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12" yWindow="65356" windowWidth="12288" windowHeight="8640" activeTab="0"/>
  </bookViews>
  <sheets>
    <sheet name="BS&amp;PL" sheetId="1" r:id="rId1"/>
    <sheet name="CE1" sheetId="2" r:id="rId2"/>
    <sheet name="CE2" sheetId="3" r:id="rId3"/>
  </sheets>
  <definedNames>
    <definedName name="_xlnm.Print_Area" localSheetId="0">'BS&amp;PL'!$A$1:$J$315</definedName>
    <definedName name="_xlnm.Print_Area" localSheetId="1">'CE1'!$A$1:$Y$30</definedName>
    <definedName name="_xlnm.Print_Area" localSheetId="2">'CE2'!$A$1:$Q$30</definedName>
  </definedNames>
  <calcPr fullCalcOnLoad="1"/>
</workbook>
</file>

<file path=xl/sharedStrings.xml><?xml version="1.0" encoding="utf-8"?>
<sst xmlns="http://schemas.openxmlformats.org/spreadsheetml/2006/main" count="414" uniqueCount="237">
  <si>
    <t>Sino-Thai Engineering and Construction Public Company Limited and its subsidiaries</t>
  </si>
  <si>
    <t>Consolidated financial statements</t>
  </si>
  <si>
    <t>Separate financial statements</t>
  </si>
  <si>
    <t>Note</t>
  </si>
  <si>
    <t>Assets</t>
  </si>
  <si>
    <t>Current assets</t>
  </si>
  <si>
    <t>Cash and cash equivalents</t>
  </si>
  <si>
    <t xml:space="preserve">Unbilled receivables </t>
  </si>
  <si>
    <t>Construction in progress</t>
  </si>
  <si>
    <t>Current portion of loans to related parties</t>
  </si>
  <si>
    <t>Condominium units for sales</t>
  </si>
  <si>
    <t>Other current assets</t>
  </si>
  <si>
    <t>Total current assets</t>
  </si>
  <si>
    <t>Non-current assets</t>
  </si>
  <si>
    <t>Loans to related parties - net of current portion</t>
  </si>
  <si>
    <t>Other 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</si>
  <si>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</si>
  <si>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</si>
  <si>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</si>
  <si>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</si>
  <si>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</si>
  <si>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Current portion of hire purchase creditors</t>
  </si>
  <si>
    <t>Other current liabilities</t>
  </si>
  <si>
    <t xml:space="preserve">   Advances received from construction contracts</t>
  </si>
  <si>
    <t xml:space="preserve">   Others</t>
  </si>
  <si>
    <t>Total current liabilities</t>
  </si>
  <si>
    <t>Non-current liabilities</t>
  </si>
  <si>
    <t xml:space="preserve">   net of current portion</t>
  </si>
  <si>
    <t>Other non-current liabilities</t>
  </si>
  <si>
    <t>Total non-current liabilities</t>
  </si>
  <si>
    <t>Total liabilities</t>
  </si>
  <si>
    <t>Shareholders' equity</t>
  </si>
  <si>
    <t>Share capital</t>
  </si>
  <si>
    <t>Share premium</t>
  </si>
  <si>
    <t>Retained earnings</t>
  </si>
  <si>
    <t xml:space="preserve">   Appropriated - statutory reserve</t>
  </si>
  <si>
    <t>Total shareholders' equity</t>
  </si>
  <si>
    <t>Total liabilities and shareholders' equity</t>
  </si>
  <si>
    <t>Income statements</t>
  </si>
  <si>
    <t>Revenues</t>
  </si>
  <si>
    <t>Other income</t>
  </si>
  <si>
    <t xml:space="preserve">   Interest income</t>
  </si>
  <si>
    <t>Total revenues</t>
  </si>
  <si>
    <t>Expenses</t>
  </si>
  <si>
    <t>Administrative expenses</t>
  </si>
  <si>
    <t>Total expenses</t>
  </si>
  <si>
    <t>Finance cost</t>
  </si>
  <si>
    <t>Corporate income tax</t>
  </si>
  <si>
    <t xml:space="preserve">   Depreciation</t>
  </si>
  <si>
    <t xml:space="preserve">   Income from settlement of doubtful debt</t>
  </si>
  <si>
    <t xml:space="preserve">   Interest expenses</t>
  </si>
  <si>
    <t>Operating assets (increase) decrease</t>
  </si>
  <si>
    <t xml:space="preserve">   Unbilled receivables</t>
  </si>
  <si>
    <t xml:space="preserve">   Construction in progress</t>
  </si>
  <si>
    <t xml:space="preserve">   Retention receivables</t>
  </si>
  <si>
    <t xml:space="preserve">   Other current assets</t>
  </si>
  <si>
    <t xml:space="preserve">   Other non-current assets</t>
  </si>
  <si>
    <t>Operating liabilities increase (decrease)</t>
  </si>
  <si>
    <t xml:space="preserve">   Other current liabilities</t>
  </si>
  <si>
    <t xml:space="preserve">   Other non-current liabilities</t>
  </si>
  <si>
    <t xml:space="preserve">   Cash paid for interest expenses</t>
  </si>
  <si>
    <t xml:space="preserve">   Cash paid for corporate income tax</t>
  </si>
  <si>
    <t>Cash flows from investing activities</t>
  </si>
  <si>
    <t>Cash flows from financing activities</t>
  </si>
  <si>
    <t>Issued and</t>
  </si>
  <si>
    <t>The Company's</t>
  </si>
  <si>
    <t>fully paid-up</t>
  </si>
  <si>
    <t>Share</t>
  </si>
  <si>
    <t>revaluation</t>
  </si>
  <si>
    <t>Unappropriated</t>
  </si>
  <si>
    <t>share capital</t>
  </si>
  <si>
    <t>premium</t>
  </si>
  <si>
    <t>surplus</t>
  </si>
  <si>
    <t>Total</t>
  </si>
  <si>
    <t>Statements of changes in shareholders' equity</t>
  </si>
  <si>
    <t>Statements of changes in shareholders' equity (continued)</t>
  </si>
  <si>
    <t>Balance as at 31 December 2010</t>
  </si>
  <si>
    <t>Current investments</t>
  </si>
  <si>
    <t>Sales and services income</t>
  </si>
  <si>
    <t>Cost of construction</t>
  </si>
  <si>
    <t>Cost of sales and services</t>
  </si>
  <si>
    <t>Investments in subsidiaries</t>
  </si>
  <si>
    <t>Investments in associates</t>
  </si>
  <si>
    <t>Short-term loans to other companies</t>
  </si>
  <si>
    <t xml:space="preserve">   Unappropriated </t>
  </si>
  <si>
    <t xml:space="preserve">   and corporate income tax</t>
  </si>
  <si>
    <t xml:space="preserve">   investments in associates, finance cost</t>
  </si>
  <si>
    <t>Balance as at 31 December 2011</t>
  </si>
  <si>
    <t>Statements of financial position</t>
  </si>
  <si>
    <t>Statements of financial position (continued)</t>
  </si>
  <si>
    <t>Short-term loans to related party</t>
  </si>
  <si>
    <t>Other long-term investments</t>
  </si>
  <si>
    <t>Advances to subcontractors</t>
  </si>
  <si>
    <t>Retention receivables</t>
  </si>
  <si>
    <t>Trade and other payables</t>
  </si>
  <si>
    <t>Short-term loans from financial institutions</t>
  </si>
  <si>
    <t>Loan and interest payable</t>
  </si>
  <si>
    <t>Provision for long-term employee benefits</t>
  </si>
  <si>
    <t>Other components of shareholders' equity</t>
  </si>
  <si>
    <t>Equity attributable to owners of the Company</t>
  </si>
  <si>
    <t>Non-controlling interests of the subsidiaries</t>
  </si>
  <si>
    <t>Profit before corporate income tax</t>
  </si>
  <si>
    <t>Profit attributable to:</t>
  </si>
  <si>
    <t>Equity holders of the Company</t>
  </si>
  <si>
    <t>Statements of comprehensive income</t>
  </si>
  <si>
    <t>Other comprehensive income:</t>
  </si>
  <si>
    <t xml:space="preserve">   available-for-sale investments</t>
  </si>
  <si>
    <t>Total comprehensive income attributable to:</t>
  </si>
  <si>
    <t>Profit before tax</t>
  </si>
  <si>
    <t xml:space="preserve">   Provision for long-term employee benefits</t>
  </si>
  <si>
    <t xml:space="preserve">   Transfers of property, plant and equipment and </t>
  </si>
  <si>
    <t xml:space="preserve">      land awaiting for development to investment properties </t>
  </si>
  <si>
    <t xml:space="preserve">      and adjustment fair value of investment properties</t>
  </si>
  <si>
    <t>Deficit on</t>
  </si>
  <si>
    <t>changes in</t>
  </si>
  <si>
    <t xml:space="preserve">value of  </t>
  </si>
  <si>
    <t>available-for-sale</t>
  </si>
  <si>
    <t>investments</t>
  </si>
  <si>
    <t>Total other</t>
  </si>
  <si>
    <t>components of</t>
  </si>
  <si>
    <t>shareholders'</t>
  </si>
  <si>
    <t>equity</t>
  </si>
  <si>
    <t>Equity attributable</t>
  </si>
  <si>
    <t xml:space="preserve"> to non-controlling</t>
  </si>
  <si>
    <t xml:space="preserve"> interests of</t>
  </si>
  <si>
    <t>the subsidiaries</t>
  </si>
  <si>
    <t>Other components of equity</t>
  </si>
  <si>
    <t>Other comprehensive income</t>
  </si>
  <si>
    <t xml:space="preserve"> fully paid-up</t>
  </si>
  <si>
    <t>Total equity</t>
  </si>
  <si>
    <t>attributable to</t>
  </si>
  <si>
    <t>the Company</t>
  </si>
  <si>
    <t xml:space="preserve">Cumulative effect of change in accounting </t>
  </si>
  <si>
    <t>Other</t>
  </si>
  <si>
    <t>comprehensive</t>
  </si>
  <si>
    <t>income</t>
  </si>
  <si>
    <t>Investment properties</t>
  </si>
  <si>
    <t>Property, plant and equipment</t>
  </si>
  <si>
    <t>Unbilled payables</t>
  </si>
  <si>
    <t xml:space="preserve">   Registered</t>
  </si>
  <si>
    <t xml:space="preserve">      1,186,208,619 ordinary shares of Baht 1 each</t>
  </si>
  <si>
    <t>Profit attributable to equity holders of the Company</t>
  </si>
  <si>
    <t>Supplement cash flows information</t>
  </si>
  <si>
    <t>Appropriated</t>
  </si>
  <si>
    <t xml:space="preserve">   and  financial lease payables</t>
  </si>
  <si>
    <t>Hire purchase creditors and financial lease payables -</t>
  </si>
  <si>
    <t>Advances received from construction contracts</t>
  </si>
  <si>
    <t xml:space="preserve">   Issued and fully paid up</t>
  </si>
  <si>
    <t>Trade receivables</t>
  </si>
  <si>
    <t>(Unit: Thousand Baht)</t>
  </si>
  <si>
    <t>(Unaudited</t>
  </si>
  <si>
    <t>(Audited)</t>
  </si>
  <si>
    <t>but reviewed)</t>
  </si>
  <si>
    <t>(Unaudited but reviewed)</t>
  </si>
  <si>
    <t xml:space="preserve"> </t>
  </si>
  <si>
    <t>Total comprehensive income for the period</t>
  </si>
  <si>
    <t>(Unit: Thousand Baht, except basic earnings per share expressed in Baht)</t>
  </si>
  <si>
    <t>Profit for the period</t>
  </si>
  <si>
    <t>Basic earnings per share (Baht)</t>
  </si>
  <si>
    <t>Other comprehensive income for the period</t>
  </si>
  <si>
    <t>Cash flow statements</t>
  </si>
  <si>
    <t xml:space="preserve">Cash flows from operating activities </t>
  </si>
  <si>
    <t xml:space="preserve">Adjustments to reconcile profit before tax to net </t>
  </si>
  <si>
    <t xml:space="preserve">   cash provided by (paid from) operating activities:</t>
  </si>
  <si>
    <t xml:space="preserve">   changes in operating assets and liabilities</t>
  </si>
  <si>
    <t>Acquisition of property, plant and equipment</t>
  </si>
  <si>
    <t>Cash and cash equivalents at beginning of period</t>
  </si>
  <si>
    <t>Cash and cash equivalents at end of period</t>
  </si>
  <si>
    <t xml:space="preserve">      at beginning of period</t>
  </si>
  <si>
    <t>2, 5</t>
  </si>
  <si>
    <t xml:space="preserve">   Unbilled payables</t>
  </si>
  <si>
    <t>31 December 2011</t>
  </si>
  <si>
    <t>in foreign currency</t>
  </si>
  <si>
    <t>Exchange</t>
  </si>
  <si>
    <t>differences on</t>
  </si>
  <si>
    <t>translation of</t>
  </si>
  <si>
    <t>financial statements</t>
  </si>
  <si>
    <t>owners of</t>
  </si>
  <si>
    <t>Profit from operating activities before</t>
  </si>
  <si>
    <t>Profit before finance cost and</t>
  </si>
  <si>
    <t xml:space="preserve">   corporate income tax </t>
  </si>
  <si>
    <t>shareholders' equity</t>
  </si>
  <si>
    <t xml:space="preserve">Construction income </t>
  </si>
  <si>
    <t xml:space="preserve">   Dividend received</t>
  </si>
  <si>
    <t xml:space="preserve">   Gain from disposal of property, plant and equipment</t>
  </si>
  <si>
    <t xml:space="preserve">   Income from investment - dividend received </t>
  </si>
  <si>
    <t xml:space="preserve">      from investment in associate</t>
  </si>
  <si>
    <t>Proceeds from sales of property, plant and equipment</t>
  </si>
  <si>
    <t>Dividend received from investment in associate</t>
  </si>
  <si>
    <t xml:space="preserve">Proceeds from sale and lease back transactions </t>
  </si>
  <si>
    <t>Dividend paid</t>
  </si>
  <si>
    <t>Non cash items</t>
  </si>
  <si>
    <t xml:space="preserve">   Amortisation of premium of forward contract</t>
  </si>
  <si>
    <t xml:space="preserve">   Trade receivables</t>
  </si>
  <si>
    <t xml:space="preserve">   Advances to subcontractors</t>
  </si>
  <si>
    <t xml:space="preserve">   Trade and other payables</t>
  </si>
  <si>
    <t>Interest income</t>
  </si>
  <si>
    <t xml:space="preserve">   Condominium units for sales</t>
  </si>
  <si>
    <t xml:space="preserve">  policy for employee benefits </t>
  </si>
  <si>
    <t xml:space="preserve">  policy for investment properties</t>
  </si>
  <si>
    <t xml:space="preserve">Dividend paid </t>
  </si>
  <si>
    <t xml:space="preserve">  policy for investment property</t>
  </si>
  <si>
    <t>2, 10</t>
  </si>
  <si>
    <t>Profit before share of profit  from</t>
  </si>
  <si>
    <t>Share of profit  from investments in associates</t>
  </si>
  <si>
    <t xml:space="preserve">   Increase (decrease) in provision for loss of project</t>
  </si>
  <si>
    <t>Decrease in restricted bank deposits</t>
  </si>
  <si>
    <t>Decrease in loans to related parties</t>
  </si>
  <si>
    <t>Dividend paid (Note 14)</t>
  </si>
  <si>
    <t>Profit before share of profit from</t>
  </si>
  <si>
    <t>Share of profit from investments in associates</t>
  </si>
  <si>
    <t xml:space="preserve">   Share of profit from investments in associates</t>
  </si>
  <si>
    <t>Cash flow statements (continuted)</t>
  </si>
  <si>
    <t>Increase in current investments</t>
  </si>
  <si>
    <t>Increase in short-term loans to related party</t>
  </si>
  <si>
    <t xml:space="preserve">Repayment of hire purchase creditors and </t>
  </si>
  <si>
    <t xml:space="preserve">  financial lease payable</t>
  </si>
  <si>
    <t xml:space="preserve">      financial lease agreements</t>
  </si>
  <si>
    <t xml:space="preserve">   Increase of equipments from hire purchase and </t>
  </si>
  <si>
    <t>Director</t>
  </si>
  <si>
    <t>Cash from operating activities</t>
  </si>
  <si>
    <t>Net cash from operating activities</t>
  </si>
  <si>
    <t>Net cash used in investing activities</t>
  </si>
  <si>
    <t>Net cash used in financing activities</t>
  </si>
  <si>
    <t>30 September 2012</t>
  </si>
  <si>
    <t>For the three-month periods ended 30 September 2012 and 2011</t>
  </si>
  <si>
    <t>For the nine-month periods ended 30 September 2012 and 2011</t>
  </si>
  <si>
    <t xml:space="preserve">Balance as at 30 September 2011 </t>
  </si>
  <si>
    <t>Balance as at 30 September 2012</t>
  </si>
  <si>
    <t xml:space="preserve">   Unrealised (gain) loss on valuation of current investments</t>
  </si>
  <si>
    <t xml:space="preserve">   Unrealised (gain) loss on exchange</t>
  </si>
  <si>
    <t>Net increase in cash and cash equivalents</t>
  </si>
  <si>
    <t xml:space="preserve">Gain (loss) on change in value of </t>
  </si>
  <si>
    <t xml:space="preserve">(Increase) decrease in short-term loans to other companies </t>
  </si>
  <si>
    <t xml:space="preserve">Decrease in loan </t>
  </si>
  <si>
    <t xml:space="preserve">Increase (decrease) in short-term loans from </t>
  </si>
  <si>
    <t xml:space="preserve">   financial institutions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</si>
</sst>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_);\(#,##0.0\)"/>
    <numFmt numFmtId="196" formatCode="_(* #,##0_);_(* \(#,##0\);_(* &quot;-&quot;??_);_(@_)"/>
    <numFmt numFmtId="197" formatCode="_(* #,##0.00_);_(* \(#,##0.00\);_(* &quot;-&quot;_);_(@_)"/>
    <numFmt numFmtId="198" formatCode="_(* #,##0.000_);_(* \(#,##0.000\);_(* &quot;-&quot;_);_(@_)"/>
    <numFmt numFmtId="199" formatCode="0_);\(0\)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name val="ApFont"/>
      <family val="0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17"/>
      <name val="Arial"/>
      <family val="2"/>
    </font>
    <font>
      <sz val="16"/>
      <name val="Angsana New"/>
      <family val="1"/>
    </font>
    <font>
      <b/>
      <sz val="11"/>
      <color indexed="17"/>
      <name val="Arial"/>
      <family val="2"/>
    </font>
    <font>
      <b/>
      <sz val="16"/>
      <color indexed="17"/>
      <name val="Angsana New"/>
      <family val="1"/>
    </font>
    <font>
      <sz val="16"/>
      <color indexed="17"/>
      <name val="Angsana New"/>
      <family val="1"/>
    </font>
    <font>
      <sz val="16"/>
      <color indexed="10"/>
      <name val="Angsana New"/>
      <family val="1"/>
    </font>
    <font>
      <b/>
      <sz val="11"/>
      <color indexed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3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192" fontId="3" fillId="33" borderId="0" xfId="0" applyNumberFormat="1" applyFont="1" applyFill="1" applyBorder="1" applyAlignment="1">
      <alignment horizontal="right"/>
    </xf>
    <xf numFmtId="192" fontId="3" fillId="33" borderId="0" xfId="0" applyNumberFormat="1" applyFont="1" applyFill="1" applyBorder="1" applyAlignment="1">
      <alignment horizontal="center"/>
    </xf>
    <xf numFmtId="192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/>
    </xf>
    <xf numFmtId="196" fontId="3" fillId="33" borderId="0" xfId="0" applyNumberFormat="1" applyFont="1" applyFill="1" applyBorder="1" applyAlignment="1">
      <alignment horizontal="center"/>
    </xf>
    <xf numFmtId="196" fontId="3" fillId="33" borderId="0" xfId="0" applyNumberFormat="1" applyFont="1" applyFill="1" applyAlignment="1">
      <alignment/>
    </xf>
    <xf numFmtId="196" fontId="3" fillId="33" borderId="0" xfId="0" applyNumberFormat="1" applyFont="1" applyFill="1" applyBorder="1" applyAlignment="1">
      <alignment/>
    </xf>
    <xf numFmtId="196" fontId="3" fillId="33" borderId="0" xfId="0" applyNumberFormat="1" applyFont="1" applyFill="1" applyAlignment="1">
      <alignment horizontal="center"/>
    </xf>
    <xf numFmtId="192" fontId="3" fillId="33" borderId="10" xfId="0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/>
    </xf>
    <xf numFmtId="196" fontId="3" fillId="33" borderId="11" xfId="0" applyNumberFormat="1" applyFont="1" applyFill="1" applyBorder="1" applyAlignment="1">
      <alignment horizontal="center"/>
    </xf>
    <xf numFmtId="196" fontId="3" fillId="33" borderId="11" xfId="0" applyNumberFormat="1" applyFont="1" applyFill="1" applyBorder="1" applyAlignment="1">
      <alignment/>
    </xf>
    <xf numFmtId="196" fontId="3" fillId="33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Alignment="1">
      <alignment/>
    </xf>
    <xf numFmtId="196" fontId="2" fillId="33" borderId="0" xfId="0" applyNumberFormat="1" applyFont="1" applyFill="1" applyAlignment="1">
      <alignment horizontal="center"/>
    </xf>
    <xf numFmtId="196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196" fontId="4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Alignment="1">
      <alignment/>
    </xf>
    <xf numFmtId="192" fontId="2" fillId="33" borderId="0" xfId="0" applyNumberFormat="1" applyFont="1" applyFill="1" applyBorder="1" applyAlignment="1">
      <alignment horizontal="center"/>
    </xf>
    <xf numFmtId="37" fontId="3" fillId="0" borderId="0" xfId="0" applyNumberFormat="1" applyFont="1" applyAlignment="1">
      <alignment horizontal="right"/>
    </xf>
    <xf numFmtId="196" fontId="11" fillId="33" borderId="0" xfId="0" applyNumberFormat="1" applyFont="1" applyFill="1" applyAlignment="1">
      <alignment horizontal="center"/>
    </xf>
    <xf numFmtId="196" fontId="11" fillId="33" borderId="0" xfId="0" applyNumberFormat="1" applyFont="1" applyFill="1" applyBorder="1" applyAlignment="1">
      <alignment horizontal="center"/>
    </xf>
    <xf numFmtId="196" fontId="10" fillId="33" borderId="0" xfId="0" applyNumberFormat="1" applyFont="1" applyFill="1" applyBorder="1" applyAlignment="1">
      <alignment vertical="top"/>
    </xf>
    <xf numFmtId="196" fontId="12" fillId="33" borderId="0" xfId="0" applyNumberFormat="1" applyFont="1" applyFill="1" applyAlignment="1">
      <alignment horizontal="center" vertical="top"/>
    </xf>
    <xf numFmtId="196" fontId="10" fillId="33" borderId="0" xfId="0" applyNumberFormat="1" applyFont="1" applyFill="1" applyAlignment="1">
      <alignment vertical="top"/>
    </xf>
    <xf numFmtId="196" fontId="10" fillId="33" borderId="0" xfId="0" applyNumberFormat="1" applyFont="1" applyFill="1" applyAlignment="1">
      <alignment horizontal="center" vertical="top"/>
    </xf>
    <xf numFmtId="196" fontId="12" fillId="33" borderId="0" xfId="0" applyNumberFormat="1" applyFont="1" applyFill="1" applyBorder="1" applyAlignment="1">
      <alignment horizontal="center" vertical="top"/>
    </xf>
    <xf numFmtId="196" fontId="10" fillId="33" borderId="0" xfId="0" applyNumberFormat="1" applyFont="1" applyFill="1" applyBorder="1" applyAlignment="1">
      <alignment horizontal="center" vertical="top"/>
    </xf>
    <xf numFmtId="192" fontId="11" fillId="33" borderId="0" xfId="0" applyNumberFormat="1" applyFont="1" applyFill="1" applyBorder="1" applyAlignment="1">
      <alignment horizontal="center"/>
    </xf>
    <xf numFmtId="192" fontId="3" fillId="33" borderId="10" xfId="0" applyNumberFormat="1" applyFont="1" applyFill="1" applyBorder="1" applyAlignment="1">
      <alignment horizontal="center"/>
    </xf>
    <xf numFmtId="192" fontId="3" fillId="0" borderId="0" xfId="0" applyNumberFormat="1" applyFont="1" applyAlignment="1">
      <alignment/>
    </xf>
    <xf numFmtId="196" fontId="3" fillId="33" borderId="0" xfId="0" applyNumberFormat="1" applyFont="1" applyFill="1" applyBorder="1" applyAlignment="1">
      <alignment horizontal="center"/>
    </xf>
    <xf numFmtId="196" fontId="3" fillId="33" borderId="12" xfId="0" applyNumberFormat="1" applyFont="1" applyFill="1" applyBorder="1" applyAlignment="1">
      <alignment horizontal="center"/>
    </xf>
    <xf numFmtId="196" fontId="3" fillId="33" borderId="0" xfId="0" applyNumberFormat="1" applyFont="1" applyFill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3" fillId="0" borderId="12" xfId="0" applyNumberFormat="1" applyFont="1" applyBorder="1" applyAlignment="1">
      <alignment horizontal="center"/>
    </xf>
    <xf numFmtId="0" fontId="2" fillId="0" borderId="0" xfId="0" applyFont="1" applyFill="1" applyAlignment="1">
      <alignment vertical="center"/>
    </xf>
    <xf numFmtId="37" fontId="3" fillId="0" borderId="0" xfId="0" applyNumberFormat="1" applyFont="1" applyFill="1" applyAlignment="1">
      <alignment horizontal="centerContinuous" vertical="center"/>
    </xf>
    <xf numFmtId="37" fontId="3" fillId="33" borderId="0" xfId="0" applyNumberFormat="1" applyFont="1" applyFill="1" applyBorder="1" applyAlignment="1">
      <alignment vertical="center"/>
    </xf>
    <xf numFmtId="37" fontId="3" fillId="33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>
      <alignment horizontal="right" vertical="center"/>
    </xf>
    <xf numFmtId="38" fontId="6" fillId="0" borderId="0" xfId="55" applyNumberFormat="1" applyFont="1" applyFill="1" applyAlignment="1">
      <alignment horizontal="center" vertical="center"/>
      <protection/>
    </xf>
    <xf numFmtId="37" fontId="2" fillId="0" borderId="0" xfId="55" applyNumberFormat="1" applyFont="1" applyFill="1" applyAlignment="1">
      <alignment vertical="center"/>
      <protection/>
    </xf>
    <xf numFmtId="38" fontId="4" fillId="0" borderId="0" xfId="55" applyNumberFormat="1" applyFont="1" applyFill="1" applyAlignment="1">
      <alignment horizontal="center" vertical="center"/>
      <protection/>
    </xf>
    <xf numFmtId="0" fontId="4" fillId="0" borderId="0" xfId="55" applyNumberFormat="1" applyFont="1" applyFill="1" applyAlignment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quotePrefix="1">
      <alignment horizontal="center" vertical="center"/>
    </xf>
    <xf numFmtId="49" fontId="3" fillId="0" borderId="0" xfId="55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55" applyNumberFormat="1" applyFont="1" applyFill="1" applyAlignment="1">
      <alignment horizontal="center" vertical="center"/>
      <protection/>
    </xf>
    <xf numFmtId="37" fontId="3" fillId="0" borderId="0" xfId="0" applyNumberFormat="1" applyFont="1" applyFill="1" applyAlignment="1">
      <alignment vertical="center"/>
    </xf>
    <xf numFmtId="192" fontId="3" fillId="0" borderId="0" xfId="0" applyNumberFormat="1" applyFont="1" applyFill="1" applyBorder="1" applyAlignment="1">
      <alignment vertical="center"/>
    </xf>
    <xf numFmtId="37" fontId="7" fillId="0" borderId="0" xfId="0" applyNumberFormat="1" applyFont="1" applyFill="1" applyAlignment="1">
      <alignment horizontal="center" vertical="center"/>
    </xf>
    <xf numFmtId="192" fontId="7" fillId="0" borderId="0" xfId="0" applyNumberFormat="1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 quotePrefix="1">
      <alignment horizontal="center" vertical="center"/>
    </xf>
    <xf numFmtId="192" fontId="8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Alignment="1">
      <alignment horizontal="left" vertical="center"/>
    </xf>
    <xf numFmtId="3" fontId="7" fillId="0" borderId="0" xfId="42" applyNumberFormat="1" applyFont="1" applyFill="1" applyAlignment="1">
      <alignment horizontal="center" vertical="center"/>
    </xf>
    <xf numFmtId="3" fontId="3" fillId="0" borderId="0" xfId="42" applyNumberFormat="1" applyFont="1" applyFill="1" applyAlignment="1">
      <alignment vertical="center"/>
    </xf>
    <xf numFmtId="37" fontId="3" fillId="0" borderId="0" xfId="0" applyNumberFormat="1" applyFont="1" applyFill="1" applyAlignment="1">
      <alignment horizontal="center" vertical="center"/>
    </xf>
    <xf numFmtId="192" fontId="3" fillId="0" borderId="0" xfId="0" applyNumberFormat="1" applyFont="1" applyFill="1" applyAlignment="1">
      <alignment horizontal="right" vertical="center"/>
    </xf>
    <xf numFmtId="192" fontId="8" fillId="0" borderId="13" xfId="0" applyNumberFormat="1" applyFont="1" applyFill="1" applyBorder="1" applyAlignment="1">
      <alignment horizontal="right" vertical="center"/>
    </xf>
    <xf numFmtId="192" fontId="8" fillId="0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192" fontId="3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192" fontId="8" fillId="0" borderId="0" xfId="0" applyNumberFormat="1" applyFont="1" applyFill="1" applyBorder="1" applyAlignment="1">
      <alignment horizontal="center" vertical="center"/>
    </xf>
    <xf numFmtId="192" fontId="7" fillId="0" borderId="0" xfId="0" applyNumberFormat="1" applyFont="1" applyFill="1" applyAlignment="1">
      <alignment horizontal="center" vertical="center"/>
    </xf>
    <xf numFmtId="192" fontId="3" fillId="0" borderId="0" xfId="0" applyNumberFormat="1" applyFont="1" applyFill="1" applyBorder="1" applyAlignment="1">
      <alignment horizontal="center" vertical="center"/>
    </xf>
    <xf numFmtId="192" fontId="8" fillId="0" borderId="13" xfId="0" applyNumberFormat="1" applyFont="1" applyFill="1" applyBorder="1" applyAlignment="1">
      <alignment horizontal="center" vertical="center"/>
    </xf>
    <xf numFmtId="3" fontId="3" fillId="0" borderId="0" xfId="42" applyNumberFormat="1" applyFont="1" applyFill="1" applyAlignment="1">
      <alignment horizontal="right" vertical="center"/>
    </xf>
    <xf numFmtId="192" fontId="8" fillId="0" borderId="0" xfId="42" applyNumberFormat="1" applyFont="1" applyFill="1" applyBorder="1" applyAlignment="1">
      <alignment horizontal="center" vertical="center"/>
    </xf>
    <xf numFmtId="192" fontId="3" fillId="0" borderId="0" xfId="42" applyNumberFormat="1" applyFont="1" applyFill="1" applyAlignment="1">
      <alignment horizontal="right" vertical="center"/>
    </xf>
    <xf numFmtId="3" fontId="3" fillId="33" borderId="0" xfId="42" applyNumberFormat="1" applyFont="1" applyFill="1" applyBorder="1" applyAlignment="1">
      <alignment horizontal="right" vertical="center"/>
    </xf>
    <xf numFmtId="3" fontId="3" fillId="33" borderId="0" xfId="42" applyNumberFormat="1" applyFont="1" applyFill="1" applyAlignment="1">
      <alignment horizontal="right" vertical="center"/>
    </xf>
    <xf numFmtId="192" fontId="7" fillId="0" borderId="0" xfId="42" applyNumberFormat="1" applyFont="1" applyFill="1" applyAlignment="1">
      <alignment horizontal="center" vertical="center"/>
    </xf>
    <xf numFmtId="192" fontId="3" fillId="0" borderId="0" xfId="42" applyNumberFormat="1" applyFont="1" applyFill="1" applyBorder="1" applyAlignment="1">
      <alignment horizontal="center" vertical="center"/>
    </xf>
    <xf numFmtId="192" fontId="3" fillId="0" borderId="0" xfId="0" applyNumberFormat="1" applyFont="1" applyFill="1" applyAlignment="1">
      <alignment horizontal="center" vertical="center"/>
    </xf>
    <xf numFmtId="37" fontId="2" fillId="0" borderId="0" xfId="0" applyNumberFormat="1" applyFont="1" applyFill="1" applyAlignment="1">
      <alignment horizontal="left" vertical="center"/>
    </xf>
    <xf numFmtId="37" fontId="4" fillId="0" borderId="0" xfId="55" applyNumberFormat="1" applyFont="1" applyFill="1" applyAlignment="1">
      <alignment horizontal="center" vertical="center"/>
      <protection/>
    </xf>
    <xf numFmtId="192" fontId="4" fillId="0" borderId="0" xfId="0" applyNumberFormat="1" applyFont="1" applyFill="1" applyBorder="1" applyAlignment="1">
      <alignment horizontal="center" vertical="center"/>
    </xf>
    <xf numFmtId="192" fontId="3" fillId="0" borderId="0" xfId="55" applyNumberFormat="1" applyFont="1" applyFill="1" applyAlignment="1">
      <alignment vertical="center"/>
      <protection/>
    </xf>
    <xf numFmtId="195" fontId="7" fillId="0" borderId="0" xfId="0" applyNumberFormat="1" applyFont="1" applyFill="1" applyAlignment="1">
      <alignment horizontal="center" vertical="center"/>
    </xf>
    <xf numFmtId="192" fontId="3" fillId="0" borderId="14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Alignment="1">
      <alignment horizontal="right" vertical="center"/>
    </xf>
    <xf numFmtId="192" fontId="8" fillId="0" borderId="12" xfId="0" applyNumberFormat="1" applyFont="1" applyFill="1" applyBorder="1" applyAlignment="1">
      <alignment horizontal="right" vertical="center"/>
    </xf>
    <xf numFmtId="37" fontId="3" fillId="0" borderId="15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0" fontId="3" fillId="34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37" fontId="3" fillId="0" borderId="0" xfId="0" applyNumberFormat="1" applyFont="1" applyFill="1" applyAlignment="1">
      <alignment horizontal="right" vertical="center"/>
    </xf>
    <xf numFmtId="37" fontId="3" fillId="0" borderId="0" xfId="0" applyNumberFormat="1" applyFont="1" applyFill="1" applyBorder="1" applyAlignment="1">
      <alignment horizontal="right" vertical="center"/>
    </xf>
    <xf numFmtId="192" fontId="3" fillId="0" borderId="13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192" fontId="3" fillId="0" borderId="12" xfId="0" applyNumberFormat="1" applyFont="1" applyFill="1" applyBorder="1" applyAlignment="1">
      <alignment horizontal="right" vertical="center"/>
    </xf>
    <xf numFmtId="37" fontId="7" fillId="0" borderId="0" xfId="0" applyNumberFormat="1" applyFont="1" applyFill="1" applyBorder="1" applyAlignment="1">
      <alignment horizontal="center" vertical="center"/>
    </xf>
    <xf numFmtId="192" fontId="14" fillId="0" borderId="0" xfId="0" applyNumberFormat="1" applyFont="1" applyFill="1" applyBorder="1" applyAlignment="1">
      <alignment horizontal="center" vertical="center"/>
    </xf>
    <xf numFmtId="192" fontId="3" fillId="0" borderId="12" xfId="0" applyNumberFormat="1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right" vertical="center"/>
    </xf>
    <xf numFmtId="37" fontId="3" fillId="34" borderId="0" xfId="0" applyNumberFormat="1" applyFont="1" applyFill="1" applyAlignment="1">
      <alignment horizontal="right" vertical="center"/>
    </xf>
    <xf numFmtId="197" fontId="3" fillId="0" borderId="14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Border="1" applyAlignment="1">
      <alignment horizontal="right" vertical="center"/>
    </xf>
    <xf numFmtId="197" fontId="3" fillId="0" borderId="0" xfId="0" applyNumberFormat="1" applyFont="1" applyFill="1" applyBorder="1" applyAlignment="1">
      <alignment horizontal="right" vertical="center"/>
    </xf>
    <xf numFmtId="49" fontId="48" fillId="0" borderId="0" xfId="0" applyNumberFormat="1" applyFont="1" applyFill="1" applyAlignment="1">
      <alignment vertical="center"/>
    </xf>
    <xf numFmtId="49" fontId="49" fillId="0" borderId="0" xfId="0" applyNumberFormat="1" applyFont="1" applyFill="1" applyAlignment="1">
      <alignment vertical="center"/>
    </xf>
    <xf numFmtId="199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Border="1" applyAlignment="1">
      <alignment horizontal="center" vertical="center"/>
    </xf>
    <xf numFmtId="192" fontId="3" fillId="0" borderId="13" xfId="0" applyNumberFormat="1" applyFont="1" applyFill="1" applyBorder="1" applyAlignment="1">
      <alignment vertical="center"/>
    </xf>
    <xf numFmtId="192" fontId="3" fillId="0" borderId="12" xfId="0" applyNumberFormat="1" applyFont="1" applyFill="1" applyBorder="1" applyAlignment="1">
      <alignment vertical="center"/>
    </xf>
    <xf numFmtId="192" fontId="10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37" fontId="2" fillId="0" borderId="0" xfId="0" applyNumberFormat="1" applyFont="1" applyFill="1" applyAlignment="1">
      <alignment vertical="center"/>
    </xf>
    <xf numFmtId="192" fontId="13" fillId="0" borderId="0" xfId="0" applyNumberFormat="1" applyFont="1" applyFill="1" applyAlignment="1">
      <alignment horizontal="center" vertical="center"/>
    </xf>
    <xf numFmtId="192" fontId="9" fillId="0" borderId="0" xfId="0" applyNumberFormat="1" applyFont="1" applyFill="1" applyAlignment="1">
      <alignment horizontal="center" vertical="center"/>
    </xf>
    <xf numFmtId="37" fontId="9" fillId="0" borderId="0" xfId="0" applyNumberFormat="1" applyFont="1" applyFill="1" applyAlignment="1">
      <alignment horizontal="left" vertical="center"/>
    </xf>
    <xf numFmtId="37" fontId="2" fillId="0" borderId="12" xfId="55" applyNumberFormat="1" applyFont="1" applyFill="1" applyBorder="1" applyAlignment="1">
      <alignment horizontal="center" vertical="center"/>
      <protection/>
    </xf>
    <xf numFmtId="196" fontId="2" fillId="33" borderId="12" xfId="0" applyNumberFormat="1" applyFont="1" applyFill="1" applyBorder="1" applyAlignment="1">
      <alignment horizontal="center"/>
    </xf>
    <xf numFmtId="196" fontId="3" fillId="33" borderId="12" xfId="0" applyNumberFormat="1" applyFont="1" applyFill="1" applyBorder="1" applyAlignment="1">
      <alignment horizontal="center"/>
    </xf>
    <xf numFmtId="196" fontId="3" fillId="33" borderId="0" xfId="0" applyNumberFormat="1" applyFont="1" applyFill="1" applyBorder="1" applyAlignment="1">
      <alignment horizontal="center"/>
    </xf>
    <xf numFmtId="196" fontId="3" fillId="33" borderId="13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&amp;P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0.7109375" defaultRowHeight="24" customHeight="1"/>
  <cols>
    <col min="1" max="1" width="45.421875" style="64" customWidth="1"/>
    <col min="2" max="2" width="6.421875" style="64" customWidth="1"/>
    <col min="3" max="3" width="1.28515625" style="64" customWidth="1"/>
    <col min="4" max="4" width="17.8515625" style="80" customWidth="1"/>
    <col min="5" max="5" width="1.28515625" style="80" customWidth="1"/>
    <col min="6" max="6" width="17.8515625" style="80" customWidth="1"/>
    <col min="7" max="7" width="1.28515625" style="80" customWidth="1"/>
    <col min="8" max="8" width="17.8515625" style="80" customWidth="1"/>
    <col min="9" max="9" width="1.28515625" style="80" customWidth="1"/>
    <col min="10" max="10" width="17.8515625" style="80" customWidth="1"/>
    <col min="11" max="11" width="0.9921875" style="49" customWidth="1"/>
    <col min="12" max="16384" width="10.7109375" style="50" customWidth="1"/>
  </cols>
  <sheetData>
    <row r="1" spans="1:10" ht="24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4" customHeight="1">
      <c r="A2" s="47" t="s">
        <v>88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50" customFormat="1" ht="24" customHeight="1">
      <c r="A3" s="51"/>
      <c r="B3" s="48"/>
      <c r="C3" s="48"/>
      <c r="D3" s="48"/>
      <c r="E3" s="48"/>
      <c r="F3" s="48"/>
      <c r="G3" s="48"/>
      <c r="H3" s="48"/>
      <c r="I3" s="48"/>
      <c r="J3" s="52" t="s">
        <v>149</v>
      </c>
    </row>
    <row r="4" spans="1:10" s="50" customFormat="1" ht="24" customHeight="1">
      <c r="A4" s="51"/>
      <c r="B4" s="53"/>
      <c r="C4" s="53"/>
      <c r="D4" s="137" t="s">
        <v>1</v>
      </c>
      <c r="E4" s="137"/>
      <c r="F4" s="137"/>
      <c r="G4" s="54"/>
      <c r="H4" s="137" t="s">
        <v>2</v>
      </c>
      <c r="I4" s="137"/>
      <c r="J4" s="137"/>
    </row>
    <row r="5" spans="1:10" s="50" customFormat="1" ht="24" customHeight="1">
      <c r="A5" s="51"/>
      <c r="B5" s="55" t="s">
        <v>3</v>
      </c>
      <c r="C5" s="56"/>
      <c r="D5" s="57" t="s">
        <v>224</v>
      </c>
      <c r="E5" s="58"/>
      <c r="F5" s="59" t="s">
        <v>171</v>
      </c>
      <c r="G5" s="60"/>
      <c r="H5" s="57" t="s">
        <v>224</v>
      </c>
      <c r="I5" s="58"/>
      <c r="J5" s="57" t="s">
        <v>171</v>
      </c>
    </row>
    <row r="6" spans="1:10" s="50" customFormat="1" ht="24" customHeight="1">
      <c r="A6" s="51"/>
      <c r="B6" s="55"/>
      <c r="C6" s="56"/>
      <c r="D6" s="61" t="s">
        <v>150</v>
      </c>
      <c r="E6" s="62"/>
      <c r="F6" s="61" t="s">
        <v>151</v>
      </c>
      <c r="G6" s="63"/>
      <c r="H6" s="61" t="s">
        <v>150</v>
      </c>
      <c r="I6" s="62"/>
      <c r="J6" s="61" t="s">
        <v>151</v>
      </c>
    </row>
    <row r="7" spans="1:10" s="50" customFormat="1" ht="24" customHeight="1">
      <c r="A7" s="51"/>
      <c r="B7" s="55"/>
      <c r="C7" s="56"/>
      <c r="D7" s="61" t="s">
        <v>152</v>
      </c>
      <c r="E7" s="62"/>
      <c r="F7" s="61"/>
      <c r="G7" s="63"/>
      <c r="H7" s="61" t="s">
        <v>152</v>
      </c>
      <c r="I7" s="62"/>
      <c r="J7" s="61"/>
    </row>
    <row r="8" spans="1:10" ht="24" customHeight="1">
      <c r="A8" s="47" t="s">
        <v>4</v>
      </c>
      <c r="D8" s="65"/>
      <c r="E8" s="65"/>
      <c r="F8" s="65"/>
      <c r="G8" s="65"/>
      <c r="H8" s="65"/>
      <c r="I8" s="65"/>
      <c r="J8" s="65"/>
    </row>
    <row r="9" spans="1:10" ht="24" customHeight="1">
      <c r="A9" s="47" t="s">
        <v>5</v>
      </c>
      <c r="B9" s="66"/>
      <c r="D9" s="65"/>
      <c r="E9" s="67"/>
      <c r="F9" s="65"/>
      <c r="G9" s="68"/>
      <c r="H9" s="65"/>
      <c r="I9" s="68"/>
      <c r="J9" s="65"/>
    </row>
    <row r="10" spans="1:10" ht="24" customHeight="1">
      <c r="A10" s="64" t="s">
        <v>6</v>
      </c>
      <c r="B10" s="66">
        <v>3</v>
      </c>
      <c r="D10" s="69">
        <v>2484567</v>
      </c>
      <c r="E10" s="70"/>
      <c r="F10" s="69">
        <v>848230</v>
      </c>
      <c r="G10" s="71"/>
      <c r="H10" s="69">
        <v>2406710</v>
      </c>
      <c r="I10" s="71"/>
      <c r="J10" s="69">
        <v>756621</v>
      </c>
    </row>
    <row r="11" spans="1:10" ht="24" customHeight="1">
      <c r="A11" s="64" t="s">
        <v>77</v>
      </c>
      <c r="B11" s="66">
        <v>4</v>
      </c>
      <c r="D11" s="69">
        <v>4933019</v>
      </c>
      <c r="E11" s="70"/>
      <c r="F11" s="69">
        <v>2659312</v>
      </c>
      <c r="G11" s="71"/>
      <c r="H11" s="69">
        <v>4933019</v>
      </c>
      <c r="I11" s="71"/>
      <c r="J11" s="69">
        <v>2659312</v>
      </c>
    </row>
    <row r="12" spans="1:10" ht="24" customHeight="1">
      <c r="A12" s="72" t="s">
        <v>148</v>
      </c>
      <c r="B12" s="66" t="s">
        <v>169</v>
      </c>
      <c r="D12" s="69">
        <v>2005343</v>
      </c>
      <c r="E12" s="70"/>
      <c r="F12" s="69">
        <v>2183811</v>
      </c>
      <c r="G12" s="71"/>
      <c r="H12" s="69">
        <v>1712088</v>
      </c>
      <c r="I12" s="71"/>
      <c r="J12" s="69">
        <v>2138641</v>
      </c>
    </row>
    <row r="13" spans="1:10" ht="24" customHeight="1">
      <c r="A13" s="72" t="s">
        <v>7</v>
      </c>
      <c r="B13" s="66">
        <v>2</v>
      </c>
      <c r="D13" s="69">
        <v>2774836</v>
      </c>
      <c r="E13" s="70"/>
      <c r="F13" s="69">
        <v>3136001</v>
      </c>
      <c r="G13" s="71"/>
      <c r="H13" s="69">
        <v>2246032</v>
      </c>
      <c r="I13" s="71"/>
      <c r="J13" s="69">
        <v>2067010</v>
      </c>
    </row>
    <row r="14" spans="1:10" ht="24" customHeight="1">
      <c r="A14" s="72" t="s">
        <v>93</v>
      </c>
      <c r="B14" s="66">
        <v>2</v>
      </c>
      <c r="D14" s="69">
        <v>310522</v>
      </c>
      <c r="E14" s="70"/>
      <c r="F14" s="69">
        <v>163556</v>
      </c>
      <c r="G14" s="71"/>
      <c r="H14" s="69">
        <v>250128</v>
      </c>
      <c r="I14" s="71"/>
      <c r="J14" s="69">
        <v>128805</v>
      </c>
    </row>
    <row r="15" spans="1:10" ht="24" customHeight="1">
      <c r="A15" s="72" t="s">
        <v>8</v>
      </c>
      <c r="B15" s="66"/>
      <c r="D15" s="69">
        <v>405226</v>
      </c>
      <c r="E15" s="70"/>
      <c r="F15" s="69">
        <v>844638</v>
      </c>
      <c r="G15" s="71"/>
      <c r="H15" s="69">
        <v>405226</v>
      </c>
      <c r="I15" s="71"/>
      <c r="J15" s="69">
        <v>844638</v>
      </c>
    </row>
    <row r="16" spans="1:10" ht="24" customHeight="1">
      <c r="A16" s="72" t="s">
        <v>92</v>
      </c>
      <c r="B16" s="73"/>
      <c r="C16" s="74"/>
      <c r="D16" s="69">
        <v>895531</v>
      </c>
      <c r="E16" s="70"/>
      <c r="F16" s="69">
        <v>854133</v>
      </c>
      <c r="G16" s="71"/>
      <c r="H16" s="69">
        <v>751514</v>
      </c>
      <c r="I16" s="71"/>
      <c r="J16" s="69">
        <v>707624</v>
      </c>
    </row>
    <row r="17" spans="1:10" ht="24" customHeight="1">
      <c r="A17" s="72" t="s">
        <v>83</v>
      </c>
      <c r="B17" s="66"/>
      <c r="D17" s="69">
        <v>35855</v>
      </c>
      <c r="E17" s="70"/>
      <c r="F17" s="69">
        <v>14073</v>
      </c>
      <c r="G17" s="71"/>
      <c r="H17" s="69">
        <v>0</v>
      </c>
      <c r="I17" s="71"/>
      <c r="J17" s="69">
        <v>0</v>
      </c>
    </row>
    <row r="18" spans="1:10" ht="24" customHeight="1">
      <c r="A18" s="72" t="s">
        <v>90</v>
      </c>
      <c r="B18" s="66">
        <v>2</v>
      </c>
      <c r="D18" s="69">
        <v>100320</v>
      </c>
      <c r="E18" s="70"/>
      <c r="F18" s="69">
        <v>21489</v>
      </c>
      <c r="G18" s="71"/>
      <c r="H18" s="69">
        <v>0</v>
      </c>
      <c r="I18" s="71"/>
      <c r="J18" s="69">
        <v>0</v>
      </c>
    </row>
    <row r="19" spans="1:10" ht="24" customHeight="1">
      <c r="A19" s="72" t="s">
        <v>9</v>
      </c>
      <c r="B19" s="66">
        <v>2</v>
      </c>
      <c r="D19" s="69">
        <v>917</v>
      </c>
      <c r="E19" s="70"/>
      <c r="F19" s="69">
        <v>828</v>
      </c>
      <c r="G19" s="71"/>
      <c r="H19" s="69">
        <v>89000</v>
      </c>
      <c r="I19" s="71"/>
      <c r="J19" s="69">
        <v>55000</v>
      </c>
    </row>
    <row r="20" spans="1:10" ht="24" customHeight="1">
      <c r="A20" s="72" t="s">
        <v>10</v>
      </c>
      <c r="B20" s="66">
        <v>12</v>
      </c>
      <c r="C20" s="75"/>
      <c r="D20" s="69">
        <v>496353</v>
      </c>
      <c r="E20" s="70"/>
      <c r="F20" s="69">
        <v>527296</v>
      </c>
      <c r="G20" s="71"/>
      <c r="H20" s="69">
        <v>0</v>
      </c>
      <c r="I20" s="71"/>
      <c r="J20" s="69">
        <v>0</v>
      </c>
    </row>
    <row r="21" spans="1:10" ht="24" customHeight="1">
      <c r="A21" s="72" t="s">
        <v>11</v>
      </c>
      <c r="B21" s="66"/>
      <c r="D21" s="76">
        <v>381563</v>
      </c>
      <c r="E21" s="76"/>
      <c r="F21" s="76">
        <v>434238</v>
      </c>
      <c r="G21" s="76"/>
      <c r="H21" s="76">
        <v>294487</v>
      </c>
      <c r="I21" s="76"/>
      <c r="J21" s="76">
        <v>368683</v>
      </c>
    </row>
    <row r="22" spans="1:10" ht="24" customHeight="1">
      <c r="A22" s="47" t="s">
        <v>12</v>
      </c>
      <c r="B22" s="66"/>
      <c r="D22" s="77">
        <f>SUM(D10:D21)</f>
        <v>14824052</v>
      </c>
      <c r="E22" s="70"/>
      <c r="F22" s="77">
        <f>SUM(F10:F21)</f>
        <v>11687605</v>
      </c>
      <c r="G22" s="71"/>
      <c r="H22" s="77">
        <f>SUM(H10:H21)</f>
        <v>13088204</v>
      </c>
      <c r="I22" s="71"/>
      <c r="J22" s="77">
        <f>SUM(J10:J21)</f>
        <v>9726334</v>
      </c>
    </row>
    <row r="23" spans="1:10" ht="24" customHeight="1">
      <c r="A23" s="47" t="s">
        <v>13</v>
      </c>
      <c r="B23" s="66"/>
      <c r="D23" s="69"/>
      <c r="E23" s="70"/>
      <c r="F23" s="69"/>
      <c r="G23" s="71"/>
      <c r="H23" s="69"/>
      <c r="I23" s="71"/>
      <c r="J23" s="69"/>
    </row>
    <row r="24" spans="1:10" ht="24" customHeight="1">
      <c r="A24" s="64" t="s">
        <v>81</v>
      </c>
      <c r="B24" s="66">
        <v>6</v>
      </c>
      <c r="D24" s="69">
        <v>0</v>
      </c>
      <c r="E24" s="70"/>
      <c r="F24" s="69">
        <v>0</v>
      </c>
      <c r="G24" s="71"/>
      <c r="H24" s="69">
        <v>445090</v>
      </c>
      <c r="I24" s="71"/>
      <c r="J24" s="69">
        <v>445090</v>
      </c>
    </row>
    <row r="25" spans="1:10" ht="24" customHeight="1">
      <c r="A25" s="64" t="s">
        <v>82</v>
      </c>
      <c r="B25" s="66">
        <v>7</v>
      </c>
      <c r="D25" s="69">
        <v>151167</v>
      </c>
      <c r="E25" s="70"/>
      <c r="F25" s="69">
        <v>122535</v>
      </c>
      <c r="G25" s="71"/>
      <c r="H25" s="69">
        <v>2800</v>
      </c>
      <c r="I25" s="71"/>
      <c r="J25" s="69">
        <v>2800</v>
      </c>
    </row>
    <row r="26" spans="1:10" ht="24" customHeight="1">
      <c r="A26" s="64" t="s">
        <v>91</v>
      </c>
      <c r="B26" s="66"/>
      <c r="D26" s="69">
        <v>15136</v>
      </c>
      <c r="E26" s="70"/>
      <c r="F26" s="69">
        <v>10352</v>
      </c>
      <c r="G26" s="71"/>
      <c r="H26" s="69">
        <v>5684</v>
      </c>
      <c r="I26" s="71"/>
      <c r="J26" s="69">
        <v>1000</v>
      </c>
    </row>
    <row r="27" spans="1:10" ht="24" customHeight="1">
      <c r="A27" s="64" t="s">
        <v>14</v>
      </c>
      <c r="B27" s="66">
        <v>2</v>
      </c>
      <c r="D27" s="69">
        <v>5077</v>
      </c>
      <c r="E27" s="70"/>
      <c r="F27" s="69">
        <v>5778</v>
      </c>
      <c r="G27" s="71"/>
      <c r="H27" s="69">
        <v>44000</v>
      </c>
      <c r="I27" s="71"/>
      <c r="J27" s="69">
        <v>103000</v>
      </c>
    </row>
    <row r="28" spans="1:10" ht="24" customHeight="1">
      <c r="A28" s="64" t="s">
        <v>136</v>
      </c>
      <c r="B28" s="66"/>
      <c r="D28" s="69">
        <v>2153300</v>
      </c>
      <c r="E28" s="70"/>
      <c r="F28" s="69">
        <v>2153300</v>
      </c>
      <c r="G28" s="71"/>
      <c r="H28" s="69">
        <v>1489100</v>
      </c>
      <c r="I28" s="71"/>
      <c r="J28" s="69">
        <v>1489100</v>
      </c>
    </row>
    <row r="29" spans="1:10" ht="24" customHeight="1">
      <c r="A29" s="64" t="s">
        <v>137</v>
      </c>
      <c r="B29" s="66">
        <v>8</v>
      </c>
      <c r="D29" s="69">
        <v>1999587</v>
      </c>
      <c r="E29" s="70"/>
      <c r="F29" s="69">
        <v>2073835</v>
      </c>
      <c r="G29" s="71"/>
      <c r="H29" s="69">
        <v>1965563</v>
      </c>
      <c r="I29" s="71"/>
      <c r="J29" s="69">
        <v>2037085</v>
      </c>
    </row>
    <row r="30" spans="1:10" ht="24" customHeight="1">
      <c r="A30" s="64" t="s">
        <v>15</v>
      </c>
      <c r="B30" s="66"/>
      <c r="D30" s="76">
        <v>19861</v>
      </c>
      <c r="E30" s="70"/>
      <c r="F30" s="76">
        <v>20124</v>
      </c>
      <c r="G30" s="71"/>
      <c r="H30" s="76">
        <v>20462</v>
      </c>
      <c r="I30" s="71"/>
      <c r="J30" s="76">
        <v>19997</v>
      </c>
    </row>
    <row r="31" spans="1:10" ht="24" customHeight="1">
      <c r="A31" s="47" t="s">
        <v>16</v>
      </c>
      <c r="B31" s="66"/>
      <c r="C31" s="75"/>
      <c r="D31" s="77">
        <f>SUM(D24:D30)</f>
        <v>4344128</v>
      </c>
      <c r="E31" s="70"/>
      <c r="F31" s="77">
        <f>SUM(F24:F30)</f>
        <v>4385924</v>
      </c>
      <c r="G31" s="71"/>
      <c r="H31" s="77">
        <f>SUM(H24:H30)</f>
        <v>3972699</v>
      </c>
      <c r="I31" s="71"/>
      <c r="J31" s="77">
        <f>SUM(J24:J30)</f>
        <v>4098072</v>
      </c>
    </row>
    <row r="32" spans="1:10" ht="24" customHeight="1" thickBot="1">
      <c r="A32" s="47" t="s">
        <v>17</v>
      </c>
      <c r="B32" s="66"/>
      <c r="C32" s="75"/>
      <c r="D32" s="78">
        <f>SUM(D22+D31)</f>
        <v>19168180</v>
      </c>
      <c r="E32" s="71"/>
      <c r="F32" s="78">
        <f>SUM(F22+F31)</f>
        <v>16073529</v>
      </c>
      <c r="G32" s="71"/>
      <c r="H32" s="78">
        <f>SUM(H22+H31)</f>
        <v>17060903</v>
      </c>
      <c r="I32" s="71"/>
      <c r="J32" s="78">
        <f>SUM(J22+J31)</f>
        <v>13824406</v>
      </c>
    </row>
    <row r="33" spans="2:10" ht="24" customHeight="1" thickTop="1">
      <c r="B33" s="66"/>
      <c r="C33" s="75"/>
      <c r="D33" s="64"/>
      <c r="E33" s="64"/>
      <c r="F33" s="64"/>
      <c r="G33" s="64"/>
      <c r="H33" s="64"/>
      <c r="I33" s="64"/>
      <c r="J33" s="64"/>
    </row>
    <row r="34" spans="1:11" ht="24" customHeight="1">
      <c r="A34" s="64" t="s">
        <v>18</v>
      </c>
      <c r="B34" s="48"/>
      <c r="C34" s="48"/>
      <c r="D34" s="64"/>
      <c r="E34" s="64"/>
      <c r="F34" s="64"/>
      <c r="G34" s="64"/>
      <c r="H34" s="64"/>
      <c r="I34" s="64"/>
      <c r="J34" s="64"/>
      <c r="K34" s="79"/>
    </row>
    <row r="35" spans="1:3" ht="24" customHeight="1">
      <c r="A35" s="47" t="s">
        <v>0</v>
      </c>
      <c r="B35" s="48"/>
      <c r="C35" s="48"/>
    </row>
    <row r="36" spans="1:10" ht="24" customHeight="1">
      <c r="A36" s="47" t="s">
        <v>89</v>
      </c>
      <c r="B36" s="48"/>
      <c r="C36" s="48"/>
      <c r="D36" s="48"/>
      <c r="E36" s="48"/>
      <c r="F36" s="48"/>
      <c r="G36" s="48"/>
      <c r="H36" s="48"/>
      <c r="I36" s="48"/>
      <c r="J36" s="48"/>
    </row>
    <row r="37" spans="1:11" ht="24" customHeight="1">
      <c r="A37" s="51"/>
      <c r="B37" s="48"/>
      <c r="C37" s="48"/>
      <c r="D37" s="48"/>
      <c r="E37" s="48"/>
      <c r="F37" s="48"/>
      <c r="G37" s="48"/>
      <c r="H37" s="48"/>
      <c r="I37" s="48"/>
      <c r="J37" s="52" t="s">
        <v>149</v>
      </c>
      <c r="K37" s="50"/>
    </row>
    <row r="38" spans="1:11" ht="24" customHeight="1">
      <c r="A38" s="51"/>
      <c r="B38" s="53"/>
      <c r="C38" s="53"/>
      <c r="D38" s="137" t="s">
        <v>1</v>
      </c>
      <c r="E38" s="137"/>
      <c r="F38" s="137"/>
      <c r="G38" s="54"/>
      <c r="H38" s="137" t="s">
        <v>2</v>
      </c>
      <c r="I38" s="137"/>
      <c r="J38" s="137"/>
      <c r="K38" s="50"/>
    </row>
    <row r="39" spans="1:11" ht="24" customHeight="1">
      <c r="A39" s="51"/>
      <c r="B39" s="55" t="s">
        <v>3</v>
      </c>
      <c r="C39" s="56"/>
      <c r="D39" s="57" t="s">
        <v>224</v>
      </c>
      <c r="E39" s="58"/>
      <c r="F39" s="59" t="s">
        <v>171</v>
      </c>
      <c r="G39" s="60"/>
      <c r="H39" s="57" t="s">
        <v>224</v>
      </c>
      <c r="I39" s="58"/>
      <c r="J39" s="59" t="s">
        <v>171</v>
      </c>
      <c r="K39" s="50"/>
    </row>
    <row r="40" spans="1:11" ht="24" customHeight="1">
      <c r="A40" s="51"/>
      <c r="B40" s="55"/>
      <c r="C40" s="56"/>
      <c r="D40" s="61" t="s">
        <v>150</v>
      </c>
      <c r="E40" s="62"/>
      <c r="F40" s="61" t="s">
        <v>151</v>
      </c>
      <c r="G40" s="63"/>
      <c r="H40" s="61" t="s">
        <v>150</v>
      </c>
      <c r="I40" s="62"/>
      <c r="J40" s="61" t="s">
        <v>151</v>
      </c>
      <c r="K40" s="50"/>
    </row>
    <row r="41" spans="1:11" ht="24" customHeight="1">
      <c r="A41" s="51"/>
      <c r="B41" s="55"/>
      <c r="C41" s="56"/>
      <c r="D41" s="61" t="s">
        <v>152</v>
      </c>
      <c r="E41" s="62"/>
      <c r="F41" s="61"/>
      <c r="G41" s="63"/>
      <c r="H41" s="61" t="s">
        <v>152</v>
      </c>
      <c r="I41" s="62"/>
      <c r="J41" s="61"/>
      <c r="K41" s="50"/>
    </row>
    <row r="42" spans="1:9" ht="24" customHeight="1">
      <c r="A42" s="47" t="s">
        <v>19</v>
      </c>
      <c r="B42" s="81"/>
      <c r="G42" s="65"/>
      <c r="I42" s="65"/>
    </row>
    <row r="43" spans="1:9" ht="24" customHeight="1">
      <c r="A43" s="47" t="s">
        <v>20</v>
      </c>
      <c r="B43" s="81"/>
      <c r="G43" s="65"/>
      <c r="I43" s="65"/>
    </row>
    <row r="44" spans="1:10" ht="24" customHeight="1">
      <c r="A44" s="64" t="s">
        <v>95</v>
      </c>
      <c r="B44" s="81">
        <v>9</v>
      </c>
      <c r="D44" s="80">
        <v>37842</v>
      </c>
      <c r="F44" s="80">
        <v>66556</v>
      </c>
      <c r="G44" s="65"/>
      <c r="H44" s="80">
        <v>0</v>
      </c>
      <c r="I44" s="65"/>
      <c r="J44" s="80">
        <v>0</v>
      </c>
    </row>
    <row r="45" spans="1:10" ht="24" customHeight="1">
      <c r="A45" s="64" t="s">
        <v>94</v>
      </c>
      <c r="B45" s="66" t="s">
        <v>202</v>
      </c>
      <c r="D45" s="82">
        <v>3164935</v>
      </c>
      <c r="E45" s="83"/>
      <c r="F45" s="82">
        <v>2154139</v>
      </c>
      <c r="G45" s="84"/>
      <c r="H45" s="82">
        <v>2533285</v>
      </c>
      <c r="I45" s="84"/>
      <c r="J45" s="82">
        <v>1707460</v>
      </c>
    </row>
    <row r="46" spans="1:10" ht="24" customHeight="1">
      <c r="A46" s="64" t="s">
        <v>138</v>
      </c>
      <c r="B46" s="66"/>
      <c r="D46" s="82">
        <v>4968065</v>
      </c>
      <c r="E46" s="83"/>
      <c r="F46" s="82">
        <v>3108037</v>
      </c>
      <c r="G46" s="84"/>
      <c r="H46" s="82">
        <v>4725643</v>
      </c>
      <c r="I46" s="84"/>
      <c r="J46" s="82">
        <v>2620153</v>
      </c>
    </row>
    <row r="47" spans="1:10" ht="24" customHeight="1">
      <c r="A47" s="64" t="s">
        <v>146</v>
      </c>
      <c r="B47" s="66">
        <v>2</v>
      </c>
      <c r="D47" s="82">
        <v>4164192</v>
      </c>
      <c r="E47" s="83"/>
      <c r="F47" s="82">
        <v>4396249</v>
      </c>
      <c r="G47" s="84"/>
      <c r="H47" s="82">
        <v>3938931</v>
      </c>
      <c r="I47" s="84"/>
      <c r="J47" s="82">
        <v>4027410</v>
      </c>
    </row>
    <row r="48" spans="1:2" ht="24" customHeight="1">
      <c r="A48" s="64" t="s">
        <v>21</v>
      </c>
      <c r="B48" s="66"/>
    </row>
    <row r="49" spans="1:10" ht="24" customHeight="1">
      <c r="A49" s="64" t="s">
        <v>144</v>
      </c>
      <c r="B49" s="66">
        <v>11</v>
      </c>
      <c r="D49" s="82">
        <v>79725</v>
      </c>
      <c r="E49" s="83"/>
      <c r="F49" s="82">
        <v>48344</v>
      </c>
      <c r="G49" s="84"/>
      <c r="H49" s="82">
        <v>79725</v>
      </c>
      <c r="I49" s="84"/>
      <c r="J49" s="82">
        <v>48344</v>
      </c>
    </row>
    <row r="50" spans="1:10" ht="24" customHeight="1">
      <c r="A50" s="64" t="s">
        <v>96</v>
      </c>
      <c r="B50" s="66">
        <v>12</v>
      </c>
      <c r="D50" s="82">
        <v>68425</v>
      </c>
      <c r="E50" s="83"/>
      <c r="F50" s="82">
        <v>69023</v>
      </c>
      <c r="G50" s="84"/>
      <c r="H50" s="82">
        <v>0</v>
      </c>
      <c r="I50" s="84"/>
      <c r="J50" s="82">
        <v>0</v>
      </c>
    </row>
    <row r="51" spans="1:10" ht="24" customHeight="1">
      <c r="A51" s="72" t="s">
        <v>22</v>
      </c>
      <c r="B51" s="66"/>
      <c r="D51" s="82">
        <v>332605</v>
      </c>
      <c r="E51" s="83"/>
      <c r="F51" s="82">
        <v>163721</v>
      </c>
      <c r="G51" s="84"/>
      <c r="H51" s="82">
        <v>276537</v>
      </c>
      <c r="I51" s="84"/>
      <c r="J51" s="82">
        <v>142393</v>
      </c>
    </row>
    <row r="52" spans="1:10" ht="24" customHeight="1">
      <c r="A52" s="47" t="s">
        <v>25</v>
      </c>
      <c r="B52" s="66"/>
      <c r="D52" s="85">
        <f>SUM(D44:D51)</f>
        <v>12815789</v>
      </c>
      <c r="E52" s="83"/>
      <c r="F52" s="85">
        <f>SUM(F44:F51)</f>
        <v>10006069</v>
      </c>
      <c r="G52" s="82"/>
      <c r="H52" s="85">
        <f>SUM(H44:H51)</f>
        <v>11554121</v>
      </c>
      <c r="I52" s="84"/>
      <c r="J52" s="85">
        <f>SUM(J44:J51)</f>
        <v>8545760</v>
      </c>
    </row>
    <row r="53" spans="1:10" ht="24" customHeight="1">
      <c r="A53" s="47" t="s">
        <v>26</v>
      </c>
      <c r="B53" s="66"/>
      <c r="D53" s="82"/>
      <c r="E53" s="83"/>
      <c r="F53" s="82"/>
      <c r="G53" s="82"/>
      <c r="H53" s="82"/>
      <c r="I53" s="84"/>
      <c r="J53" s="82"/>
    </row>
    <row r="54" spans="1:11" s="90" customFormat="1" ht="24" customHeight="1">
      <c r="A54" s="64" t="s">
        <v>145</v>
      </c>
      <c r="B54" s="73"/>
      <c r="C54" s="86"/>
      <c r="D54" s="87"/>
      <c r="E54" s="88"/>
      <c r="F54" s="88"/>
      <c r="G54" s="88"/>
      <c r="H54" s="88"/>
      <c r="I54" s="88"/>
      <c r="J54" s="88"/>
      <c r="K54" s="89"/>
    </row>
    <row r="55" spans="1:11" s="90" customFormat="1" ht="24" customHeight="1">
      <c r="A55" s="64" t="s">
        <v>27</v>
      </c>
      <c r="B55" s="66">
        <v>11</v>
      </c>
      <c r="C55" s="86"/>
      <c r="D55" s="87">
        <v>165510</v>
      </c>
      <c r="E55" s="91"/>
      <c r="F55" s="87">
        <v>114438</v>
      </c>
      <c r="G55" s="87"/>
      <c r="H55" s="87">
        <v>165510</v>
      </c>
      <c r="I55" s="92"/>
      <c r="J55" s="87">
        <v>114438</v>
      </c>
      <c r="K55" s="89"/>
    </row>
    <row r="56" spans="1:11" s="90" customFormat="1" ht="24" customHeight="1">
      <c r="A56" s="64" t="s">
        <v>97</v>
      </c>
      <c r="B56" s="73"/>
      <c r="C56" s="86"/>
      <c r="D56" s="87">
        <v>119488</v>
      </c>
      <c r="E56" s="91"/>
      <c r="F56" s="87">
        <v>111438</v>
      </c>
      <c r="G56" s="87"/>
      <c r="H56" s="87">
        <v>116212</v>
      </c>
      <c r="I56" s="92"/>
      <c r="J56" s="87">
        <v>108520</v>
      </c>
      <c r="K56" s="89"/>
    </row>
    <row r="57" spans="1:10" ht="24" customHeight="1">
      <c r="A57" s="64" t="s">
        <v>28</v>
      </c>
      <c r="B57" s="66"/>
      <c r="D57" s="82">
        <v>6634</v>
      </c>
      <c r="E57" s="83"/>
      <c r="F57" s="82">
        <v>3933</v>
      </c>
      <c r="G57" s="84"/>
      <c r="H57" s="82">
        <v>0</v>
      </c>
      <c r="I57" s="84"/>
      <c r="J57" s="69">
        <v>0</v>
      </c>
    </row>
    <row r="58" spans="1:10" ht="24" customHeight="1">
      <c r="A58" s="47" t="s">
        <v>29</v>
      </c>
      <c r="B58" s="66"/>
      <c r="D58" s="85">
        <f>SUM(D54:D57)</f>
        <v>291632</v>
      </c>
      <c r="E58" s="83"/>
      <c r="F58" s="85">
        <f>SUM(F54:F57)</f>
        <v>229809</v>
      </c>
      <c r="G58" s="84"/>
      <c r="H58" s="85">
        <f>SUM(H54:H57)</f>
        <v>281722</v>
      </c>
      <c r="I58" s="84"/>
      <c r="J58" s="85">
        <f>SUM(J54:J57)</f>
        <v>222958</v>
      </c>
    </row>
    <row r="59" spans="1:10" ht="24" customHeight="1">
      <c r="A59" s="47" t="s">
        <v>30</v>
      </c>
      <c r="D59" s="85">
        <f>SUM(D52+D58)</f>
        <v>13107421</v>
      </c>
      <c r="E59" s="93"/>
      <c r="F59" s="85">
        <f>SUM(F52+F58)</f>
        <v>10235878</v>
      </c>
      <c r="G59" s="84"/>
      <c r="H59" s="85">
        <f>SUM(H52+H58)</f>
        <v>11835843</v>
      </c>
      <c r="I59" s="84"/>
      <c r="J59" s="85">
        <f>SUM(J52+J58)</f>
        <v>8768718</v>
      </c>
    </row>
    <row r="61" ht="24" customHeight="1">
      <c r="A61" s="64" t="s">
        <v>18</v>
      </c>
    </row>
    <row r="62" spans="1:10" ht="24" customHeight="1">
      <c r="A62" s="47" t="s">
        <v>0</v>
      </c>
      <c r="B62" s="94"/>
      <c r="C62" s="94"/>
      <c r="D62" s="94"/>
      <c r="E62" s="94"/>
      <c r="F62" s="94"/>
      <c r="G62" s="94"/>
      <c r="H62" s="94"/>
      <c r="I62" s="94"/>
      <c r="J62" s="94"/>
    </row>
    <row r="63" spans="1:10" ht="24" customHeight="1">
      <c r="A63" s="47" t="s">
        <v>89</v>
      </c>
      <c r="B63" s="94"/>
      <c r="C63" s="94"/>
      <c r="D63" s="94"/>
      <c r="E63" s="94"/>
      <c r="F63" s="94"/>
      <c r="G63" s="94"/>
      <c r="H63" s="94"/>
      <c r="I63" s="94"/>
      <c r="J63" s="94"/>
    </row>
    <row r="64" spans="1:11" ht="24" customHeight="1">
      <c r="A64" s="51"/>
      <c r="B64" s="48"/>
      <c r="C64" s="48"/>
      <c r="D64" s="48"/>
      <c r="E64" s="48"/>
      <c r="F64" s="48"/>
      <c r="G64" s="48"/>
      <c r="H64" s="48"/>
      <c r="I64" s="48"/>
      <c r="J64" s="52" t="s">
        <v>149</v>
      </c>
      <c r="K64" s="50"/>
    </row>
    <row r="65" spans="1:10" s="50" customFormat="1" ht="24" customHeight="1">
      <c r="A65" s="51"/>
      <c r="B65" s="53"/>
      <c r="C65" s="53"/>
      <c r="D65" s="137" t="s">
        <v>1</v>
      </c>
      <c r="E65" s="137"/>
      <c r="F65" s="137"/>
      <c r="G65" s="54"/>
      <c r="H65" s="137" t="s">
        <v>2</v>
      </c>
      <c r="I65" s="137"/>
      <c r="J65" s="137"/>
    </row>
    <row r="66" spans="1:10" s="50" customFormat="1" ht="24" customHeight="1">
      <c r="A66" s="51"/>
      <c r="B66" s="55"/>
      <c r="C66" s="56"/>
      <c r="D66" s="57" t="s">
        <v>224</v>
      </c>
      <c r="E66" s="58"/>
      <c r="F66" s="59" t="s">
        <v>171</v>
      </c>
      <c r="G66" s="60"/>
      <c r="H66" s="57" t="s">
        <v>224</v>
      </c>
      <c r="I66" s="58"/>
      <c r="J66" s="59" t="s">
        <v>171</v>
      </c>
    </row>
    <row r="67" spans="1:10" s="50" customFormat="1" ht="24" customHeight="1">
      <c r="A67" s="51"/>
      <c r="B67" s="55"/>
      <c r="C67" s="56"/>
      <c r="D67" s="61" t="s">
        <v>150</v>
      </c>
      <c r="E67" s="62"/>
      <c r="F67" s="61" t="s">
        <v>151</v>
      </c>
      <c r="G67" s="63"/>
      <c r="H67" s="61" t="s">
        <v>150</v>
      </c>
      <c r="I67" s="62"/>
      <c r="J67" s="61" t="s">
        <v>151</v>
      </c>
    </row>
    <row r="68" spans="1:10" s="50" customFormat="1" ht="24" customHeight="1">
      <c r="A68" s="51"/>
      <c r="B68" s="55"/>
      <c r="C68" s="56"/>
      <c r="D68" s="61" t="s">
        <v>152</v>
      </c>
      <c r="E68" s="62"/>
      <c r="F68" s="61"/>
      <c r="G68" s="63"/>
      <c r="H68" s="61" t="s">
        <v>152</v>
      </c>
      <c r="I68" s="62"/>
      <c r="J68" s="61"/>
    </row>
    <row r="69" spans="1:10" ht="24" customHeight="1">
      <c r="A69" s="47" t="s">
        <v>31</v>
      </c>
      <c r="B69" s="95"/>
      <c r="C69" s="95"/>
      <c r="D69" s="93"/>
      <c r="E69" s="96"/>
      <c r="F69" s="93"/>
      <c r="G69" s="97"/>
      <c r="H69" s="93"/>
      <c r="I69" s="96"/>
      <c r="J69" s="93"/>
    </row>
    <row r="70" spans="1:9" ht="24" customHeight="1">
      <c r="A70" s="72" t="s">
        <v>32</v>
      </c>
      <c r="B70" s="66"/>
      <c r="E70" s="83"/>
      <c r="G70" s="71"/>
      <c r="I70" s="71"/>
    </row>
    <row r="71" spans="1:9" ht="24" customHeight="1">
      <c r="A71" s="72" t="s">
        <v>139</v>
      </c>
      <c r="B71" s="66"/>
      <c r="E71" s="83"/>
      <c r="G71" s="71"/>
      <c r="I71" s="71"/>
    </row>
    <row r="72" spans="1:10" ht="24" customHeight="1" thickBot="1">
      <c r="A72" s="72" t="s">
        <v>140</v>
      </c>
      <c r="B72" s="98"/>
      <c r="D72" s="99">
        <v>1186209</v>
      </c>
      <c r="E72" s="100"/>
      <c r="F72" s="99">
        <v>1186209</v>
      </c>
      <c r="G72" s="71"/>
      <c r="H72" s="99">
        <v>1186209</v>
      </c>
      <c r="I72" s="71"/>
      <c r="J72" s="99">
        <v>1186209</v>
      </c>
    </row>
    <row r="73" spans="1:10" ht="24" customHeight="1" thickTop="1">
      <c r="A73" s="72" t="s">
        <v>147</v>
      </c>
      <c r="B73" s="66"/>
      <c r="D73" s="71"/>
      <c r="E73" s="100"/>
      <c r="F73" s="71"/>
      <c r="G73" s="71"/>
      <c r="H73" s="71"/>
      <c r="I73" s="71"/>
      <c r="J73" s="71"/>
    </row>
    <row r="74" spans="1:10" ht="24" customHeight="1">
      <c r="A74" s="72" t="s">
        <v>140</v>
      </c>
      <c r="B74" s="66"/>
      <c r="D74" s="71">
        <v>1186209</v>
      </c>
      <c r="E74" s="70"/>
      <c r="F74" s="71">
        <v>1186209</v>
      </c>
      <c r="G74" s="71"/>
      <c r="H74" s="71">
        <v>1186209</v>
      </c>
      <c r="I74" s="71"/>
      <c r="J74" s="71">
        <v>1186209</v>
      </c>
    </row>
    <row r="75" spans="1:10" ht="24" customHeight="1">
      <c r="A75" s="72" t="s">
        <v>33</v>
      </c>
      <c r="B75" s="98"/>
      <c r="D75" s="69">
        <v>2097056</v>
      </c>
      <c r="E75" s="100"/>
      <c r="F75" s="69">
        <v>2097056</v>
      </c>
      <c r="G75" s="69"/>
      <c r="H75" s="69">
        <v>2097056</v>
      </c>
      <c r="I75" s="71"/>
      <c r="J75" s="69">
        <v>2097056</v>
      </c>
    </row>
    <row r="76" spans="1:10" ht="24" customHeight="1">
      <c r="A76" s="72" t="s">
        <v>34</v>
      </c>
      <c r="D76" s="69"/>
      <c r="E76" s="76"/>
      <c r="F76" s="69"/>
      <c r="G76" s="71"/>
      <c r="H76" s="69"/>
      <c r="I76" s="71"/>
      <c r="J76" s="69"/>
    </row>
    <row r="77" spans="1:10" ht="24" customHeight="1">
      <c r="A77" s="64" t="s">
        <v>35</v>
      </c>
      <c r="B77" s="66"/>
      <c r="D77" s="69">
        <v>83448</v>
      </c>
      <c r="E77" s="100"/>
      <c r="F77" s="69">
        <v>83448</v>
      </c>
      <c r="G77" s="71"/>
      <c r="H77" s="69">
        <v>83448</v>
      </c>
      <c r="I77" s="71"/>
      <c r="J77" s="69">
        <v>83448</v>
      </c>
    </row>
    <row r="78" spans="1:10" ht="24" customHeight="1">
      <c r="A78" s="64" t="s">
        <v>84</v>
      </c>
      <c r="B78" s="75"/>
      <c r="D78" s="69">
        <v>2491116</v>
      </c>
      <c r="E78" s="71"/>
      <c r="F78" s="69">
        <v>2268365</v>
      </c>
      <c r="G78" s="71"/>
      <c r="H78" s="69">
        <v>1858347</v>
      </c>
      <c r="I78" s="71"/>
      <c r="J78" s="69">
        <v>1688975</v>
      </c>
    </row>
    <row r="79" spans="1:10" ht="24" customHeight="1">
      <c r="A79" s="64" t="s">
        <v>98</v>
      </c>
      <c r="B79" s="75"/>
      <c r="D79" s="101">
        <v>-402</v>
      </c>
      <c r="E79" s="76"/>
      <c r="F79" s="101">
        <v>-483</v>
      </c>
      <c r="G79" s="71"/>
      <c r="H79" s="101">
        <v>0</v>
      </c>
      <c r="I79" s="71"/>
      <c r="J79" s="101">
        <v>0</v>
      </c>
    </row>
    <row r="80" spans="1:10" ht="24" customHeight="1">
      <c r="A80" s="51" t="s">
        <v>99</v>
      </c>
      <c r="B80" s="75"/>
      <c r="D80" s="69">
        <f>SUM(D74:D79)</f>
        <v>5857427</v>
      </c>
      <c r="E80" s="76"/>
      <c r="F80" s="69">
        <f>SUM(F74:F79)</f>
        <v>5634595</v>
      </c>
      <c r="G80" s="71"/>
      <c r="H80" s="69">
        <f>SUM(H74:H79)</f>
        <v>5225060</v>
      </c>
      <c r="I80" s="71"/>
      <c r="J80" s="69">
        <f>SUM(J74:J79)</f>
        <v>5055688</v>
      </c>
    </row>
    <row r="81" spans="1:10" ht="24" customHeight="1">
      <c r="A81" s="51" t="s">
        <v>100</v>
      </c>
      <c r="D81" s="101">
        <v>203332</v>
      </c>
      <c r="E81" s="76"/>
      <c r="F81" s="101">
        <v>203056</v>
      </c>
      <c r="G81" s="71"/>
      <c r="H81" s="101">
        <v>0</v>
      </c>
      <c r="I81" s="71"/>
      <c r="J81" s="101">
        <v>0</v>
      </c>
    </row>
    <row r="82" spans="1:10" ht="24" customHeight="1">
      <c r="A82" s="47" t="s">
        <v>36</v>
      </c>
      <c r="D82" s="69">
        <f>SUM(D80:D81)</f>
        <v>6060759</v>
      </c>
      <c r="E82" s="76"/>
      <c r="F82" s="69">
        <f>SUM(F80:F81)</f>
        <v>5837651</v>
      </c>
      <c r="G82" s="71"/>
      <c r="H82" s="69">
        <f>SUM(H80:H81)</f>
        <v>5225060</v>
      </c>
      <c r="I82" s="71"/>
      <c r="J82" s="69">
        <f>SUM(J80:J81)</f>
        <v>5055688</v>
      </c>
    </row>
    <row r="83" spans="1:10" ht="24" customHeight="1" thickBot="1">
      <c r="A83" s="47" t="s">
        <v>37</v>
      </c>
      <c r="D83" s="78">
        <f>SUM(D59+D82)</f>
        <v>19168180</v>
      </c>
      <c r="E83" s="76"/>
      <c r="F83" s="78">
        <f>SUM(F59+F82)</f>
        <v>16073529</v>
      </c>
      <c r="G83" s="71"/>
      <c r="H83" s="78">
        <f>SUM(H59+H82)</f>
        <v>17060903</v>
      </c>
      <c r="I83" s="71"/>
      <c r="J83" s="78">
        <f>SUM(J59+J82)</f>
        <v>13824406</v>
      </c>
    </row>
    <row r="84" spans="4:10" ht="24" customHeight="1" thickTop="1">
      <c r="D84" s="69">
        <f>SUM(D83-D32)</f>
        <v>0</v>
      </c>
      <c r="E84" s="76"/>
      <c r="F84" s="69">
        <f>SUM(F83-F32)</f>
        <v>0</v>
      </c>
      <c r="G84" s="71"/>
      <c r="H84" s="69">
        <f>SUM(H83-H32)</f>
        <v>0</v>
      </c>
      <c r="I84" s="71"/>
      <c r="J84" s="69">
        <f>SUM(J83-J32)</f>
        <v>0</v>
      </c>
    </row>
    <row r="85" spans="1:10" ht="24" customHeight="1">
      <c r="A85" s="64" t="s">
        <v>18</v>
      </c>
      <c r="G85" s="71"/>
      <c r="H85" s="71"/>
      <c r="I85" s="71"/>
      <c r="J85" s="71"/>
    </row>
    <row r="86" spans="7:10" ht="24" customHeight="1">
      <c r="G86" s="71"/>
      <c r="H86" s="71"/>
      <c r="I86" s="71"/>
      <c r="J86" s="71"/>
    </row>
    <row r="87" spans="7:10" ht="24" customHeight="1">
      <c r="G87" s="71"/>
      <c r="H87" s="71"/>
      <c r="I87" s="71"/>
      <c r="J87" s="71"/>
    </row>
    <row r="88" spans="7:10" ht="24" customHeight="1">
      <c r="G88" s="71"/>
      <c r="H88" s="71"/>
      <c r="I88" s="71"/>
      <c r="J88" s="71"/>
    </row>
    <row r="89" spans="1:10" ht="24" customHeight="1">
      <c r="A89" s="102"/>
      <c r="B89" s="64" t="s">
        <v>219</v>
      </c>
      <c r="C89" s="51"/>
      <c r="G89" s="65"/>
      <c r="H89" s="65"/>
      <c r="I89" s="65"/>
      <c r="J89" s="65"/>
    </row>
    <row r="90" spans="1:10" s="50" customFormat="1" ht="24" customHeight="1">
      <c r="A90" s="103"/>
      <c r="B90" s="64"/>
      <c r="C90" s="51"/>
      <c r="D90" s="80"/>
      <c r="E90" s="80"/>
      <c r="F90" s="71"/>
      <c r="G90" s="65"/>
      <c r="H90" s="65"/>
      <c r="I90" s="65"/>
      <c r="J90" s="104" t="s">
        <v>153</v>
      </c>
    </row>
    <row r="91" spans="1:10" s="50" customFormat="1" ht="24" customHeight="1">
      <c r="A91" s="47" t="s">
        <v>0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s="50" customFormat="1" ht="24" customHeight="1">
      <c r="A92" s="47" t="s">
        <v>38</v>
      </c>
      <c r="B92" s="105"/>
      <c r="C92" s="106"/>
      <c r="D92" s="48"/>
      <c r="E92" s="48"/>
      <c r="F92" s="48"/>
      <c r="G92" s="48"/>
      <c r="H92" s="48"/>
      <c r="I92" s="48"/>
      <c r="J92" s="48"/>
    </row>
    <row r="93" spans="1:10" s="107" customFormat="1" ht="24" customHeight="1">
      <c r="A93" s="47" t="s">
        <v>225</v>
      </c>
      <c r="B93" s="105"/>
      <c r="C93" s="106"/>
      <c r="D93" s="48"/>
      <c r="E93" s="48"/>
      <c r="F93" s="48"/>
      <c r="G93" s="48"/>
      <c r="H93" s="48"/>
      <c r="I93" s="48"/>
      <c r="J93" s="48"/>
    </row>
    <row r="94" spans="1:10" s="107" customFormat="1" ht="24" customHeight="1">
      <c r="A94" s="51"/>
      <c r="B94" s="105"/>
      <c r="C94" s="106"/>
      <c r="D94" s="48"/>
      <c r="E94" s="48"/>
      <c r="F94" s="48"/>
      <c r="G94" s="48"/>
      <c r="H94" s="48"/>
      <c r="I94" s="48"/>
      <c r="J94" s="52" t="s">
        <v>156</v>
      </c>
    </row>
    <row r="95" spans="1:10" s="50" customFormat="1" ht="24" customHeight="1">
      <c r="A95" s="51"/>
      <c r="B95" s="53"/>
      <c r="C95" s="53"/>
      <c r="D95" s="137" t="s">
        <v>1</v>
      </c>
      <c r="E95" s="137"/>
      <c r="F95" s="137"/>
      <c r="G95" s="54"/>
      <c r="H95" s="137" t="s">
        <v>2</v>
      </c>
      <c r="I95" s="137"/>
      <c r="J95" s="137"/>
    </row>
    <row r="96" spans="1:10" s="50" customFormat="1" ht="24" customHeight="1">
      <c r="A96" s="51"/>
      <c r="B96" s="55" t="s">
        <v>3</v>
      </c>
      <c r="C96" s="108"/>
      <c r="D96" s="109">
        <v>2012</v>
      </c>
      <c r="E96" s="109"/>
      <c r="F96" s="109">
        <v>2011</v>
      </c>
      <c r="G96" s="109"/>
      <c r="H96" s="109">
        <v>2012</v>
      </c>
      <c r="I96" s="109"/>
      <c r="J96" s="109">
        <v>2011</v>
      </c>
    </row>
    <row r="97" spans="1:11" ht="24" customHeight="1">
      <c r="A97" s="47" t="s">
        <v>39</v>
      </c>
      <c r="K97" s="50"/>
    </row>
    <row r="98" spans="1:11" ht="24" customHeight="1">
      <c r="A98" s="51" t="s">
        <v>182</v>
      </c>
      <c r="B98" s="110"/>
      <c r="C98" s="110"/>
      <c r="D98" s="76">
        <v>5766470</v>
      </c>
      <c r="E98" s="76"/>
      <c r="F98" s="76">
        <v>4259752</v>
      </c>
      <c r="G98" s="76"/>
      <c r="H98" s="76">
        <v>5366518</v>
      </c>
      <c r="I98" s="76"/>
      <c r="J98" s="76">
        <v>3641974</v>
      </c>
      <c r="K98" s="50"/>
    </row>
    <row r="99" spans="1:11" ht="24" customHeight="1">
      <c r="A99" s="51" t="s">
        <v>78</v>
      </c>
      <c r="B99" s="110"/>
      <c r="C99" s="110"/>
      <c r="D99" s="76">
        <v>10366</v>
      </c>
      <c r="E99" s="76"/>
      <c r="F99" s="76">
        <v>10078</v>
      </c>
      <c r="G99" s="76"/>
      <c r="H99" s="76">
        <v>0</v>
      </c>
      <c r="I99" s="76"/>
      <c r="J99" s="76">
        <v>0</v>
      </c>
      <c r="K99" s="50"/>
    </row>
    <row r="100" spans="1:11" ht="24" customHeight="1">
      <c r="A100" s="51" t="s">
        <v>40</v>
      </c>
      <c r="B100" s="110"/>
      <c r="C100" s="110"/>
      <c r="D100" s="76"/>
      <c r="E100" s="76"/>
      <c r="F100" s="76"/>
      <c r="G100" s="76"/>
      <c r="H100" s="76"/>
      <c r="I100" s="76"/>
      <c r="J100" s="76"/>
      <c r="K100" s="50"/>
    </row>
    <row r="101" spans="1:11" ht="24" customHeight="1">
      <c r="A101" s="51" t="s">
        <v>41</v>
      </c>
      <c r="B101" s="110"/>
      <c r="C101" s="110"/>
      <c r="D101" s="76">
        <v>42360</v>
      </c>
      <c r="E101" s="76"/>
      <c r="F101" s="76">
        <v>29720</v>
      </c>
      <c r="G101" s="76"/>
      <c r="H101" s="76">
        <v>42024</v>
      </c>
      <c r="I101" s="76"/>
      <c r="J101" s="76">
        <v>30789</v>
      </c>
      <c r="K101" s="50"/>
    </row>
    <row r="102" spans="1:11" ht="24" customHeight="1">
      <c r="A102" s="51" t="s">
        <v>24</v>
      </c>
      <c r="B102" s="110"/>
      <c r="C102" s="110"/>
      <c r="D102" s="76">
        <v>35838</v>
      </c>
      <c r="E102" s="76"/>
      <c r="F102" s="76">
        <v>19910</v>
      </c>
      <c r="G102" s="76"/>
      <c r="H102" s="76">
        <v>34395</v>
      </c>
      <c r="I102" s="76"/>
      <c r="J102" s="76">
        <v>18368</v>
      </c>
      <c r="K102" s="50"/>
    </row>
    <row r="103" spans="1:11" ht="24" customHeight="1">
      <c r="A103" s="47" t="s">
        <v>42</v>
      </c>
      <c r="B103" s="111"/>
      <c r="C103" s="111"/>
      <c r="D103" s="112">
        <f>SUM(D98:D102)</f>
        <v>5855034</v>
      </c>
      <c r="E103" s="71"/>
      <c r="F103" s="112">
        <f>SUM(F98:F102)</f>
        <v>4319460</v>
      </c>
      <c r="G103" s="71"/>
      <c r="H103" s="112">
        <f>SUM(H98:H102)</f>
        <v>5442937</v>
      </c>
      <c r="I103" s="71"/>
      <c r="J103" s="112">
        <f>SUM(J98:J102)</f>
        <v>3691131</v>
      </c>
      <c r="K103" s="50"/>
    </row>
    <row r="104" spans="1:11" ht="24" customHeight="1">
      <c r="A104" s="47" t="s">
        <v>43</v>
      </c>
      <c r="B104" s="111"/>
      <c r="C104" s="111"/>
      <c r="D104" s="76"/>
      <c r="E104" s="76"/>
      <c r="F104" s="76"/>
      <c r="G104" s="76"/>
      <c r="H104" s="76"/>
      <c r="I104" s="76"/>
      <c r="J104" s="76"/>
      <c r="K104" s="50"/>
    </row>
    <row r="105" spans="1:11" ht="24" customHeight="1">
      <c r="A105" s="51" t="s">
        <v>79</v>
      </c>
      <c r="B105" s="110"/>
      <c r="C105" s="110"/>
      <c r="D105" s="76">
        <v>5335776</v>
      </c>
      <c r="E105" s="76"/>
      <c r="F105" s="76">
        <v>3917340</v>
      </c>
      <c r="G105" s="76"/>
      <c r="H105" s="76">
        <v>4963522</v>
      </c>
      <c r="I105" s="76"/>
      <c r="J105" s="76">
        <v>3345399</v>
      </c>
      <c r="K105" s="50"/>
    </row>
    <row r="106" spans="1:11" ht="24" customHeight="1">
      <c r="A106" s="51" t="s">
        <v>80</v>
      </c>
      <c r="B106" s="110"/>
      <c r="C106" s="110"/>
      <c r="D106" s="76">
        <v>3700</v>
      </c>
      <c r="E106" s="76"/>
      <c r="F106" s="76">
        <v>3458</v>
      </c>
      <c r="G106" s="76"/>
      <c r="H106" s="76">
        <v>0</v>
      </c>
      <c r="I106" s="76"/>
      <c r="J106" s="76">
        <v>0</v>
      </c>
      <c r="K106" s="50"/>
    </row>
    <row r="107" spans="1:11" ht="24" customHeight="1">
      <c r="A107" s="51" t="s">
        <v>44</v>
      </c>
      <c r="B107" s="110"/>
      <c r="C107" s="110"/>
      <c r="D107" s="76">
        <v>140685</v>
      </c>
      <c r="E107" s="76"/>
      <c r="F107" s="76">
        <v>115078</v>
      </c>
      <c r="G107" s="76"/>
      <c r="H107" s="76">
        <v>131702</v>
      </c>
      <c r="I107" s="76"/>
      <c r="J107" s="76">
        <v>104371</v>
      </c>
      <c r="K107" s="50"/>
    </row>
    <row r="108" spans="1:11" ht="24" customHeight="1">
      <c r="A108" s="47" t="s">
        <v>45</v>
      </c>
      <c r="B108" s="111"/>
      <c r="C108" s="111"/>
      <c r="D108" s="112">
        <f>SUM(D105:D107)</f>
        <v>5480161</v>
      </c>
      <c r="E108" s="71"/>
      <c r="F108" s="112">
        <f>SUM(F105:F107)</f>
        <v>4035876</v>
      </c>
      <c r="G108" s="71"/>
      <c r="H108" s="112">
        <f>SUM(H105:H107)</f>
        <v>5095224</v>
      </c>
      <c r="I108" s="71"/>
      <c r="J108" s="112">
        <f>SUM(J105:J107)</f>
        <v>3449770</v>
      </c>
      <c r="K108" s="50"/>
    </row>
    <row r="109" spans="1:11" ht="24" customHeight="1">
      <c r="A109" s="47" t="s">
        <v>209</v>
      </c>
      <c r="B109" s="111"/>
      <c r="C109" s="111"/>
      <c r="D109" s="71"/>
      <c r="E109" s="71"/>
      <c r="F109" s="71"/>
      <c r="G109" s="71"/>
      <c r="H109" s="71"/>
      <c r="I109" s="71"/>
      <c r="J109" s="71"/>
      <c r="K109" s="50"/>
    </row>
    <row r="110" spans="1:11" ht="24" customHeight="1">
      <c r="A110" s="113" t="s">
        <v>86</v>
      </c>
      <c r="B110" s="111"/>
      <c r="C110" s="111"/>
      <c r="D110" s="71"/>
      <c r="E110" s="71"/>
      <c r="F110" s="71"/>
      <c r="G110" s="71"/>
      <c r="H110" s="71"/>
      <c r="I110" s="71"/>
      <c r="J110" s="71"/>
      <c r="K110" s="50"/>
    </row>
    <row r="111" spans="1:11" ht="24" customHeight="1">
      <c r="A111" s="113" t="s">
        <v>85</v>
      </c>
      <c r="B111" s="111"/>
      <c r="C111" s="111"/>
      <c r="D111" s="71">
        <f>SUM(D103-D108)</f>
        <v>374873</v>
      </c>
      <c r="E111" s="71"/>
      <c r="F111" s="76">
        <f>SUM(F103-F108)</f>
        <v>283584</v>
      </c>
      <c r="G111" s="76"/>
      <c r="H111" s="76">
        <f>SUM(H103-H108)</f>
        <v>347713</v>
      </c>
      <c r="I111" s="76"/>
      <c r="J111" s="76">
        <f>SUM(J103-J108)</f>
        <v>241361</v>
      </c>
      <c r="K111" s="50"/>
    </row>
    <row r="112" spans="1:11" s="49" customFormat="1" ht="24" customHeight="1">
      <c r="A112" s="51" t="s">
        <v>210</v>
      </c>
      <c r="B112" s="66"/>
      <c r="C112" s="110"/>
      <c r="D112" s="114">
        <v>18340</v>
      </c>
      <c r="E112" s="76"/>
      <c r="F112" s="114">
        <v>20823</v>
      </c>
      <c r="G112" s="76"/>
      <c r="H112" s="114">
        <v>0</v>
      </c>
      <c r="I112" s="76"/>
      <c r="J112" s="114">
        <v>0</v>
      </c>
      <c r="K112" s="64"/>
    </row>
    <row r="113" spans="1:11" ht="24" customHeight="1">
      <c r="A113" s="47" t="s">
        <v>179</v>
      </c>
      <c r="B113" s="111"/>
      <c r="C113" s="111"/>
      <c r="D113" s="76"/>
      <c r="E113" s="76"/>
      <c r="F113" s="76"/>
      <c r="G113" s="76"/>
      <c r="H113" s="76"/>
      <c r="I113" s="76"/>
      <c r="J113" s="76"/>
      <c r="K113" s="50"/>
    </row>
    <row r="114" spans="1:10" s="49" customFormat="1" ht="24" customHeight="1">
      <c r="A114" s="47" t="s">
        <v>180</v>
      </c>
      <c r="B114" s="115"/>
      <c r="C114" s="111"/>
      <c r="D114" s="71">
        <f>SUM(D103-D108)+D112</f>
        <v>393213</v>
      </c>
      <c r="E114" s="71"/>
      <c r="F114" s="71">
        <f>SUM(F103-F108)+F112</f>
        <v>304407</v>
      </c>
      <c r="G114" s="71"/>
      <c r="H114" s="71">
        <f>SUM(H103-H108)+H112</f>
        <v>347713</v>
      </c>
      <c r="I114" s="71"/>
      <c r="J114" s="71">
        <f>SUM(J103-J108)+J112</f>
        <v>241361</v>
      </c>
    </row>
    <row r="115" spans="1:10" s="49" customFormat="1" ht="24" customHeight="1">
      <c r="A115" s="51" t="s">
        <v>46</v>
      </c>
      <c r="B115" s="110"/>
      <c r="C115" s="110"/>
      <c r="D115" s="114">
        <v>-3353</v>
      </c>
      <c r="E115" s="71"/>
      <c r="F115" s="114">
        <v>-4633</v>
      </c>
      <c r="G115" s="116"/>
      <c r="H115" s="114">
        <v>-2392</v>
      </c>
      <c r="I115" s="114"/>
      <c r="J115" s="114">
        <v>-2258</v>
      </c>
    </row>
    <row r="116" spans="1:10" s="49" customFormat="1" ht="24" customHeight="1">
      <c r="A116" s="47" t="s">
        <v>101</v>
      </c>
      <c r="B116" s="66"/>
      <c r="C116" s="110"/>
      <c r="D116" s="71">
        <f>SUM(D114:D115)</f>
        <v>389860</v>
      </c>
      <c r="E116" s="76"/>
      <c r="F116" s="71">
        <f>SUM(F114:F115)</f>
        <v>299774</v>
      </c>
      <c r="G116" s="71"/>
      <c r="H116" s="71">
        <f>SUM(H114:H115)</f>
        <v>345321</v>
      </c>
      <c r="I116" s="71"/>
      <c r="J116" s="71">
        <f>SUM(J114:J115)</f>
        <v>239103</v>
      </c>
    </row>
    <row r="117" spans="1:11" s="49" customFormat="1" ht="24" customHeight="1">
      <c r="A117" s="51" t="s">
        <v>47</v>
      </c>
      <c r="B117" s="66">
        <v>13</v>
      </c>
      <c r="C117" s="110"/>
      <c r="D117" s="114">
        <v>-81848</v>
      </c>
      <c r="E117" s="71"/>
      <c r="F117" s="114">
        <v>-12624</v>
      </c>
      <c r="G117" s="71"/>
      <c r="H117" s="117">
        <v>-74495</v>
      </c>
      <c r="I117" s="71"/>
      <c r="J117" s="117">
        <v>0</v>
      </c>
      <c r="K117" s="103"/>
    </row>
    <row r="118" spans="1:10" s="119" customFormat="1" ht="24" customHeight="1" thickBot="1">
      <c r="A118" s="47" t="s">
        <v>157</v>
      </c>
      <c r="B118" s="111"/>
      <c r="C118" s="111"/>
      <c r="D118" s="118">
        <f>SUM(D116:D117)</f>
        <v>308012</v>
      </c>
      <c r="E118" s="71"/>
      <c r="F118" s="118">
        <f>SUM(F116:F117)</f>
        <v>287150</v>
      </c>
      <c r="G118" s="71"/>
      <c r="H118" s="118">
        <f>SUM(H116:H117)</f>
        <v>270826</v>
      </c>
      <c r="I118" s="71"/>
      <c r="J118" s="118">
        <f>SUM(J116:J117)</f>
        <v>239103</v>
      </c>
    </row>
    <row r="119" spans="1:10" s="119" customFormat="1" ht="24" customHeight="1" thickTop="1">
      <c r="A119" s="51"/>
      <c r="B119" s="111"/>
      <c r="C119" s="111"/>
      <c r="D119" s="71"/>
      <c r="E119" s="71"/>
      <c r="F119" s="71"/>
      <c r="G119" s="71"/>
      <c r="H119" s="71"/>
      <c r="I119" s="71"/>
      <c r="J119" s="71"/>
    </row>
    <row r="120" spans="1:10" s="119" customFormat="1" ht="24" customHeight="1">
      <c r="A120" s="47" t="s">
        <v>102</v>
      </c>
      <c r="B120" s="111"/>
      <c r="C120" s="111"/>
      <c r="D120" s="71"/>
      <c r="E120" s="71"/>
      <c r="F120" s="71"/>
      <c r="G120" s="71"/>
      <c r="H120" s="71"/>
      <c r="I120" s="71"/>
      <c r="J120" s="71"/>
    </row>
    <row r="121" spans="1:10" s="119" customFormat="1" ht="24" customHeight="1" thickBot="1">
      <c r="A121" s="51" t="s">
        <v>103</v>
      </c>
      <c r="B121" s="111"/>
      <c r="C121" s="111"/>
      <c r="D121" s="71">
        <v>307684</v>
      </c>
      <c r="E121" s="71"/>
      <c r="F121" s="71">
        <f>SUM(F123-F122)</f>
        <v>276837</v>
      </c>
      <c r="G121" s="71"/>
      <c r="H121" s="99">
        <f>H118</f>
        <v>270826</v>
      </c>
      <c r="I121" s="71"/>
      <c r="J121" s="99">
        <f>J118</f>
        <v>239103</v>
      </c>
    </row>
    <row r="122" spans="1:10" s="119" customFormat="1" ht="24" customHeight="1" thickTop="1">
      <c r="A122" s="51" t="s">
        <v>100</v>
      </c>
      <c r="B122" s="111"/>
      <c r="C122" s="111"/>
      <c r="D122" s="114">
        <v>328</v>
      </c>
      <c r="E122" s="71"/>
      <c r="F122" s="114">
        <v>10313</v>
      </c>
      <c r="G122" s="71"/>
      <c r="H122" s="71"/>
      <c r="I122" s="71"/>
      <c r="J122" s="71"/>
    </row>
    <row r="123" spans="1:10" s="119" customFormat="1" ht="24" customHeight="1" thickBot="1">
      <c r="A123" s="51"/>
      <c r="B123" s="111"/>
      <c r="C123" s="111"/>
      <c r="D123" s="99">
        <f>D118</f>
        <v>308012</v>
      </c>
      <c r="E123" s="71"/>
      <c r="F123" s="99">
        <f>F118</f>
        <v>287150</v>
      </c>
      <c r="G123" s="71"/>
      <c r="H123" s="71"/>
      <c r="I123" s="71"/>
      <c r="J123" s="71"/>
    </row>
    <row r="124" spans="1:10" s="119" customFormat="1" ht="24" customHeight="1" thickTop="1">
      <c r="A124" s="51"/>
      <c r="B124" s="111"/>
      <c r="C124" s="111"/>
      <c r="D124" s="71">
        <f>D123-D118</f>
        <v>0</v>
      </c>
      <c r="E124" s="71"/>
      <c r="F124" s="71">
        <f>F123-F118</f>
        <v>0</v>
      </c>
      <c r="G124" s="71"/>
      <c r="H124" s="71"/>
      <c r="I124" s="71"/>
      <c r="J124" s="71"/>
    </row>
    <row r="125" spans="1:10" s="119" customFormat="1" ht="24" customHeight="1">
      <c r="A125" s="94" t="s">
        <v>158</v>
      </c>
      <c r="B125" s="115"/>
      <c r="C125" s="111"/>
      <c r="D125" s="71"/>
      <c r="E125" s="71"/>
      <c r="F125" s="71"/>
      <c r="G125" s="71"/>
      <c r="H125" s="71"/>
      <c r="I125" s="71"/>
      <c r="J125" s="71"/>
    </row>
    <row r="126" spans="1:10" s="119" customFormat="1" ht="24" customHeight="1" thickBot="1">
      <c r="A126" s="72" t="s">
        <v>141</v>
      </c>
      <c r="B126" s="115"/>
      <c r="C126" s="111"/>
      <c r="D126" s="120">
        <f>D121/D72</f>
        <v>0.25938430748712915</v>
      </c>
      <c r="E126" s="121"/>
      <c r="F126" s="120">
        <f>F121/F72</f>
        <v>0.23337961522800788</v>
      </c>
      <c r="G126" s="121"/>
      <c r="H126" s="120">
        <f>H121/H72</f>
        <v>0.22831221142311348</v>
      </c>
      <c r="I126" s="121"/>
      <c r="J126" s="120">
        <f>J121/J72</f>
        <v>0.20156903210142563</v>
      </c>
    </row>
    <row r="127" spans="1:10" s="119" customFormat="1" ht="24" customHeight="1" thickTop="1">
      <c r="A127" s="72"/>
      <c r="B127" s="115"/>
      <c r="C127" s="111"/>
      <c r="D127" s="122"/>
      <c r="E127" s="71"/>
      <c r="F127" s="122"/>
      <c r="G127" s="71"/>
      <c r="H127" s="122"/>
      <c r="I127" s="71"/>
      <c r="J127" s="122"/>
    </row>
    <row r="128" spans="1:10" s="119" customFormat="1" ht="24" customHeight="1">
      <c r="A128" s="72"/>
      <c r="B128" s="111"/>
      <c r="C128" s="111"/>
      <c r="D128" s="71"/>
      <c r="E128" s="71"/>
      <c r="F128" s="71"/>
      <c r="G128" s="71"/>
      <c r="H128" s="71"/>
      <c r="I128" s="71"/>
      <c r="J128" s="71"/>
    </row>
    <row r="129" spans="1:10" s="50" customFormat="1" ht="24" customHeight="1">
      <c r="A129" s="64" t="s">
        <v>18</v>
      </c>
      <c r="B129" s="111"/>
      <c r="C129" s="111"/>
      <c r="D129" s="65"/>
      <c r="E129" s="71"/>
      <c r="F129" s="71"/>
      <c r="G129" s="71"/>
      <c r="H129" s="65"/>
      <c r="I129" s="71"/>
      <c r="J129" s="84"/>
    </row>
    <row r="130" spans="1:10" s="50" customFormat="1" ht="24" customHeight="1">
      <c r="A130" s="64"/>
      <c r="B130" s="111"/>
      <c r="C130" s="111"/>
      <c r="D130" s="65"/>
      <c r="E130" s="71"/>
      <c r="F130" s="71"/>
      <c r="G130" s="71"/>
      <c r="H130" s="65"/>
      <c r="I130" s="71"/>
      <c r="J130" s="104" t="s">
        <v>153</v>
      </c>
    </row>
    <row r="131" spans="1:10" s="50" customFormat="1" ht="24" customHeight="1">
      <c r="A131" s="47" t="s">
        <v>0</v>
      </c>
      <c r="B131" s="48"/>
      <c r="C131" s="48"/>
      <c r="D131" s="48"/>
      <c r="E131" s="48"/>
      <c r="F131" s="48"/>
      <c r="G131" s="48"/>
      <c r="H131" s="48"/>
      <c r="I131" s="48"/>
      <c r="J131" s="48"/>
    </row>
    <row r="132" spans="1:10" s="50" customFormat="1" ht="24" customHeight="1">
      <c r="A132" s="47" t="s">
        <v>104</v>
      </c>
      <c r="B132" s="105"/>
      <c r="C132" s="106"/>
      <c r="D132" s="48"/>
      <c r="E132" s="48"/>
      <c r="F132" s="48"/>
      <c r="G132" s="48"/>
      <c r="H132" s="48"/>
      <c r="I132" s="48"/>
      <c r="J132" s="48"/>
    </row>
    <row r="133" spans="1:10" s="107" customFormat="1" ht="24" customHeight="1">
      <c r="A133" s="47" t="s">
        <v>225</v>
      </c>
      <c r="B133" s="105"/>
      <c r="C133" s="106"/>
      <c r="D133" s="48"/>
      <c r="E133" s="48"/>
      <c r="F133" s="48"/>
      <c r="G133" s="48"/>
      <c r="H133" s="48"/>
      <c r="I133" s="48"/>
      <c r="J133" s="48"/>
    </row>
    <row r="134" spans="1:10" s="107" customFormat="1" ht="24" customHeight="1">
      <c r="A134" s="51"/>
      <c r="B134" s="105"/>
      <c r="C134" s="106"/>
      <c r="D134" s="48"/>
      <c r="E134" s="48"/>
      <c r="F134" s="48"/>
      <c r="G134" s="48"/>
      <c r="H134" s="48"/>
      <c r="I134" s="48"/>
      <c r="J134" s="52" t="s">
        <v>149</v>
      </c>
    </row>
    <row r="135" spans="1:10" s="50" customFormat="1" ht="24" customHeight="1">
      <c r="A135" s="51"/>
      <c r="B135" s="53"/>
      <c r="C135" s="53"/>
      <c r="D135" s="137" t="s">
        <v>1</v>
      </c>
      <c r="E135" s="137"/>
      <c r="F135" s="137"/>
      <c r="G135" s="54"/>
      <c r="H135" s="137" t="s">
        <v>2</v>
      </c>
      <c r="I135" s="137"/>
      <c r="J135" s="137"/>
    </row>
    <row r="136" spans="1:10" s="50" customFormat="1" ht="24" customHeight="1">
      <c r="A136" s="51"/>
      <c r="B136" s="55"/>
      <c r="C136" s="108"/>
      <c r="D136" s="109">
        <v>2012</v>
      </c>
      <c r="E136" s="109"/>
      <c r="F136" s="109">
        <v>2011</v>
      </c>
      <c r="G136" s="109"/>
      <c r="H136" s="109">
        <v>2012</v>
      </c>
      <c r="I136" s="109"/>
      <c r="J136" s="109">
        <v>2011</v>
      </c>
    </row>
    <row r="137" spans="1:10" s="50" customFormat="1" ht="24" customHeight="1">
      <c r="A137" s="51"/>
      <c r="B137" s="55"/>
      <c r="C137" s="108"/>
      <c r="D137" s="109"/>
      <c r="E137" s="109"/>
      <c r="F137" s="109"/>
      <c r="G137" s="109"/>
      <c r="H137" s="109"/>
      <c r="I137" s="109"/>
      <c r="J137" s="109"/>
    </row>
    <row r="138" spans="1:10" s="50" customFormat="1" ht="24" customHeight="1">
      <c r="A138" s="123" t="s">
        <v>157</v>
      </c>
      <c r="B138" s="55"/>
      <c r="C138" s="108"/>
      <c r="D138" s="117">
        <f>D118</f>
        <v>308012</v>
      </c>
      <c r="E138" s="62"/>
      <c r="F138" s="117">
        <f>F118</f>
        <v>287150</v>
      </c>
      <c r="G138" s="62"/>
      <c r="H138" s="117">
        <f>H118</f>
        <v>270826</v>
      </c>
      <c r="I138" s="84"/>
      <c r="J138" s="117">
        <f>J118</f>
        <v>239103</v>
      </c>
    </row>
    <row r="139" spans="1:10" s="50" customFormat="1" ht="24" customHeight="1">
      <c r="A139" s="124"/>
      <c r="B139" s="55"/>
      <c r="C139" s="108"/>
      <c r="D139" s="71"/>
      <c r="E139" s="71"/>
      <c r="F139" s="71"/>
      <c r="G139" s="71"/>
      <c r="H139" s="71"/>
      <c r="I139" s="71"/>
      <c r="J139" s="71"/>
    </row>
    <row r="140" spans="1:10" s="50" customFormat="1" ht="24" customHeight="1">
      <c r="A140" s="123" t="s">
        <v>105</v>
      </c>
      <c r="B140" s="55"/>
      <c r="C140" s="108"/>
      <c r="D140" s="71"/>
      <c r="E140" s="71"/>
      <c r="F140" s="71"/>
      <c r="G140" s="71"/>
      <c r="H140" s="71"/>
      <c r="I140" s="71"/>
      <c r="J140" s="71"/>
    </row>
    <row r="141" spans="1:10" s="50" customFormat="1" ht="24" customHeight="1">
      <c r="A141" s="124" t="s">
        <v>232</v>
      </c>
      <c r="B141" s="55"/>
      <c r="C141" s="108"/>
      <c r="D141" s="71"/>
      <c r="E141" s="71"/>
      <c r="F141" s="71"/>
      <c r="G141" s="71"/>
      <c r="H141" s="71"/>
      <c r="I141" s="71"/>
      <c r="J141" s="71"/>
    </row>
    <row r="142" spans="1:10" s="50" customFormat="1" ht="24" customHeight="1">
      <c r="A142" s="124" t="s">
        <v>106</v>
      </c>
      <c r="B142" s="55"/>
      <c r="C142" s="108"/>
      <c r="D142" s="71">
        <v>200</v>
      </c>
      <c r="E142" s="71"/>
      <c r="F142" s="71">
        <v>-250</v>
      </c>
      <c r="G142" s="71">
        <v>0</v>
      </c>
      <c r="H142" s="71">
        <v>0</v>
      </c>
      <c r="I142" s="71"/>
      <c r="J142" s="71">
        <v>0</v>
      </c>
    </row>
    <row r="143" spans="1:10" s="50" customFormat="1" ht="24" customHeight="1">
      <c r="A143" s="123" t="s">
        <v>159</v>
      </c>
      <c r="B143" s="55"/>
      <c r="C143" s="108"/>
      <c r="D143" s="112">
        <f>SUM(D141:D142)</f>
        <v>200</v>
      </c>
      <c r="E143" s="111"/>
      <c r="F143" s="112">
        <f>SUM(F141:F142)</f>
        <v>-250</v>
      </c>
      <c r="G143" s="111"/>
      <c r="H143" s="112">
        <f>SUM(H141:H142)</f>
        <v>0</v>
      </c>
      <c r="I143" s="111"/>
      <c r="J143" s="112">
        <f>SUM(J141:J142)</f>
        <v>0</v>
      </c>
    </row>
    <row r="144" spans="1:10" s="50" customFormat="1" ht="24" customHeight="1">
      <c r="A144" s="124"/>
      <c r="B144" s="55"/>
      <c r="C144" s="108"/>
      <c r="D144" s="111"/>
      <c r="E144" s="111"/>
      <c r="F144" s="111"/>
      <c r="G144" s="111"/>
      <c r="H144" s="111"/>
      <c r="I144" s="111"/>
      <c r="J144" s="111"/>
    </row>
    <row r="145" spans="1:10" s="50" customFormat="1" ht="24" customHeight="1" thickBot="1">
      <c r="A145" s="123" t="s">
        <v>155</v>
      </c>
      <c r="B145" s="55"/>
      <c r="C145" s="108"/>
      <c r="D145" s="99">
        <f>D138+D143</f>
        <v>308212</v>
      </c>
      <c r="E145" s="111"/>
      <c r="F145" s="99">
        <f>F138+F143</f>
        <v>286900</v>
      </c>
      <c r="G145" s="111"/>
      <c r="H145" s="99">
        <f>H138+H143</f>
        <v>270826</v>
      </c>
      <c r="I145" s="111"/>
      <c r="J145" s="99">
        <f>J138+J143</f>
        <v>239103</v>
      </c>
    </row>
    <row r="146" spans="1:10" s="50" customFormat="1" ht="24" customHeight="1" thickTop="1">
      <c r="A146" s="124"/>
      <c r="B146" s="111"/>
      <c r="C146" s="111"/>
      <c r="D146" s="103"/>
      <c r="E146" s="111"/>
      <c r="F146" s="103"/>
      <c r="G146" s="111"/>
      <c r="H146" s="103"/>
      <c r="I146" s="111"/>
      <c r="J146" s="103"/>
    </row>
    <row r="147" spans="1:10" s="50" customFormat="1" ht="24" customHeight="1">
      <c r="A147" s="47" t="s">
        <v>107</v>
      </c>
      <c r="B147" s="111"/>
      <c r="C147" s="111"/>
      <c r="D147" s="103"/>
      <c r="E147" s="111"/>
      <c r="F147" s="103"/>
      <c r="G147" s="111"/>
      <c r="H147" s="103"/>
      <c r="I147" s="111"/>
      <c r="J147" s="103"/>
    </row>
    <row r="148" spans="1:10" s="50" customFormat="1" ht="24" customHeight="1" thickBot="1">
      <c r="A148" s="51" t="s">
        <v>103</v>
      </c>
      <c r="B148" s="111"/>
      <c r="C148" s="111"/>
      <c r="D148" s="71">
        <v>307846</v>
      </c>
      <c r="E148" s="111"/>
      <c r="F148" s="71">
        <v>276635</v>
      </c>
      <c r="G148" s="111"/>
      <c r="H148" s="99">
        <f>H145</f>
        <v>270826</v>
      </c>
      <c r="I148" s="111"/>
      <c r="J148" s="99">
        <f>J145</f>
        <v>239103</v>
      </c>
    </row>
    <row r="149" spans="1:10" s="50" customFormat="1" ht="24" customHeight="1" thickTop="1">
      <c r="A149" s="51" t="s">
        <v>100</v>
      </c>
      <c r="B149" s="111"/>
      <c r="C149" s="111"/>
      <c r="D149" s="103">
        <v>366</v>
      </c>
      <c r="E149" s="111"/>
      <c r="F149" s="103">
        <v>10265</v>
      </c>
      <c r="G149" s="111"/>
      <c r="H149" s="71">
        <f>SUM(H148-H145)</f>
        <v>0</v>
      </c>
      <c r="I149" s="111"/>
      <c r="J149" s="71">
        <f>SUM(J148-J145)</f>
        <v>0</v>
      </c>
    </row>
    <row r="150" spans="1:10" s="50" customFormat="1" ht="24" customHeight="1" thickBot="1">
      <c r="A150" s="124"/>
      <c r="B150" s="111"/>
      <c r="C150" s="111"/>
      <c r="D150" s="118">
        <f>SUM(D148:D149)</f>
        <v>308212</v>
      </c>
      <c r="E150" s="125"/>
      <c r="F150" s="118">
        <f>SUM(F148:F149)</f>
        <v>286900</v>
      </c>
      <c r="G150" s="125"/>
      <c r="H150" s="71"/>
      <c r="I150" s="125"/>
      <c r="J150" s="71"/>
    </row>
    <row r="151" spans="1:10" s="50" customFormat="1" ht="24" customHeight="1" thickTop="1">
      <c r="A151" s="126"/>
      <c r="B151" s="111"/>
      <c r="C151" s="111"/>
      <c r="D151" s="65">
        <f>SUM(D150-D145)</f>
        <v>0</v>
      </c>
      <c r="E151" s="111"/>
      <c r="F151" s="65">
        <f>SUM(F150-F145)</f>
        <v>0</v>
      </c>
      <c r="G151" s="111"/>
      <c r="H151" s="103"/>
      <c r="I151" s="111"/>
      <c r="J151" s="127"/>
    </row>
    <row r="152" spans="1:10" s="50" customFormat="1" ht="24" customHeight="1">
      <c r="A152" s="126" t="s">
        <v>18</v>
      </c>
      <c r="B152" s="111"/>
      <c r="C152" s="111"/>
      <c r="D152" s="65"/>
      <c r="E152" s="71"/>
      <c r="F152" s="71"/>
      <c r="G152" s="71"/>
      <c r="H152" s="65"/>
      <c r="I152" s="71"/>
      <c r="J152" s="84"/>
    </row>
    <row r="153" spans="1:10" s="50" customFormat="1" ht="24" customHeight="1">
      <c r="A153" s="103"/>
      <c r="B153" s="64"/>
      <c r="C153" s="51"/>
      <c r="D153" s="80"/>
      <c r="E153" s="80"/>
      <c r="F153" s="71"/>
      <c r="G153" s="65"/>
      <c r="H153" s="65"/>
      <c r="I153" s="65"/>
      <c r="J153" s="104" t="s">
        <v>153</v>
      </c>
    </row>
    <row r="154" spans="1:10" s="50" customFormat="1" ht="24" customHeight="1">
      <c r="A154" s="47" t="s">
        <v>0</v>
      </c>
      <c r="B154" s="48"/>
      <c r="C154" s="48"/>
      <c r="D154" s="48"/>
      <c r="E154" s="48"/>
      <c r="F154" s="48"/>
      <c r="G154" s="48"/>
      <c r="H154" s="48"/>
      <c r="I154" s="48"/>
      <c r="J154" s="48"/>
    </row>
    <row r="155" spans="1:10" s="50" customFormat="1" ht="24" customHeight="1">
      <c r="A155" s="47" t="s">
        <v>38</v>
      </c>
      <c r="B155" s="105"/>
      <c r="C155" s="106"/>
      <c r="D155" s="48"/>
      <c r="E155" s="48"/>
      <c r="F155" s="48"/>
      <c r="G155" s="48"/>
      <c r="H155" s="48"/>
      <c r="I155" s="48"/>
      <c r="J155" s="48"/>
    </row>
    <row r="156" spans="1:10" s="107" customFormat="1" ht="24" customHeight="1">
      <c r="A156" s="47" t="s">
        <v>226</v>
      </c>
      <c r="B156" s="105"/>
      <c r="C156" s="106"/>
      <c r="D156" s="48"/>
      <c r="E156" s="48"/>
      <c r="F156" s="48"/>
      <c r="G156" s="48"/>
      <c r="H156" s="48"/>
      <c r="I156" s="48"/>
      <c r="J156" s="48"/>
    </row>
    <row r="157" spans="1:10" s="107" customFormat="1" ht="24" customHeight="1">
      <c r="A157" s="51"/>
      <c r="B157" s="105"/>
      <c r="C157" s="106"/>
      <c r="D157" s="48"/>
      <c r="E157" s="48"/>
      <c r="F157" s="48"/>
      <c r="G157" s="48"/>
      <c r="H157" s="48"/>
      <c r="I157" s="48"/>
      <c r="J157" s="52" t="s">
        <v>156</v>
      </c>
    </row>
    <row r="158" spans="1:10" s="50" customFormat="1" ht="24" customHeight="1">
      <c r="A158" s="51"/>
      <c r="B158" s="53"/>
      <c r="C158" s="53"/>
      <c r="D158" s="137" t="s">
        <v>1</v>
      </c>
      <c r="E158" s="137"/>
      <c r="F158" s="137"/>
      <c r="G158" s="54"/>
      <c r="H158" s="137" t="s">
        <v>2</v>
      </c>
      <c r="I158" s="137"/>
      <c r="J158" s="137"/>
    </row>
    <row r="159" spans="1:10" s="50" customFormat="1" ht="24" customHeight="1">
      <c r="A159" s="51"/>
      <c r="B159" s="55" t="s">
        <v>3</v>
      </c>
      <c r="C159" s="108"/>
      <c r="D159" s="109">
        <v>2012</v>
      </c>
      <c r="E159" s="109"/>
      <c r="F159" s="109">
        <v>2011</v>
      </c>
      <c r="G159" s="109"/>
      <c r="H159" s="109">
        <v>2012</v>
      </c>
      <c r="I159" s="109"/>
      <c r="J159" s="109">
        <v>2011</v>
      </c>
    </row>
    <row r="160" spans="1:10" s="50" customFormat="1" ht="24" customHeight="1">
      <c r="A160" s="47" t="s">
        <v>39</v>
      </c>
      <c r="B160" s="64"/>
      <c r="C160" s="64"/>
      <c r="D160" s="80"/>
      <c r="E160" s="80"/>
      <c r="F160" s="80"/>
      <c r="G160" s="80"/>
      <c r="H160" s="80"/>
      <c r="I160" s="80"/>
      <c r="J160" s="80"/>
    </row>
    <row r="161" spans="1:11" ht="24" customHeight="1">
      <c r="A161" s="51" t="s">
        <v>182</v>
      </c>
      <c r="B161" s="110"/>
      <c r="C161" s="110"/>
      <c r="D161" s="76">
        <v>14344526</v>
      </c>
      <c r="F161" s="71">
        <v>11397088</v>
      </c>
      <c r="H161" s="76">
        <v>13571521</v>
      </c>
      <c r="J161" s="71">
        <v>10387779</v>
      </c>
      <c r="K161" s="64"/>
    </row>
    <row r="162" spans="1:11" ht="24" customHeight="1">
      <c r="A162" s="51" t="s">
        <v>78</v>
      </c>
      <c r="B162" s="110"/>
      <c r="C162" s="110"/>
      <c r="D162" s="76">
        <v>84396</v>
      </c>
      <c r="F162" s="71">
        <v>27906</v>
      </c>
      <c r="H162" s="76">
        <v>0</v>
      </c>
      <c r="J162" s="71">
        <v>0</v>
      </c>
      <c r="K162" s="64"/>
    </row>
    <row r="163" spans="1:11" ht="24" customHeight="1">
      <c r="A163" s="51" t="s">
        <v>40</v>
      </c>
      <c r="B163" s="110"/>
      <c r="C163" s="110"/>
      <c r="D163" s="76"/>
      <c r="F163" s="71"/>
      <c r="H163" s="76"/>
      <c r="J163" s="71"/>
      <c r="K163" s="64"/>
    </row>
    <row r="164" spans="1:11" ht="24" customHeight="1">
      <c r="A164" s="51" t="s">
        <v>41</v>
      </c>
      <c r="B164" s="110"/>
      <c r="C164" s="110"/>
      <c r="D164" s="76">
        <v>124251</v>
      </c>
      <c r="F164" s="71">
        <v>55515</v>
      </c>
      <c r="H164" s="76">
        <v>125328</v>
      </c>
      <c r="J164" s="71">
        <v>58028</v>
      </c>
      <c r="K164" s="64"/>
    </row>
    <row r="165" spans="1:11" ht="24" customHeight="1">
      <c r="A165" s="51" t="s">
        <v>183</v>
      </c>
      <c r="B165" s="110"/>
      <c r="C165" s="110"/>
      <c r="D165" s="76">
        <v>0</v>
      </c>
      <c r="F165" s="71">
        <v>0</v>
      </c>
      <c r="H165" s="76">
        <v>4200</v>
      </c>
      <c r="J165" s="71">
        <v>8399</v>
      </c>
      <c r="K165" s="64"/>
    </row>
    <row r="166" spans="1:11" ht="24" customHeight="1">
      <c r="A166" s="51" t="s">
        <v>24</v>
      </c>
      <c r="B166" s="110"/>
      <c r="C166" s="110"/>
      <c r="D166" s="76">
        <v>74310</v>
      </c>
      <c r="F166" s="71">
        <v>44934</v>
      </c>
      <c r="H166" s="76">
        <v>69043</v>
      </c>
      <c r="J166" s="71">
        <v>40943</v>
      </c>
      <c r="K166" s="64"/>
    </row>
    <row r="167" spans="1:11" ht="24" customHeight="1">
      <c r="A167" s="47" t="s">
        <v>42</v>
      </c>
      <c r="B167" s="111"/>
      <c r="C167" s="111"/>
      <c r="D167" s="128">
        <f>SUM(D161:D166)</f>
        <v>14627483</v>
      </c>
      <c r="E167" s="65"/>
      <c r="F167" s="128">
        <f>SUM(F161:F166)</f>
        <v>11525443</v>
      </c>
      <c r="G167" s="65"/>
      <c r="H167" s="128">
        <f>SUM(H161:H166)</f>
        <v>13770092</v>
      </c>
      <c r="I167" s="65"/>
      <c r="J167" s="128">
        <f>SUM(J161:J166)</f>
        <v>10495149</v>
      </c>
      <c r="K167" s="64"/>
    </row>
    <row r="168" spans="1:11" ht="24" customHeight="1">
      <c r="A168" s="47" t="s">
        <v>43</v>
      </c>
      <c r="B168" s="111"/>
      <c r="C168" s="111"/>
      <c r="D168" s="76"/>
      <c r="E168" s="76"/>
      <c r="F168" s="76"/>
      <c r="G168" s="76"/>
      <c r="H168" s="76"/>
      <c r="I168" s="76"/>
      <c r="J168" s="76"/>
      <c r="K168" s="50"/>
    </row>
    <row r="169" spans="1:11" ht="24" customHeight="1">
      <c r="A169" s="51" t="s">
        <v>79</v>
      </c>
      <c r="B169" s="110"/>
      <c r="C169" s="110"/>
      <c r="D169" s="80">
        <v>13128922</v>
      </c>
      <c r="F169" s="71">
        <v>10468309</v>
      </c>
      <c r="G169" s="71"/>
      <c r="H169" s="71">
        <v>12402653</v>
      </c>
      <c r="I169" s="71"/>
      <c r="J169" s="71">
        <v>9535771</v>
      </c>
      <c r="K169" s="50"/>
    </row>
    <row r="170" spans="1:11" ht="24" customHeight="1">
      <c r="A170" s="51" t="s">
        <v>80</v>
      </c>
      <c r="B170" s="110"/>
      <c r="C170" s="110"/>
      <c r="D170" s="80">
        <v>61899</v>
      </c>
      <c r="F170" s="71">
        <v>10357</v>
      </c>
      <c r="G170" s="71"/>
      <c r="H170" s="71">
        <v>0</v>
      </c>
      <c r="I170" s="71"/>
      <c r="J170" s="71">
        <v>0</v>
      </c>
      <c r="K170" s="50"/>
    </row>
    <row r="171" spans="1:11" ht="24" customHeight="1">
      <c r="A171" s="51" t="s">
        <v>44</v>
      </c>
      <c r="B171" s="110"/>
      <c r="C171" s="110"/>
      <c r="D171" s="80">
        <v>406130</v>
      </c>
      <c r="F171" s="71">
        <v>360723</v>
      </c>
      <c r="G171" s="71"/>
      <c r="H171" s="71">
        <v>375368</v>
      </c>
      <c r="I171" s="71"/>
      <c r="J171" s="71">
        <v>333259</v>
      </c>
      <c r="K171" s="50"/>
    </row>
    <row r="172" spans="1:11" ht="24" customHeight="1">
      <c r="A172" s="47" t="s">
        <v>45</v>
      </c>
      <c r="B172" s="111"/>
      <c r="C172" s="111"/>
      <c r="D172" s="128">
        <f>SUM(D169:D171)</f>
        <v>13596951</v>
      </c>
      <c r="E172" s="65"/>
      <c r="F172" s="128">
        <f>SUM(F169:F171)</f>
        <v>10839389</v>
      </c>
      <c r="G172" s="65"/>
      <c r="H172" s="128">
        <f>SUM(H169:H171)</f>
        <v>12778021</v>
      </c>
      <c r="I172" s="65"/>
      <c r="J172" s="128">
        <f>SUM(J169:J171)</f>
        <v>9869030</v>
      </c>
      <c r="K172" s="50"/>
    </row>
    <row r="173" spans="1:11" ht="24" customHeight="1">
      <c r="A173" s="47" t="s">
        <v>203</v>
      </c>
      <c r="B173" s="111"/>
      <c r="C173" s="111"/>
      <c r="D173" s="71"/>
      <c r="E173" s="71"/>
      <c r="F173" s="71"/>
      <c r="G173" s="71"/>
      <c r="H173" s="71"/>
      <c r="I173" s="71"/>
      <c r="J173" s="71"/>
      <c r="K173" s="50"/>
    </row>
    <row r="174" spans="1:11" ht="24" customHeight="1">
      <c r="A174" s="113" t="s">
        <v>86</v>
      </c>
      <c r="B174" s="111"/>
      <c r="C174" s="111"/>
      <c r="D174" s="71"/>
      <c r="E174" s="71"/>
      <c r="F174" s="71"/>
      <c r="G174" s="71"/>
      <c r="H174" s="71"/>
      <c r="I174" s="71"/>
      <c r="J174" s="71"/>
      <c r="K174" s="50"/>
    </row>
    <row r="175" spans="1:11" ht="24" customHeight="1">
      <c r="A175" s="113" t="s">
        <v>85</v>
      </c>
      <c r="B175" s="111"/>
      <c r="C175" s="111"/>
      <c r="D175" s="71">
        <f>SUM(D167-D172)</f>
        <v>1030532</v>
      </c>
      <c r="E175" s="71"/>
      <c r="F175" s="71">
        <f>SUM(F167-F172)</f>
        <v>686054</v>
      </c>
      <c r="G175" s="71"/>
      <c r="H175" s="71">
        <f>SUM(H167-H172)</f>
        <v>992071</v>
      </c>
      <c r="I175" s="71"/>
      <c r="J175" s="71">
        <f>SUM(J167-J172)</f>
        <v>626119</v>
      </c>
      <c r="K175" s="50"/>
    </row>
    <row r="176" spans="1:11" s="49" customFormat="1" ht="24" customHeight="1">
      <c r="A176" s="51" t="s">
        <v>204</v>
      </c>
      <c r="B176" s="66"/>
      <c r="C176" s="110"/>
      <c r="D176" s="129">
        <v>32832</v>
      </c>
      <c r="E176" s="80"/>
      <c r="F176" s="114">
        <v>25145</v>
      </c>
      <c r="G176" s="71"/>
      <c r="H176" s="114">
        <v>0</v>
      </c>
      <c r="I176" s="71"/>
      <c r="J176" s="114">
        <v>0</v>
      </c>
      <c r="K176" s="64"/>
    </row>
    <row r="177" spans="1:11" ht="24" customHeight="1">
      <c r="A177" s="47" t="s">
        <v>179</v>
      </c>
      <c r="B177" s="111"/>
      <c r="C177" s="111"/>
      <c r="D177" s="76"/>
      <c r="E177" s="76"/>
      <c r="F177" s="76"/>
      <c r="G177" s="76"/>
      <c r="H177" s="76"/>
      <c r="I177" s="76"/>
      <c r="J177" s="76"/>
      <c r="K177" s="50"/>
    </row>
    <row r="178" spans="1:10" s="49" customFormat="1" ht="24" customHeight="1">
      <c r="A178" s="47" t="s">
        <v>180</v>
      </c>
      <c r="B178" s="115"/>
      <c r="C178" s="111"/>
      <c r="D178" s="71">
        <f>SUM(D167-D172)+D176</f>
        <v>1063364</v>
      </c>
      <c r="E178" s="71"/>
      <c r="F178" s="71">
        <f>SUM(F167-F172)+F176</f>
        <v>711199</v>
      </c>
      <c r="G178" s="71"/>
      <c r="H178" s="71">
        <f>SUM(H167-H172)+H176</f>
        <v>992071</v>
      </c>
      <c r="I178" s="71"/>
      <c r="J178" s="71">
        <f>SUM(J167-J172)+J176</f>
        <v>626119</v>
      </c>
    </row>
    <row r="179" spans="1:10" s="49" customFormat="1" ht="24" customHeight="1">
      <c r="A179" s="51" t="s">
        <v>46</v>
      </c>
      <c r="B179" s="110"/>
      <c r="C179" s="110"/>
      <c r="D179" s="129">
        <v>-10188</v>
      </c>
      <c r="E179" s="65"/>
      <c r="F179" s="114">
        <v>-9220</v>
      </c>
      <c r="G179" s="116"/>
      <c r="H179" s="114">
        <v>-6316</v>
      </c>
      <c r="I179" s="130"/>
      <c r="J179" s="114">
        <v>-6363</v>
      </c>
    </row>
    <row r="180" spans="1:10" s="49" customFormat="1" ht="24" customHeight="1">
      <c r="A180" s="47" t="s">
        <v>101</v>
      </c>
      <c r="B180" s="66"/>
      <c r="C180" s="110"/>
      <c r="D180" s="71">
        <f>SUM(D178:D179)</f>
        <v>1053176</v>
      </c>
      <c r="E180" s="76"/>
      <c r="F180" s="71">
        <f>SUM(F178:F179)</f>
        <v>701979</v>
      </c>
      <c r="G180" s="71"/>
      <c r="H180" s="71">
        <f>SUM(H178:H179)</f>
        <v>985755</v>
      </c>
      <c r="I180" s="71"/>
      <c r="J180" s="71">
        <f>SUM(J178:J179)</f>
        <v>619756</v>
      </c>
    </row>
    <row r="181" spans="1:11" s="49" customFormat="1" ht="24" customHeight="1">
      <c r="A181" s="51" t="s">
        <v>47</v>
      </c>
      <c r="B181" s="66">
        <v>13</v>
      </c>
      <c r="C181" s="110"/>
      <c r="D181" s="129">
        <v>-177799</v>
      </c>
      <c r="E181" s="80"/>
      <c r="F181" s="129">
        <v>-21537</v>
      </c>
      <c r="G181" s="65"/>
      <c r="H181" s="129">
        <v>-164014</v>
      </c>
      <c r="I181" s="65"/>
      <c r="J181" s="129">
        <v>0</v>
      </c>
      <c r="K181" s="103"/>
    </row>
    <row r="182" spans="1:10" s="119" customFormat="1" ht="24" customHeight="1" thickBot="1">
      <c r="A182" s="47" t="s">
        <v>157</v>
      </c>
      <c r="B182" s="111"/>
      <c r="C182" s="111"/>
      <c r="D182" s="118">
        <f>SUM(D180:D181)</f>
        <v>875377</v>
      </c>
      <c r="E182" s="71"/>
      <c r="F182" s="118">
        <f>SUM(F180:F181)</f>
        <v>680442</v>
      </c>
      <c r="G182" s="71"/>
      <c r="H182" s="118">
        <f>SUM(H180:H181)</f>
        <v>821741</v>
      </c>
      <c r="I182" s="71"/>
      <c r="J182" s="118">
        <f>SUM(J180:J181)</f>
        <v>619756</v>
      </c>
    </row>
    <row r="183" spans="1:10" s="119" customFormat="1" ht="24" customHeight="1" thickTop="1">
      <c r="A183" s="51"/>
      <c r="B183" s="111"/>
      <c r="C183" s="111"/>
      <c r="D183" s="71"/>
      <c r="E183" s="71"/>
      <c r="F183" s="71"/>
      <c r="G183" s="71"/>
      <c r="H183" s="71"/>
      <c r="I183" s="71"/>
      <c r="J183" s="71"/>
    </row>
    <row r="184" spans="1:10" s="119" customFormat="1" ht="24" customHeight="1">
      <c r="A184" s="47" t="s">
        <v>102</v>
      </c>
      <c r="B184" s="111"/>
      <c r="C184" s="111"/>
      <c r="D184" s="71"/>
      <c r="E184" s="71"/>
      <c r="F184" s="71"/>
      <c r="G184" s="71"/>
      <c r="H184" s="71"/>
      <c r="I184" s="71"/>
      <c r="J184" s="71"/>
    </row>
    <row r="185" spans="1:10" s="119" customFormat="1" ht="24" customHeight="1" thickBot="1">
      <c r="A185" s="51" t="s">
        <v>103</v>
      </c>
      <c r="B185" s="111"/>
      <c r="C185" s="111"/>
      <c r="D185" s="71">
        <v>875120</v>
      </c>
      <c r="E185" s="71"/>
      <c r="F185" s="71">
        <v>664306</v>
      </c>
      <c r="G185" s="71"/>
      <c r="H185" s="99">
        <f>H182</f>
        <v>821741</v>
      </c>
      <c r="I185" s="71"/>
      <c r="J185" s="99">
        <f>J182</f>
        <v>619756</v>
      </c>
    </row>
    <row r="186" spans="1:10" s="119" customFormat="1" ht="24" customHeight="1" thickTop="1">
      <c r="A186" s="51" t="s">
        <v>100</v>
      </c>
      <c r="B186" s="111"/>
      <c r="C186" s="111"/>
      <c r="D186" s="114">
        <v>257</v>
      </c>
      <c r="E186" s="71"/>
      <c r="F186" s="114">
        <v>16136</v>
      </c>
      <c r="G186" s="71"/>
      <c r="H186" s="71"/>
      <c r="I186" s="71"/>
      <c r="J186" s="71"/>
    </row>
    <row r="187" spans="1:10" s="119" customFormat="1" ht="24" customHeight="1" thickBot="1">
      <c r="A187" s="51"/>
      <c r="B187" s="111"/>
      <c r="C187" s="111"/>
      <c r="D187" s="99">
        <f>D182</f>
        <v>875377</v>
      </c>
      <c r="E187" s="71"/>
      <c r="F187" s="99">
        <f>F182</f>
        <v>680442</v>
      </c>
      <c r="G187" s="71"/>
      <c r="H187" s="71"/>
      <c r="I187" s="71"/>
      <c r="J187" s="71"/>
    </row>
    <row r="188" spans="1:10" s="119" customFormat="1" ht="24" customHeight="1" thickTop="1">
      <c r="A188" s="51"/>
      <c r="B188" s="111"/>
      <c r="C188" s="111"/>
      <c r="D188" s="71">
        <f>D187-D182</f>
        <v>0</v>
      </c>
      <c r="E188" s="71"/>
      <c r="F188" s="71">
        <f>F187-F182</f>
        <v>0</v>
      </c>
      <c r="G188" s="71"/>
      <c r="H188" s="71"/>
      <c r="I188" s="71"/>
      <c r="J188" s="71"/>
    </row>
    <row r="189" spans="1:10" s="119" customFormat="1" ht="24" customHeight="1">
      <c r="A189" s="94" t="s">
        <v>158</v>
      </c>
      <c r="B189" s="115"/>
      <c r="C189" s="111"/>
      <c r="D189" s="71"/>
      <c r="E189" s="71"/>
      <c r="F189" s="71"/>
      <c r="G189" s="71"/>
      <c r="H189" s="71"/>
      <c r="I189" s="71"/>
      <c r="J189" s="71"/>
    </row>
    <row r="190" spans="1:10" s="119" customFormat="1" ht="24" customHeight="1" thickBot="1">
      <c r="A190" s="72" t="s">
        <v>141</v>
      </c>
      <c r="B190" s="115"/>
      <c r="C190" s="111"/>
      <c r="D190" s="120">
        <f>D185/1186209</f>
        <v>0.7377452034169358</v>
      </c>
      <c r="E190" s="121"/>
      <c r="F190" s="120">
        <f>F185/1186209</f>
        <v>0.5600244139101963</v>
      </c>
      <c r="G190" s="121"/>
      <c r="H190" s="120">
        <f>H185/1186209</f>
        <v>0.692745544840749</v>
      </c>
      <c r="I190" s="121"/>
      <c r="J190" s="120">
        <f>J185/1186209</f>
        <v>0.5224677944611784</v>
      </c>
    </row>
    <row r="191" spans="1:10" s="119" customFormat="1" ht="24" customHeight="1" thickTop="1">
      <c r="A191" s="72"/>
      <c r="B191" s="115"/>
      <c r="C191" s="111"/>
      <c r="D191" s="122"/>
      <c r="E191" s="71"/>
      <c r="F191" s="122"/>
      <c r="G191" s="71"/>
      <c r="H191" s="122"/>
      <c r="I191" s="71"/>
      <c r="J191" s="122"/>
    </row>
    <row r="192" spans="1:10" s="119" customFormat="1" ht="24" customHeight="1">
      <c r="A192" s="72"/>
      <c r="B192" s="111"/>
      <c r="C192" s="111"/>
      <c r="D192" s="71"/>
      <c r="E192" s="71"/>
      <c r="F192" s="71"/>
      <c r="G192" s="71"/>
      <c r="H192" s="71"/>
      <c r="I192" s="71"/>
      <c r="J192" s="71"/>
    </row>
    <row r="193" spans="1:10" s="50" customFormat="1" ht="24" customHeight="1">
      <c r="A193" s="64" t="s">
        <v>18</v>
      </c>
      <c r="B193" s="111"/>
      <c r="C193" s="111"/>
      <c r="D193" s="65"/>
      <c r="E193" s="71"/>
      <c r="F193" s="71"/>
      <c r="G193" s="71"/>
      <c r="H193" s="65"/>
      <c r="I193" s="71"/>
      <c r="J193" s="84"/>
    </row>
    <row r="194" spans="1:10" s="50" customFormat="1" ht="24" customHeight="1">
      <c r="A194" s="64"/>
      <c r="B194" s="111"/>
      <c r="C194" s="111"/>
      <c r="D194" s="65"/>
      <c r="E194" s="71"/>
      <c r="F194" s="71"/>
      <c r="G194" s="71"/>
      <c r="H194" s="65"/>
      <c r="I194" s="71"/>
      <c r="J194" s="104" t="s">
        <v>153</v>
      </c>
    </row>
    <row r="195" spans="1:10" s="50" customFormat="1" ht="24" customHeight="1">
      <c r="A195" s="47" t="s">
        <v>0</v>
      </c>
      <c r="B195" s="48"/>
      <c r="C195" s="48"/>
      <c r="D195" s="48"/>
      <c r="E195" s="48"/>
      <c r="F195" s="48"/>
      <c r="G195" s="48"/>
      <c r="H195" s="48"/>
      <c r="I195" s="48"/>
      <c r="J195" s="48"/>
    </row>
    <row r="196" spans="1:10" s="50" customFormat="1" ht="24" customHeight="1">
      <c r="A196" s="47" t="s">
        <v>104</v>
      </c>
      <c r="B196" s="105"/>
      <c r="C196" s="106"/>
      <c r="D196" s="48"/>
      <c r="E196" s="48"/>
      <c r="F196" s="48"/>
      <c r="G196" s="48"/>
      <c r="H196" s="48"/>
      <c r="I196" s="48"/>
      <c r="J196" s="48"/>
    </row>
    <row r="197" spans="1:10" s="107" customFormat="1" ht="24" customHeight="1">
      <c r="A197" s="47" t="s">
        <v>226</v>
      </c>
      <c r="B197" s="105"/>
      <c r="C197" s="106"/>
      <c r="D197" s="48"/>
      <c r="E197" s="48"/>
      <c r="F197" s="48"/>
      <c r="G197" s="48"/>
      <c r="H197" s="48"/>
      <c r="I197" s="48"/>
      <c r="J197" s="48"/>
    </row>
    <row r="198" spans="1:10" s="107" customFormat="1" ht="24" customHeight="1">
      <c r="A198" s="51"/>
      <c r="B198" s="105"/>
      <c r="C198" s="106"/>
      <c r="D198" s="48"/>
      <c r="E198" s="48"/>
      <c r="F198" s="48"/>
      <c r="G198" s="48"/>
      <c r="H198" s="48"/>
      <c r="I198" s="48"/>
      <c r="J198" s="52" t="s">
        <v>149</v>
      </c>
    </row>
    <row r="199" spans="1:10" s="50" customFormat="1" ht="24" customHeight="1">
      <c r="A199" s="51"/>
      <c r="B199" s="53"/>
      <c r="C199" s="53"/>
      <c r="D199" s="137" t="s">
        <v>1</v>
      </c>
      <c r="E199" s="137"/>
      <c r="F199" s="137"/>
      <c r="G199" s="54"/>
      <c r="H199" s="137" t="s">
        <v>2</v>
      </c>
      <c r="I199" s="137"/>
      <c r="J199" s="137"/>
    </row>
    <row r="200" spans="1:10" s="50" customFormat="1" ht="24" customHeight="1">
      <c r="A200" s="51"/>
      <c r="B200" s="55"/>
      <c r="C200" s="108"/>
      <c r="D200" s="109">
        <v>2012</v>
      </c>
      <c r="E200" s="109"/>
      <c r="F200" s="109">
        <v>2011</v>
      </c>
      <c r="G200" s="109"/>
      <c r="H200" s="109">
        <v>2012</v>
      </c>
      <c r="I200" s="109"/>
      <c r="J200" s="109">
        <v>2011</v>
      </c>
    </row>
    <row r="201" spans="1:10" s="50" customFormat="1" ht="24" customHeight="1">
      <c r="A201" s="51"/>
      <c r="B201" s="55"/>
      <c r="C201" s="108"/>
      <c r="D201" s="109"/>
      <c r="E201" s="109"/>
      <c r="F201" s="109"/>
      <c r="G201" s="109"/>
      <c r="H201" s="109"/>
      <c r="I201" s="109"/>
      <c r="J201" s="109"/>
    </row>
    <row r="202" spans="1:10" s="50" customFormat="1" ht="24" customHeight="1">
      <c r="A202" s="123" t="s">
        <v>157</v>
      </c>
      <c r="B202" s="55"/>
      <c r="C202" s="108"/>
      <c r="D202" s="117">
        <f>D182</f>
        <v>875377</v>
      </c>
      <c r="E202" s="62"/>
      <c r="F202" s="117">
        <f>F182</f>
        <v>680442</v>
      </c>
      <c r="G202" s="62"/>
      <c r="H202" s="117">
        <f>H182</f>
        <v>821741</v>
      </c>
      <c r="I202" s="84"/>
      <c r="J202" s="117">
        <f>J182</f>
        <v>619756</v>
      </c>
    </row>
    <row r="203" spans="1:10" s="50" customFormat="1" ht="24" customHeight="1">
      <c r="A203" s="124"/>
      <c r="B203" s="55"/>
      <c r="C203" s="108"/>
      <c r="D203" s="71"/>
      <c r="E203" s="71"/>
      <c r="F203" s="71"/>
      <c r="G203" s="71"/>
      <c r="H203" s="71"/>
      <c r="I203" s="71"/>
      <c r="J203" s="71"/>
    </row>
    <row r="204" spans="1:10" s="50" customFormat="1" ht="24" customHeight="1">
      <c r="A204" s="123" t="s">
        <v>105</v>
      </c>
      <c r="B204" s="55"/>
      <c r="C204" s="108"/>
      <c r="D204" s="71"/>
      <c r="E204" s="71"/>
      <c r="F204" s="71"/>
      <c r="G204" s="71"/>
      <c r="H204" s="71"/>
      <c r="I204" s="71"/>
      <c r="J204" s="71"/>
    </row>
    <row r="205" spans="1:10" s="50" customFormat="1" ht="24" customHeight="1">
      <c r="A205" s="124" t="s">
        <v>232</v>
      </c>
      <c r="B205" s="55"/>
      <c r="C205" s="108"/>
      <c r="D205" s="71"/>
      <c r="E205" s="71"/>
      <c r="F205" s="71"/>
      <c r="G205" s="71"/>
      <c r="H205" s="71"/>
      <c r="I205" s="71"/>
      <c r="J205" s="71"/>
    </row>
    <row r="206" spans="1:10" s="50" customFormat="1" ht="24" customHeight="1">
      <c r="A206" s="124" t="s">
        <v>106</v>
      </c>
      <c r="B206" s="55"/>
      <c r="C206" s="108"/>
      <c r="D206" s="71">
        <v>100</v>
      </c>
      <c r="E206" s="71"/>
      <c r="F206" s="71">
        <v>-950</v>
      </c>
      <c r="G206" s="71"/>
      <c r="H206" s="71">
        <v>0</v>
      </c>
      <c r="I206" s="71"/>
      <c r="J206" s="71">
        <v>0</v>
      </c>
    </row>
    <row r="207" spans="1:10" s="50" customFormat="1" ht="24" customHeight="1">
      <c r="A207" s="123" t="s">
        <v>159</v>
      </c>
      <c r="B207" s="55"/>
      <c r="C207" s="108"/>
      <c r="D207" s="112">
        <f>SUM(D205:D206)</f>
        <v>100</v>
      </c>
      <c r="E207" s="111"/>
      <c r="F207" s="112">
        <f>SUM(F205:F206)</f>
        <v>-950</v>
      </c>
      <c r="G207" s="111"/>
      <c r="H207" s="112">
        <f>SUM(H205:H206)</f>
        <v>0</v>
      </c>
      <c r="I207" s="111"/>
      <c r="J207" s="112">
        <f>SUM(J205:J206)</f>
        <v>0</v>
      </c>
    </row>
    <row r="208" spans="1:10" s="50" customFormat="1" ht="24" customHeight="1">
      <c r="A208" s="124"/>
      <c r="B208" s="55"/>
      <c r="C208" s="108"/>
      <c r="D208" s="111"/>
      <c r="E208" s="111"/>
      <c r="F208" s="111"/>
      <c r="G208" s="111"/>
      <c r="H208" s="111"/>
      <c r="I208" s="111"/>
      <c r="J208" s="111"/>
    </row>
    <row r="209" spans="1:10" s="50" customFormat="1" ht="24" customHeight="1" thickBot="1">
      <c r="A209" s="123" t="s">
        <v>155</v>
      </c>
      <c r="B209" s="55"/>
      <c r="C209" s="108"/>
      <c r="D209" s="99">
        <f>D202+D207</f>
        <v>875477</v>
      </c>
      <c r="E209" s="111"/>
      <c r="F209" s="99">
        <f>F202+F207</f>
        <v>679492</v>
      </c>
      <c r="G209" s="111"/>
      <c r="H209" s="99">
        <f>H202+H207</f>
        <v>821741</v>
      </c>
      <c r="I209" s="111"/>
      <c r="J209" s="99">
        <f>J202+J207</f>
        <v>619756</v>
      </c>
    </row>
    <row r="210" spans="1:10" s="50" customFormat="1" ht="24" customHeight="1" thickTop="1">
      <c r="A210" s="124"/>
      <c r="B210" s="111"/>
      <c r="C210" s="111"/>
      <c r="D210" s="103"/>
      <c r="E210" s="111"/>
      <c r="F210" s="103"/>
      <c r="G210" s="111"/>
      <c r="H210" s="103"/>
      <c r="I210" s="111"/>
      <c r="J210" s="103"/>
    </row>
    <row r="211" spans="1:10" s="50" customFormat="1" ht="24" customHeight="1">
      <c r="A211" s="47" t="s">
        <v>107</v>
      </c>
      <c r="B211" s="111"/>
      <c r="C211" s="111"/>
      <c r="D211" s="103"/>
      <c r="E211" s="111"/>
      <c r="F211" s="103"/>
      <c r="G211" s="111"/>
      <c r="H211" s="103"/>
      <c r="I211" s="111"/>
      <c r="J211" s="103"/>
    </row>
    <row r="212" spans="1:10" s="50" customFormat="1" ht="24" customHeight="1" thickBot="1">
      <c r="A212" s="51" t="s">
        <v>103</v>
      </c>
      <c r="B212" s="111"/>
      <c r="C212" s="111"/>
      <c r="D212" s="71">
        <v>875201</v>
      </c>
      <c r="E212" s="111"/>
      <c r="F212" s="71">
        <v>663537</v>
      </c>
      <c r="G212" s="111"/>
      <c r="H212" s="99">
        <v>821741</v>
      </c>
      <c r="I212" s="111"/>
      <c r="J212" s="99">
        <v>619756</v>
      </c>
    </row>
    <row r="213" spans="1:10" s="50" customFormat="1" ht="24" customHeight="1" thickTop="1">
      <c r="A213" s="51" t="s">
        <v>100</v>
      </c>
      <c r="B213" s="111"/>
      <c r="C213" s="111"/>
      <c r="D213" s="103">
        <v>276</v>
      </c>
      <c r="E213" s="111"/>
      <c r="F213" s="103">
        <v>15955</v>
      </c>
      <c r="G213" s="111"/>
      <c r="H213" s="71">
        <f>SUM(H212-H209)</f>
        <v>0</v>
      </c>
      <c r="I213" s="111"/>
      <c r="J213" s="71">
        <f>SUM(J212-J209)</f>
        <v>0</v>
      </c>
    </row>
    <row r="214" spans="1:10" s="50" customFormat="1" ht="24" customHeight="1" thickBot="1">
      <c r="A214" s="124"/>
      <c r="B214" s="111"/>
      <c r="C214" s="111"/>
      <c r="D214" s="118">
        <f>SUM(D212:D213)</f>
        <v>875477</v>
      </c>
      <c r="E214" s="125"/>
      <c r="F214" s="118">
        <f>SUM(F212:F213)</f>
        <v>679492</v>
      </c>
      <c r="G214" s="125"/>
      <c r="H214" s="71"/>
      <c r="I214" s="125"/>
      <c r="J214" s="71"/>
    </row>
    <row r="215" spans="1:10" s="50" customFormat="1" ht="24" customHeight="1" thickTop="1">
      <c r="A215" s="126"/>
      <c r="B215" s="111"/>
      <c r="C215" s="111"/>
      <c r="D215" s="65">
        <f>SUM(D214-D209)</f>
        <v>0</v>
      </c>
      <c r="E215" s="71"/>
      <c r="F215" s="65">
        <f>SUM(F214-F209)</f>
        <v>0</v>
      </c>
      <c r="G215" s="111"/>
      <c r="H215" s="103"/>
      <c r="I215" s="111"/>
      <c r="J215" s="103"/>
    </row>
    <row r="216" spans="1:10" s="50" customFormat="1" ht="24" customHeight="1">
      <c r="A216" s="126" t="s">
        <v>18</v>
      </c>
      <c r="B216" s="111"/>
      <c r="C216" s="111"/>
      <c r="D216" s="65"/>
      <c r="E216" s="71"/>
      <c r="F216" s="71"/>
      <c r="G216" s="71"/>
      <c r="H216" s="65"/>
      <c r="I216" s="71"/>
      <c r="J216" s="84"/>
    </row>
    <row r="217" spans="1:10" s="50" customFormat="1" ht="24" customHeight="1">
      <c r="A217" s="131"/>
      <c r="B217" s="111"/>
      <c r="C217" s="111"/>
      <c r="D217" s="65"/>
      <c r="E217" s="71"/>
      <c r="F217" s="71"/>
      <c r="G217" s="71"/>
      <c r="H217" s="65"/>
      <c r="I217" s="71"/>
      <c r="J217" s="84"/>
    </row>
    <row r="218" spans="1:10" s="50" customFormat="1" ht="24" customHeight="1">
      <c r="A218" s="64"/>
      <c r="B218" s="111"/>
      <c r="C218" s="111"/>
      <c r="D218" s="65"/>
      <c r="E218" s="71"/>
      <c r="F218" s="71"/>
      <c r="G218" s="71"/>
      <c r="H218" s="65"/>
      <c r="I218" s="71"/>
      <c r="J218" s="84"/>
    </row>
    <row r="219" spans="1:10" s="50" customFormat="1" ht="24" customHeight="1">
      <c r="A219" s="64"/>
      <c r="B219" s="111"/>
      <c r="C219" s="111"/>
      <c r="D219" s="65"/>
      <c r="E219" s="71"/>
      <c r="F219" s="71"/>
      <c r="G219" s="71"/>
      <c r="H219" s="65"/>
      <c r="I219" s="71"/>
      <c r="J219" s="84"/>
    </row>
    <row r="220" spans="1:10" s="50" customFormat="1" ht="24" customHeight="1">
      <c r="A220" s="64"/>
      <c r="B220" s="111"/>
      <c r="C220" s="111"/>
      <c r="D220" s="65"/>
      <c r="E220" s="71"/>
      <c r="F220" s="71"/>
      <c r="G220" s="71"/>
      <c r="H220" s="65"/>
      <c r="I220" s="71"/>
      <c r="J220" s="104" t="s">
        <v>153</v>
      </c>
    </row>
    <row r="221" spans="1:10" s="50" customFormat="1" ht="24" customHeight="1">
      <c r="A221" s="47" t="s">
        <v>0</v>
      </c>
      <c r="B221" s="48"/>
      <c r="C221" s="48"/>
      <c r="D221" s="48"/>
      <c r="E221" s="48"/>
      <c r="F221" s="48"/>
      <c r="G221" s="48"/>
      <c r="H221" s="48"/>
      <c r="I221" s="48"/>
      <c r="J221" s="48"/>
    </row>
    <row r="222" spans="1:10" s="50" customFormat="1" ht="24" customHeight="1">
      <c r="A222" s="47" t="s">
        <v>160</v>
      </c>
      <c r="B222" s="105"/>
      <c r="C222" s="106"/>
      <c r="D222" s="48"/>
      <c r="E222" s="48"/>
      <c r="F222" s="48"/>
      <c r="G222" s="48"/>
      <c r="H222" s="48"/>
      <c r="I222" s="48"/>
      <c r="J222" s="48"/>
    </row>
    <row r="223" spans="1:10" s="107" customFormat="1" ht="24" customHeight="1">
      <c r="A223" s="47" t="s">
        <v>226</v>
      </c>
      <c r="B223" s="105"/>
      <c r="C223" s="106"/>
      <c r="D223" s="48"/>
      <c r="E223" s="48"/>
      <c r="F223" s="48"/>
      <c r="G223" s="48"/>
      <c r="H223" s="48"/>
      <c r="I223" s="48"/>
      <c r="J223" s="48"/>
    </row>
    <row r="224" spans="1:10" s="107" customFormat="1" ht="24" customHeight="1">
      <c r="A224" s="51"/>
      <c r="B224" s="105"/>
      <c r="C224" s="106"/>
      <c r="D224" s="48"/>
      <c r="E224" s="48"/>
      <c r="F224" s="48"/>
      <c r="G224" s="48"/>
      <c r="H224" s="48"/>
      <c r="I224" s="48"/>
      <c r="J224" s="52" t="s">
        <v>149</v>
      </c>
    </row>
    <row r="225" spans="1:10" s="50" customFormat="1" ht="24" customHeight="1">
      <c r="A225" s="51"/>
      <c r="B225" s="53"/>
      <c r="C225" s="53"/>
      <c r="D225" s="137" t="s">
        <v>1</v>
      </c>
      <c r="E225" s="137"/>
      <c r="F225" s="137"/>
      <c r="G225" s="54"/>
      <c r="H225" s="137" t="s">
        <v>2</v>
      </c>
      <c r="I225" s="137"/>
      <c r="J225" s="137"/>
    </row>
    <row r="226" spans="1:10" s="50" customFormat="1" ht="24" customHeight="1">
      <c r="A226" s="51"/>
      <c r="B226" s="108"/>
      <c r="C226" s="108"/>
      <c r="D226" s="109">
        <v>2012</v>
      </c>
      <c r="E226" s="109"/>
      <c r="F226" s="109">
        <v>2011</v>
      </c>
      <c r="G226" s="109"/>
      <c r="H226" s="109">
        <v>2012</v>
      </c>
      <c r="I226" s="109"/>
      <c r="J226" s="109">
        <v>2011</v>
      </c>
    </row>
    <row r="227" spans="1:10" s="50" customFormat="1" ht="24" customHeight="1">
      <c r="A227" s="47" t="s">
        <v>161</v>
      </c>
      <c r="B227" s="64"/>
      <c r="C227" s="64"/>
      <c r="D227" s="80"/>
      <c r="E227" s="80"/>
      <c r="F227" s="80"/>
      <c r="G227" s="80"/>
      <c r="H227" s="80"/>
      <c r="I227" s="80"/>
      <c r="J227" s="80"/>
    </row>
    <row r="228" spans="1:10" s="50" customFormat="1" ht="24" customHeight="1">
      <c r="A228" s="64" t="s">
        <v>108</v>
      </c>
      <c r="B228" s="64"/>
      <c r="C228" s="64"/>
      <c r="D228" s="110">
        <v>1053176</v>
      </c>
      <c r="E228" s="76"/>
      <c r="F228" s="76">
        <f>F180</f>
        <v>701979</v>
      </c>
      <c r="G228" s="76"/>
      <c r="H228" s="110">
        <v>985755</v>
      </c>
      <c r="I228" s="76"/>
      <c r="J228" s="76">
        <f>J180</f>
        <v>619756</v>
      </c>
    </row>
    <row r="229" spans="1:10" s="50" customFormat="1" ht="24" customHeight="1">
      <c r="A229" s="64" t="s">
        <v>162</v>
      </c>
      <c r="B229" s="64"/>
      <c r="C229" s="64"/>
      <c r="D229" s="76"/>
      <c r="E229" s="76"/>
      <c r="F229" s="76"/>
      <c r="G229" s="76"/>
      <c r="H229" s="76"/>
      <c r="I229" s="76"/>
      <c r="J229" s="76"/>
    </row>
    <row r="230" spans="1:10" s="50" customFormat="1" ht="24" customHeight="1">
      <c r="A230" s="64" t="s">
        <v>163</v>
      </c>
      <c r="B230" s="64"/>
      <c r="C230" s="64"/>
      <c r="D230" s="76"/>
      <c r="E230" s="76"/>
      <c r="F230" s="76"/>
      <c r="G230" s="76"/>
      <c r="H230" s="76"/>
      <c r="I230" s="76"/>
      <c r="J230" s="76"/>
    </row>
    <row r="231" spans="1:10" s="50" customFormat="1" ht="24" customHeight="1">
      <c r="A231" s="64" t="s">
        <v>48</v>
      </c>
      <c r="B231" s="64"/>
      <c r="C231" s="64"/>
      <c r="D231" s="76">
        <v>279384</v>
      </c>
      <c r="E231" s="76"/>
      <c r="F231" s="76">
        <v>281208</v>
      </c>
      <c r="G231" s="76"/>
      <c r="H231" s="76">
        <v>273632</v>
      </c>
      <c r="I231" s="76"/>
      <c r="J231" s="76">
        <v>276636</v>
      </c>
    </row>
    <row r="232" spans="1:10" s="50" customFormat="1" ht="24" customHeight="1">
      <c r="A232" s="64" t="s">
        <v>49</v>
      </c>
      <c r="B232" s="64"/>
      <c r="C232" s="64"/>
      <c r="D232" s="76">
        <v>-21818</v>
      </c>
      <c r="E232" s="76"/>
      <c r="F232" s="76">
        <v>-3300</v>
      </c>
      <c r="G232" s="76"/>
      <c r="H232" s="76">
        <v>-21818</v>
      </c>
      <c r="I232" s="76"/>
      <c r="J232" s="76">
        <v>-3300</v>
      </c>
    </row>
    <row r="233" spans="1:10" s="50" customFormat="1" ht="24" customHeight="1">
      <c r="A233" s="64" t="s">
        <v>184</v>
      </c>
      <c r="B233" s="64"/>
      <c r="C233" s="64"/>
      <c r="D233" s="76">
        <v>-12501</v>
      </c>
      <c r="E233" s="76"/>
      <c r="F233" s="76">
        <v>-4319</v>
      </c>
      <c r="G233" s="76"/>
      <c r="H233" s="76">
        <v>-12192</v>
      </c>
      <c r="I233" s="76"/>
      <c r="J233" s="76">
        <v>-4319</v>
      </c>
    </row>
    <row r="234" spans="1:10" s="50" customFormat="1" ht="24" customHeight="1">
      <c r="A234" s="64" t="s">
        <v>211</v>
      </c>
      <c r="B234" s="64"/>
      <c r="C234" s="64"/>
      <c r="D234" s="76">
        <v>-32832</v>
      </c>
      <c r="E234" s="76"/>
      <c r="F234" s="76">
        <v>-25145</v>
      </c>
      <c r="G234" s="76"/>
      <c r="H234" s="76">
        <v>0</v>
      </c>
      <c r="I234" s="76"/>
      <c r="J234" s="76">
        <v>0</v>
      </c>
    </row>
    <row r="235" spans="1:10" s="50" customFormat="1" ht="24" customHeight="1">
      <c r="A235" s="126" t="s">
        <v>230</v>
      </c>
      <c r="B235" s="64"/>
      <c r="C235" s="64"/>
      <c r="D235" s="76">
        <v>-3160</v>
      </c>
      <c r="E235" s="76"/>
      <c r="F235" s="76">
        <v>415</v>
      </c>
      <c r="G235" s="76"/>
      <c r="H235" s="76">
        <v>-3160</v>
      </c>
      <c r="I235" s="76"/>
      <c r="J235" s="76">
        <v>415</v>
      </c>
    </row>
    <row r="236" spans="1:10" s="50" customFormat="1" ht="24" customHeight="1">
      <c r="A236" s="64" t="s">
        <v>229</v>
      </c>
      <c r="B236" s="64"/>
      <c r="C236" s="64"/>
      <c r="D236" s="76">
        <v>-13658</v>
      </c>
      <c r="E236" s="76"/>
      <c r="F236" s="76">
        <v>3653</v>
      </c>
      <c r="G236" s="76"/>
      <c r="H236" s="76">
        <v>-13658</v>
      </c>
      <c r="I236" s="76"/>
      <c r="J236" s="76">
        <v>3653</v>
      </c>
    </row>
    <row r="237" spans="1:10" s="50" customFormat="1" ht="24" customHeight="1">
      <c r="A237" s="64" t="s">
        <v>192</v>
      </c>
      <c r="B237" s="64"/>
      <c r="C237" s="64"/>
      <c r="D237" s="71">
        <v>-1092</v>
      </c>
      <c r="E237" s="76"/>
      <c r="F237" s="76">
        <v>-194</v>
      </c>
      <c r="G237" s="76"/>
      <c r="H237" s="71">
        <v>-1092</v>
      </c>
      <c r="I237" s="76"/>
      <c r="J237" s="76">
        <v>-194</v>
      </c>
    </row>
    <row r="238" spans="1:10" s="50" customFormat="1" ht="24" customHeight="1">
      <c r="A238" s="64" t="s">
        <v>205</v>
      </c>
      <c r="B238" s="64"/>
      <c r="C238" s="64"/>
      <c r="D238" s="71">
        <v>-12788</v>
      </c>
      <c r="E238" s="71"/>
      <c r="F238" s="76">
        <v>29099</v>
      </c>
      <c r="G238" s="76"/>
      <c r="H238" s="71">
        <v>-12788</v>
      </c>
      <c r="I238" s="71"/>
      <c r="J238" s="76">
        <v>29099</v>
      </c>
    </row>
    <row r="239" spans="1:10" s="79" customFormat="1" ht="24" customHeight="1">
      <c r="A239" s="64" t="s">
        <v>109</v>
      </c>
      <c r="B239" s="51"/>
      <c r="C239" s="51"/>
      <c r="D239" s="71">
        <v>10620</v>
      </c>
      <c r="E239" s="71"/>
      <c r="F239" s="76">
        <v>10214</v>
      </c>
      <c r="G239" s="76"/>
      <c r="H239" s="71">
        <v>10263</v>
      </c>
      <c r="I239" s="71"/>
      <c r="J239" s="76">
        <v>9867</v>
      </c>
    </row>
    <row r="240" spans="1:10" s="79" customFormat="1" ht="24" customHeight="1">
      <c r="A240" s="64" t="s">
        <v>185</v>
      </c>
      <c r="B240" s="51"/>
      <c r="C240" s="51"/>
      <c r="D240" s="51"/>
      <c r="E240" s="71"/>
      <c r="F240" s="51"/>
      <c r="G240" s="76"/>
      <c r="H240" s="51"/>
      <c r="I240" s="71"/>
      <c r="J240" s="51"/>
    </row>
    <row r="241" spans="1:10" s="50" customFormat="1" ht="24" customHeight="1">
      <c r="A241" s="64" t="s">
        <v>186</v>
      </c>
      <c r="B241" s="64"/>
      <c r="C241" s="64"/>
      <c r="D241" s="76">
        <v>0</v>
      </c>
      <c r="E241" s="76"/>
      <c r="F241" s="76">
        <v>0</v>
      </c>
      <c r="G241" s="76"/>
      <c r="H241" s="76">
        <v>-4200</v>
      </c>
      <c r="I241" s="76"/>
      <c r="J241" s="76">
        <v>-8399</v>
      </c>
    </row>
    <row r="242" spans="1:10" s="50" customFormat="1" ht="24" customHeight="1">
      <c r="A242" s="126" t="s">
        <v>41</v>
      </c>
      <c r="B242" s="64"/>
      <c r="C242" s="64"/>
      <c r="D242" s="76">
        <v>-124251</v>
      </c>
      <c r="E242" s="76"/>
      <c r="F242" s="76">
        <v>-55515</v>
      </c>
      <c r="G242" s="76"/>
      <c r="H242" s="76">
        <v>-125328</v>
      </c>
      <c r="I242" s="76"/>
      <c r="J242" s="76">
        <v>-58028</v>
      </c>
    </row>
    <row r="243" spans="1:10" s="50" customFormat="1" ht="24" customHeight="1">
      <c r="A243" s="64" t="s">
        <v>50</v>
      </c>
      <c r="B243" s="64"/>
      <c r="C243" s="64"/>
      <c r="D243" s="114">
        <v>10188</v>
      </c>
      <c r="E243" s="71"/>
      <c r="F243" s="114">
        <v>9220</v>
      </c>
      <c r="G243" s="76"/>
      <c r="H243" s="114">
        <v>6316</v>
      </c>
      <c r="I243" s="76"/>
      <c r="J243" s="114">
        <v>6363</v>
      </c>
    </row>
    <row r="244" spans="1:10" s="50" customFormat="1" ht="24" customHeight="1">
      <c r="A244" s="64" t="s">
        <v>178</v>
      </c>
      <c r="B244" s="64"/>
      <c r="C244" s="64"/>
      <c r="D244" s="71"/>
      <c r="E244" s="71"/>
      <c r="F244" s="64"/>
      <c r="G244" s="71"/>
      <c r="H244" s="71"/>
      <c r="I244" s="76"/>
      <c r="J244" s="64"/>
    </row>
    <row r="245" spans="1:10" s="50" customFormat="1" ht="24" customHeight="1">
      <c r="A245" s="64" t="s">
        <v>164</v>
      </c>
      <c r="B245" s="64"/>
      <c r="C245" s="64"/>
      <c r="D245" s="71">
        <f>SUM(D228:D243)</f>
        <v>1131268</v>
      </c>
      <c r="E245" s="71"/>
      <c r="F245" s="71">
        <f>SUM(F228:F243)</f>
        <v>947315</v>
      </c>
      <c r="G245" s="71"/>
      <c r="H245" s="71">
        <f>SUM(H228:H243)</f>
        <v>1081730</v>
      </c>
      <c r="I245" s="71"/>
      <c r="J245" s="71">
        <f>SUM(J228:J243)</f>
        <v>871549</v>
      </c>
    </row>
    <row r="246" spans="1:10" s="50" customFormat="1" ht="24" customHeight="1">
      <c r="A246" s="64" t="s">
        <v>51</v>
      </c>
      <c r="B246" s="64"/>
      <c r="C246" s="64"/>
      <c r="D246" s="71"/>
      <c r="E246" s="71"/>
      <c r="F246" s="71"/>
      <c r="G246" s="71"/>
      <c r="H246" s="71"/>
      <c r="I246" s="71"/>
      <c r="J246" s="71"/>
    </row>
    <row r="247" spans="1:10" s="50" customFormat="1" ht="24" customHeight="1">
      <c r="A247" s="64" t="s">
        <v>193</v>
      </c>
      <c r="B247" s="64"/>
      <c r="C247" s="64"/>
      <c r="D247" s="71">
        <v>190440</v>
      </c>
      <c r="E247" s="71"/>
      <c r="F247" s="76">
        <v>-807839</v>
      </c>
      <c r="G247" s="76"/>
      <c r="H247" s="76">
        <v>438525</v>
      </c>
      <c r="I247" s="76"/>
      <c r="J247" s="76">
        <v>-789187</v>
      </c>
    </row>
    <row r="248" spans="1:10" s="50" customFormat="1" ht="24" customHeight="1">
      <c r="A248" s="64" t="s">
        <v>52</v>
      </c>
      <c r="B248" s="64"/>
      <c r="C248" s="64"/>
      <c r="D248" s="76">
        <v>361165</v>
      </c>
      <c r="E248" s="76"/>
      <c r="F248" s="76">
        <v>-545919</v>
      </c>
      <c r="G248" s="76"/>
      <c r="H248" s="76">
        <v>-179022</v>
      </c>
      <c r="I248" s="76"/>
      <c r="J248" s="76">
        <v>266073</v>
      </c>
    </row>
    <row r="249" spans="1:10" s="50" customFormat="1" ht="24" customHeight="1">
      <c r="A249" s="64" t="s">
        <v>54</v>
      </c>
      <c r="B249" s="64"/>
      <c r="C249" s="64"/>
      <c r="D249" s="76">
        <v>-146966</v>
      </c>
      <c r="E249" s="76"/>
      <c r="F249" s="76">
        <v>-87627</v>
      </c>
      <c r="G249" s="76"/>
      <c r="H249" s="76">
        <v>-121323</v>
      </c>
      <c r="I249" s="76"/>
      <c r="J249" s="76">
        <v>-63238</v>
      </c>
    </row>
    <row r="250" spans="1:10" s="50" customFormat="1" ht="24" customHeight="1">
      <c r="A250" s="64" t="s">
        <v>53</v>
      </c>
      <c r="B250" s="64"/>
      <c r="C250" s="64"/>
      <c r="D250" s="76">
        <v>439412</v>
      </c>
      <c r="E250" s="76"/>
      <c r="F250" s="76">
        <v>-150194</v>
      </c>
      <c r="G250" s="76"/>
      <c r="H250" s="76">
        <v>439412</v>
      </c>
      <c r="I250" s="76"/>
      <c r="J250" s="76">
        <v>-150194</v>
      </c>
    </row>
    <row r="251" spans="1:10" ht="24" customHeight="1">
      <c r="A251" s="72" t="s">
        <v>194</v>
      </c>
      <c r="D251" s="80">
        <v>-41398</v>
      </c>
      <c r="F251" s="76">
        <v>-672796</v>
      </c>
      <c r="G251" s="76"/>
      <c r="H251" s="76">
        <v>-43890</v>
      </c>
      <c r="I251" s="76"/>
      <c r="J251" s="76">
        <v>-507818</v>
      </c>
    </row>
    <row r="252" spans="1:10" s="50" customFormat="1" ht="24" customHeight="1">
      <c r="A252" s="64" t="s">
        <v>197</v>
      </c>
      <c r="B252" s="64"/>
      <c r="C252" s="64"/>
      <c r="D252" s="76">
        <v>30943</v>
      </c>
      <c r="E252" s="76"/>
      <c r="F252" s="76">
        <v>-2108</v>
      </c>
      <c r="G252" s="76"/>
      <c r="H252" s="76">
        <v>0</v>
      </c>
      <c r="I252" s="76"/>
      <c r="J252" s="76">
        <v>0</v>
      </c>
    </row>
    <row r="253" spans="1:10" s="50" customFormat="1" ht="24" customHeight="1">
      <c r="A253" s="64" t="s">
        <v>55</v>
      </c>
      <c r="B253" s="64"/>
      <c r="C253" s="64"/>
      <c r="D253" s="76">
        <v>254455</v>
      </c>
      <c r="E253" s="76"/>
      <c r="F253" s="76">
        <v>189025</v>
      </c>
      <c r="G253" s="76"/>
      <c r="H253" s="76">
        <v>256377</v>
      </c>
      <c r="I253" s="76"/>
      <c r="J253" s="76">
        <v>223668</v>
      </c>
    </row>
    <row r="254" spans="1:10" s="50" customFormat="1" ht="24" customHeight="1">
      <c r="A254" s="64" t="s">
        <v>56</v>
      </c>
      <c r="B254" s="64"/>
      <c r="C254" s="64"/>
      <c r="D254" s="76">
        <v>263</v>
      </c>
      <c r="E254" s="76"/>
      <c r="F254" s="76">
        <v>-10694</v>
      </c>
      <c r="G254" s="76"/>
      <c r="H254" s="76">
        <v>-465</v>
      </c>
      <c r="I254" s="76"/>
      <c r="J254" s="76">
        <v>-10714</v>
      </c>
    </row>
    <row r="255" spans="1:10" s="50" customFormat="1" ht="24" customHeight="1">
      <c r="A255" s="64"/>
      <c r="B255" s="111"/>
      <c r="C255" s="111"/>
      <c r="D255" s="65"/>
      <c r="E255" s="71"/>
      <c r="F255" s="71"/>
      <c r="G255" s="71"/>
      <c r="H255" s="65"/>
      <c r="I255" s="71"/>
      <c r="J255" s="104"/>
    </row>
    <row r="256" spans="1:10" s="50" customFormat="1" ht="24" customHeight="1">
      <c r="A256" s="64" t="s">
        <v>18</v>
      </c>
      <c r="B256" s="64"/>
      <c r="C256" s="64"/>
      <c r="D256" s="80"/>
      <c r="E256" s="80"/>
      <c r="F256" s="76"/>
      <c r="G256" s="80"/>
      <c r="H256" s="80"/>
      <c r="I256" s="80"/>
      <c r="J256" s="80"/>
    </row>
    <row r="257" spans="1:10" s="50" customFormat="1" ht="24" customHeight="1">
      <c r="A257" s="64"/>
      <c r="B257" s="64"/>
      <c r="C257" s="64"/>
      <c r="D257" s="80"/>
      <c r="E257" s="80"/>
      <c r="F257" s="76"/>
      <c r="G257" s="80"/>
      <c r="H257" s="80"/>
      <c r="I257" s="80"/>
      <c r="J257" s="104" t="s">
        <v>153</v>
      </c>
    </row>
    <row r="258" spans="1:10" s="50" customFormat="1" ht="24" customHeight="1">
      <c r="A258" s="47" t="s">
        <v>0</v>
      </c>
      <c r="B258" s="48"/>
      <c r="C258" s="48"/>
      <c r="D258" s="48"/>
      <c r="E258" s="48"/>
      <c r="F258" s="48"/>
      <c r="G258" s="48"/>
      <c r="H258" s="48"/>
      <c r="I258" s="48"/>
      <c r="J258" s="48"/>
    </row>
    <row r="259" spans="1:10" s="50" customFormat="1" ht="24" customHeight="1">
      <c r="A259" s="47" t="s">
        <v>212</v>
      </c>
      <c r="B259" s="105"/>
      <c r="C259" s="106"/>
      <c r="D259" s="48"/>
      <c r="E259" s="48"/>
      <c r="F259" s="48"/>
      <c r="G259" s="48"/>
      <c r="H259" s="48"/>
      <c r="I259" s="48"/>
      <c r="J259" s="48"/>
    </row>
    <row r="260" spans="1:10" s="107" customFormat="1" ht="24" customHeight="1">
      <c r="A260" s="47" t="s">
        <v>226</v>
      </c>
      <c r="B260" s="105"/>
      <c r="C260" s="106"/>
      <c r="D260" s="48"/>
      <c r="E260" s="48"/>
      <c r="F260" s="48"/>
      <c r="G260" s="48"/>
      <c r="H260" s="48"/>
      <c r="I260" s="48"/>
      <c r="J260" s="48"/>
    </row>
    <row r="261" spans="1:10" s="107" customFormat="1" ht="24" customHeight="1">
      <c r="A261" s="51"/>
      <c r="B261" s="105"/>
      <c r="C261" s="106"/>
      <c r="D261" s="48"/>
      <c r="E261" s="48"/>
      <c r="F261" s="48"/>
      <c r="G261" s="48"/>
      <c r="H261" s="48"/>
      <c r="I261" s="48"/>
      <c r="J261" s="52" t="s">
        <v>149</v>
      </c>
    </row>
    <row r="262" spans="1:10" s="50" customFormat="1" ht="24" customHeight="1">
      <c r="A262" s="51"/>
      <c r="B262" s="53"/>
      <c r="C262" s="53"/>
      <c r="D262" s="137" t="s">
        <v>1</v>
      </c>
      <c r="E262" s="137"/>
      <c r="F262" s="137"/>
      <c r="G262" s="54"/>
      <c r="H262" s="137" t="s">
        <v>2</v>
      </c>
      <c r="I262" s="137"/>
      <c r="J262" s="137"/>
    </row>
    <row r="263" spans="1:10" s="50" customFormat="1" ht="24" customHeight="1">
      <c r="A263" s="51"/>
      <c r="B263" s="108"/>
      <c r="C263" s="108"/>
      <c r="D263" s="109">
        <v>2012</v>
      </c>
      <c r="E263" s="109"/>
      <c r="F263" s="109">
        <v>2011</v>
      </c>
      <c r="G263" s="109"/>
      <c r="H263" s="109">
        <v>2012</v>
      </c>
      <c r="I263" s="109"/>
      <c r="J263" s="109">
        <v>2011</v>
      </c>
    </row>
    <row r="264" spans="1:10" s="50" customFormat="1" ht="24" customHeight="1">
      <c r="A264" s="64" t="s">
        <v>57</v>
      </c>
      <c r="B264" s="64"/>
      <c r="C264" s="64"/>
      <c r="D264" s="76"/>
      <c r="E264" s="76"/>
      <c r="F264" s="76"/>
      <c r="G264" s="76"/>
      <c r="H264" s="76"/>
      <c r="I264" s="76"/>
      <c r="J264" s="76"/>
    </row>
    <row r="265" spans="1:10" s="50" customFormat="1" ht="24" customHeight="1">
      <c r="A265" s="132" t="s">
        <v>195</v>
      </c>
      <c r="B265" s="64"/>
      <c r="C265" s="64"/>
      <c r="D265" s="76">
        <v>1010796</v>
      </c>
      <c r="E265" s="76"/>
      <c r="F265" s="71">
        <v>295398</v>
      </c>
      <c r="G265" s="71"/>
      <c r="H265" s="71">
        <v>825825</v>
      </c>
      <c r="I265" s="71"/>
      <c r="J265" s="71">
        <v>238345</v>
      </c>
    </row>
    <row r="266" spans="1:10" s="50" customFormat="1" ht="24" customHeight="1">
      <c r="A266" s="64" t="s">
        <v>170</v>
      </c>
      <c r="B266" s="64"/>
      <c r="C266" s="64"/>
      <c r="D266" s="76">
        <v>1872817</v>
      </c>
      <c r="E266" s="76"/>
      <c r="F266" s="71">
        <v>1597575</v>
      </c>
      <c r="G266" s="71"/>
      <c r="H266" s="71">
        <v>2118278</v>
      </c>
      <c r="I266" s="71"/>
      <c r="J266" s="71">
        <v>1088075</v>
      </c>
    </row>
    <row r="267" spans="1:10" s="50" customFormat="1" ht="24" customHeight="1">
      <c r="A267" s="64" t="s">
        <v>23</v>
      </c>
      <c r="B267" s="64"/>
      <c r="C267" s="64"/>
      <c r="D267" s="76">
        <v>-232057</v>
      </c>
      <c r="E267" s="76"/>
      <c r="F267" s="71">
        <v>2205821</v>
      </c>
      <c r="G267" s="71"/>
      <c r="H267" s="71">
        <v>-88479</v>
      </c>
      <c r="I267" s="71"/>
      <c r="J267" s="71">
        <v>1714151</v>
      </c>
    </row>
    <row r="268" spans="1:10" s="50" customFormat="1" ht="24" customHeight="1">
      <c r="A268" s="64" t="s">
        <v>58</v>
      </c>
      <c r="B268" s="64"/>
      <c r="C268" s="64"/>
      <c r="D268" s="76">
        <v>164255</v>
      </c>
      <c r="E268" s="76"/>
      <c r="F268" s="71">
        <v>33421</v>
      </c>
      <c r="G268" s="71"/>
      <c r="H268" s="71">
        <v>129358</v>
      </c>
      <c r="I268" s="71"/>
      <c r="J268" s="71">
        <v>18515</v>
      </c>
    </row>
    <row r="269" spans="1:10" s="50" customFormat="1" ht="24" customHeight="1">
      <c r="A269" s="64" t="s">
        <v>59</v>
      </c>
      <c r="B269" s="64"/>
      <c r="C269" s="64"/>
      <c r="D269" s="114">
        <v>130</v>
      </c>
      <c r="E269" s="76"/>
      <c r="F269" s="114">
        <v>-7508</v>
      </c>
      <c r="G269" s="71"/>
      <c r="H269" s="114">
        <v>-2571</v>
      </c>
      <c r="I269" s="71"/>
      <c r="J269" s="114">
        <v>-4446</v>
      </c>
    </row>
    <row r="270" spans="1:10" s="50" customFormat="1" ht="24" customHeight="1">
      <c r="A270" s="64" t="s">
        <v>220</v>
      </c>
      <c r="B270" s="64"/>
      <c r="C270" s="64"/>
      <c r="D270" s="76">
        <f>SUM(D245:D254,D265:D269)</f>
        <v>5035523</v>
      </c>
      <c r="E270" s="76"/>
      <c r="F270" s="76">
        <f>SUM(F245:F254,F265:F269)</f>
        <v>2983870</v>
      </c>
      <c r="G270" s="76"/>
      <c r="H270" s="76">
        <f>SUM(H245:H254,H265:H269)</f>
        <v>4853755</v>
      </c>
      <c r="I270" s="76"/>
      <c r="J270" s="76">
        <f>SUM(J245:J254,J265:J269)</f>
        <v>2894779</v>
      </c>
    </row>
    <row r="271" spans="1:10" s="50" customFormat="1" ht="24" customHeight="1">
      <c r="A271" s="64" t="s">
        <v>60</v>
      </c>
      <c r="B271" s="64"/>
      <c r="C271" s="64"/>
      <c r="D271" s="71">
        <v>-9384</v>
      </c>
      <c r="E271" s="76"/>
      <c r="F271" s="71">
        <v>-8560</v>
      </c>
      <c r="G271" s="71"/>
      <c r="H271" s="71">
        <v>-6316</v>
      </c>
      <c r="I271" s="71"/>
      <c r="J271" s="71">
        <v>-6363</v>
      </c>
    </row>
    <row r="272" spans="1:10" s="50" customFormat="1" ht="24" customHeight="1">
      <c r="A272" s="64" t="s">
        <v>61</v>
      </c>
      <c r="B272" s="64"/>
      <c r="C272" s="64"/>
      <c r="D272" s="76">
        <v>-363399</v>
      </c>
      <c r="E272" s="76"/>
      <c r="F272" s="71">
        <v>-271173</v>
      </c>
      <c r="G272" s="71"/>
      <c r="H272" s="71">
        <v>-329455</v>
      </c>
      <c r="I272" s="71"/>
      <c r="J272" s="71">
        <v>-243979</v>
      </c>
    </row>
    <row r="273" spans="1:10" s="50" customFormat="1" ht="24" customHeight="1">
      <c r="A273" s="133" t="s">
        <v>221</v>
      </c>
      <c r="B273" s="64"/>
      <c r="C273" s="64"/>
      <c r="D273" s="112">
        <f>SUM(D270:D272)</f>
        <v>4662740</v>
      </c>
      <c r="E273" s="76"/>
      <c r="F273" s="112">
        <f>SUM(F270:F272)</f>
        <v>2704137</v>
      </c>
      <c r="G273" s="76"/>
      <c r="H273" s="112">
        <f>SUM(H270:H272)</f>
        <v>4517984</v>
      </c>
      <c r="I273" s="76"/>
      <c r="J273" s="112">
        <f>SUM(J270:J272)</f>
        <v>2644437</v>
      </c>
    </row>
    <row r="274" spans="1:10" s="50" customFormat="1" ht="24" customHeight="1">
      <c r="A274" s="47" t="s">
        <v>62</v>
      </c>
      <c r="B274" s="64"/>
      <c r="C274" s="64"/>
      <c r="D274" s="110"/>
      <c r="E274" s="64"/>
      <c r="F274" s="110"/>
      <c r="G274" s="64"/>
      <c r="H274" s="110"/>
      <c r="I274" s="64"/>
      <c r="J274" s="110"/>
    </row>
    <row r="275" spans="1:10" s="50" customFormat="1" ht="24" customHeight="1">
      <c r="A275" s="51" t="s">
        <v>206</v>
      </c>
      <c r="B275" s="64"/>
      <c r="C275" s="64"/>
      <c r="D275" s="76">
        <v>0</v>
      </c>
      <c r="E275" s="80"/>
      <c r="F275" s="71">
        <v>113174</v>
      </c>
      <c r="G275" s="71"/>
      <c r="H275" s="71">
        <v>0</v>
      </c>
      <c r="I275" s="71"/>
      <c r="J275" s="71">
        <v>113174</v>
      </c>
    </row>
    <row r="276" spans="1:10" s="50" customFormat="1" ht="24" customHeight="1">
      <c r="A276" s="64" t="s">
        <v>213</v>
      </c>
      <c r="B276" s="64"/>
      <c r="C276" s="64"/>
      <c r="D276" s="76">
        <v>-2264261</v>
      </c>
      <c r="E276" s="80"/>
      <c r="F276" s="71">
        <v>-1699619</v>
      </c>
      <c r="G276" s="71"/>
      <c r="H276" s="71">
        <v>-2264261</v>
      </c>
      <c r="I276" s="71"/>
      <c r="J276" s="71">
        <v>-1699619</v>
      </c>
    </row>
    <row r="277" spans="1:10" s="50" customFormat="1" ht="24" customHeight="1">
      <c r="A277" s="72" t="s">
        <v>233</v>
      </c>
      <c r="B277" s="64"/>
      <c r="C277" s="64"/>
      <c r="D277" s="76">
        <v>-21782</v>
      </c>
      <c r="E277" s="80"/>
      <c r="F277" s="71">
        <v>2041</v>
      </c>
      <c r="G277" s="71"/>
      <c r="H277" s="71">
        <v>0</v>
      </c>
      <c r="I277" s="71"/>
      <c r="J277" s="71">
        <v>0</v>
      </c>
    </row>
    <row r="278" spans="1:10" s="50" customFormat="1" ht="24" customHeight="1">
      <c r="A278" s="72" t="s">
        <v>214</v>
      </c>
      <c r="B278" s="64"/>
      <c r="C278" s="64"/>
      <c r="D278" s="76">
        <v>-78831</v>
      </c>
      <c r="E278" s="80"/>
      <c r="F278" s="71">
        <v>-87206</v>
      </c>
      <c r="G278" s="71"/>
      <c r="H278" s="71">
        <v>0</v>
      </c>
      <c r="I278" s="71"/>
      <c r="J278" s="71">
        <v>0</v>
      </c>
    </row>
    <row r="279" spans="1:10" s="50" customFormat="1" ht="24" customHeight="1">
      <c r="A279" s="64" t="s">
        <v>207</v>
      </c>
      <c r="B279" s="64"/>
      <c r="C279" s="64"/>
      <c r="D279" s="76">
        <v>612</v>
      </c>
      <c r="E279" s="80"/>
      <c r="F279" s="71">
        <v>535</v>
      </c>
      <c r="G279" s="71"/>
      <c r="H279" s="71">
        <v>25000</v>
      </c>
      <c r="I279" s="71"/>
      <c r="J279" s="71">
        <v>27500</v>
      </c>
    </row>
    <row r="280" spans="1:10" s="50" customFormat="1" ht="24" customHeight="1">
      <c r="A280" s="64" t="s">
        <v>165</v>
      </c>
      <c r="B280" s="64"/>
      <c r="C280" s="64"/>
      <c r="D280" s="76">
        <v>-116354</v>
      </c>
      <c r="E280" s="76"/>
      <c r="F280" s="71">
        <v>-347500</v>
      </c>
      <c r="G280" s="71"/>
      <c r="H280" s="71">
        <v>-113327</v>
      </c>
      <c r="I280" s="71"/>
      <c r="J280" s="71">
        <v>-308801</v>
      </c>
    </row>
    <row r="281" spans="1:10" s="50" customFormat="1" ht="24" customHeight="1">
      <c r="A281" s="64" t="s">
        <v>187</v>
      </c>
      <c r="B281" s="64"/>
      <c r="C281" s="64"/>
      <c r="D281" s="76">
        <v>51286</v>
      </c>
      <c r="E281" s="76"/>
      <c r="F281" s="71">
        <v>32452</v>
      </c>
      <c r="G281" s="71"/>
      <c r="H281" s="71">
        <v>50976</v>
      </c>
      <c r="I281" s="71"/>
      <c r="J281" s="71">
        <v>32452</v>
      </c>
    </row>
    <row r="282" spans="1:10" s="50" customFormat="1" ht="24" customHeight="1">
      <c r="A282" s="64" t="s">
        <v>188</v>
      </c>
      <c r="B282" s="64"/>
      <c r="C282" s="64"/>
      <c r="D282" s="76">
        <v>4200</v>
      </c>
      <c r="E282" s="76"/>
      <c r="F282" s="71">
        <v>8399</v>
      </c>
      <c r="G282" s="71"/>
      <c r="H282" s="71">
        <v>4200</v>
      </c>
      <c r="I282" s="71"/>
      <c r="J282" s="71">
        <v>8399</v>
      </c>
    </row>
    <row r="283" spans="1:10" s="50" customFormat="1" ht="24" customHeight="1">
      <c r="A283" s="64" t="s">
        <v>196</v>
      </c>
      <c r="B283" s="64"/>
      <c r="C283" s="64"/>
      <c r="D283" s="76">
        <v>125924</v>
      </c>
      <c r="E283" s="76"/>
      <c r="F283" s="76">
        <v>48113</v>
      </c>
      <c r="G283" s="76"/>
      <c r="H283" s="76">
        <v>127000</v>
      </c>
      <c r="I283" s="76"/>
      <c r="J283" s="71">
        <v>50626</v>
      </c>
    </row>
    <row r="284" spans="1:10" s="50" customFormat="1" ht="24" customHeight="1">
      <c r="A284" s="133" t="s">
        <v>222</v>
      </c>
      <c r="B284" s="64"/>
      <c r="C284" s="64"/>
      <c r="D284" s="112">
        <f>SUM(D275:D283)</f>
        <v>-2299206</v>
      </c>
      <c r="E284" s="76"/>
      <c r="F284" s="112">
        <f>SUM(F275:F283)</f>
        <v>-1929611</v>
      </c>
      <c r="G284" s="76"/>
      <c r="H284" s="112">
        <f>SUM(H275:H283)</f>
        <v>-2170412</v>
      </c>
      <c r="I284" s="76"/>
      <c r="J284" s="112">
        <f>SUM(J275:J283)</f>
        <v>-1776269</v>
      </c>
    </row>
    <row r="285" spans="1:10" s="50" customFormat="1" ht="24" customHeight="1">
      <c r="A285" s="47" t="s">
        <v>63</v>
      </c>
      <c r="B285" s="64"/>
      <c r="C285" s="64"/>
      <c r="D285" s="76"/>
      <c r="E285" s="76"/>
      <c r="F285" s="76"/>
      <c r="G285" s="76"/>
      <c r="H285" s="76"/>
      <c r="I285" s="76"/>
      <c r="J285" s="76"/>
    </row>
    <row r="286" spans="1:10" s="50" customFormat="1" ht="24" customHeight="1">
      <c r="A286" s="64" t="s">
        <v>235</v>
      </c>
      <c r="B286" s="64"/>
      <c r="C286" s="64"/>
      <c r="D286" s="76"/>
      <c r="E286" s="76"/>
      <c r="F286" s="76"/>
      <c r="G286" s="76"/>
      <c r="H286" s="76"/>
      <c r="I286" s="76"/>
      <c r="J286" s="76"/>
    </row>
    <row r="287" spans="1:10" s="50" customFormat="1" ht="24" customHeight="1">
      <c r="A287" s="64" t="s">
        <v>236</v>
      </c>
      <c r="B287" s="64"/>
      <c r="C287" s="64"/>
      <c r="D287" s="76">
        <v>-28714</v>
      </c>
      <c r="E287" s="76"/>
      <c r="F287" s="71">
        <v>77591</v>
      </c>
      <c r="G287" s="76"/>
      <c r="H287" s="76">
        <v>0</v>
      </c>
      <c r="I287" s="76"/>
      <c r="J287" s="71">
        <v>0</v>
      </c>
    </row>
    <row r="288" spans="1:10" s="50" customFormat="1" ht="24" customHeight="1">
      <c r="A288" s="64" t="s">
        <v>234</v>
      </c>
      <c r="B288" s="64"/>
      <c r="C288" s="64"/>
      <c r="D288" s="76">
        <v>-1000</v>
      </c>
      <c r="E288" s="76"/>
      <c r="F288" s="71">
        <v>0</v>
      </c>
      <c r="G288" s="76"/>
      <c r="H288" s="76">
        <v>0</v>
      </c>
      <c r="I288" s="76"/>
      <c r="J288" s="71">
        <v>0</v>
      </c>
    </row>
    <row r="289" spans="1:11" ht="24" customHeight="1">
      <c r="A289" s="64" t="s">
        <v>189</v>
      </c>
      <c r="D289" s="76">
        <v>0</v>
      </c>
      <c r="E289" s="76"/>
      <c r="F289" s="71">
        <v>40550</v>
      </c>
      <c r="G289" s="76"/>
      <c r="H289" s="76">
        <v>0</v>
      </c>
      <c r="I289" s="76"/>
      <c r="J289" s="71">
        <v>40550</v>
      </c>
      <c r="K289" s="50"/>
    </row>
    <row r="290" spans="1:11" ht="24" customHeight="1">
      <c r="A290" s="64" t="s">
        <v>215</v>
      </c>
      <c r="D290" s="76"/>
      <c r="E290" s="76"/>
      <c r="F290" s="71"/>
      <c r="G290" s="76"/>
      <c r="H290" s="76"/>
      <c r="I290" s="76"/>
      <c r="J290" s="71"/>
      <c r="K290" s="50"/>
    </row>
    <row r="291" spans="1:11" ht="24" customHeight="1">
      <c r="A291" s="64" t="s">
        <v>216</v>
      </c>
      <c r="D291" s="76">
        <v>-45114</v>
      </c>
      <c r="E291" s="76"/>
      <c r="F291" s="71">
        <v>-81453</v>
      </c>
      <c r="G291" s="76"/>
      <c r="H291" s="76">
        <v>-45114</v>
      </c>
      <c r="I291" s="76"/>
      <c r="J291" s="71">
        <v>-81453</v>
      </c>
      <c r="K291" s="50"/>
    </row>
    <row r="292" spans="1:11" ht="24" customHeight="1">
      <c r="A292" s="64" t="s">
        <v>190</v>
      </c>
      <c r="D292" s="76">
        <v>-652369</v>
      </c>
      <c r="E292" s="76"/>
      <c r="F292" s="71">
        <v>-260951</v>
      </c>
      <c r="G292" s="76"/>
      <c r="H292" s="76">
        <v>-652369</v>
      </c>
      <c r="I292" s="76"/>
      <c r="J292" s="76">
        <v>-260951</v>
      </c>
      <c r="K292" s="50"/>
    </row>
    <row r="293" spans="1:11" ht="24" customHeight="1">
      <c r="A293" s="133" t="s">
        <v>223</v>
      </c>
      <c r="D293" s="112">
        <f>SUM(D287:D292)</f>
        <v>-727197</v>
      </c>
      <c r="E293" s="76"/>
      <c r="F293" s="112">
        <f>SUM(F287:F292)</f>
        <v>-224263</v>
      </c>
      <c r="G293" s="76"/>
      <c r="H293" s="112">
        <f>SUM(H287:H292)</f>
        <v>-697483</v>
      </c>
      <c r="I293" s="76"/>
      <c r="J293" s="112">
        <f>SUM(J287:J292)</f>
        <v>-301854</v>
      </c>
      <c r="K293" s="50" t="s">
        <v>154</v>
      </c>
    </row>
    <row r="294" spans="1:11" ht="24" customHeight="1">
      <c r="A294" s="133" t="s">
        <v>231</v>
      </c>
      <c r="D294" s="76">
        <f>SUM(D273,D284,D293)</f>
        <v>1636337</v>
      </c>
      <c r="E294" s="76"/>
      <c r="F294" s="76">
        <f>SUM(F273,F284,F293)</f>
        <v>550263</v>
      </c>
      <c r="G294" s="76"/>
      <c r="H294" s="76">
        <f>SUM(H273,H284,H293)</f>
        <v>1650089</v>
      </c>
      <c r="I294" s="76"/>
      <c r="J294" s="76">
        <f>SUM(J273,J284,J293)</f>
        <v>566314</v>
      </c>
      <c r="K294" s="50"/>
    </row>
    <row r="295" spans="1:11" ht="24" customHeight="1">
      <c r="A295" s="64" t="s">
        <v>166</v>
      </c>
      <c r="D295" s="69">
        <v>848230</v>
      </c>
      <c r="E295" s="76"/>
      <c r="F295" s="76">
        <v>2056748</v>
      </c>
      <c r="G295" s="76"/>
      <c r="H295" s="76">
        <v>756621</v>
      </c>
      <c r="I295" s="76"/>
      <c r="J295" s="76">
        <v>1988312</v>
      </c>
      <c r="K295" s="50"/>
    </row>
    <row r="296" spans="1:11" ht="24" customHeight="1" thickBot="1">
      <c r="A296" s="133" t="s">
        <v>167</v>
      </c>
      <c r="D296" s="118">
        <f>SUM(D294:D295)</f>
        <v>2484567</v>
      </c>
      <c r="E296" s="76"/>
      <c r="F296" s="118">
        <f>SUM(F294:F295)</f>
        <v>2607011</v>
      </c>
      <c r="G296" s="76"/>
      <c r="H296" s="118">
        <f>SUM(H294:H295)</f>
        <v>2406710</v>
      </c>
      <c r="I296" s="76"/>
      <c r="J296" s="118">
        <f>SUM(J294:J295)</f>
        <v>2554626</v>
      </c>
      <c r="K296" s="50"/>
    </row>
    <row r="297" spans="4:11" ht="24" customHeight="1" thickTop="1">
      <c r="D297" s="71">
        <f>D296-D10</f>
        <v>0</v>
      </c>
      <c r="E297" s="76"/>
      <c r="F297" s="71"/>
      <c r="G297" s="134"/>
      <c r="H297" s="71">
        <f>H296-H10</f>
        <v>0</v>
      </c>
      <c r="I297" s="76"/>
      <c r="J297" s="71"/>
      <c r="K297" s="50"/>
    </row>
    <row r="298" spans="1:11" ht="24" customHeight="1">
      <c r="A298" s="64" t="s">
        <v>18</v>
      </c>
      <c r="F298" s="76"/>
      <c r="K298" s="50"/>
    </row>
    <row r="299" spans="6:11" ht="24" customHeight="1">
      <c r="F299" s="76"/>
      <c r="J299" s="104" t="s">
        <v>153</v>
      </c>
      <c r="K299" s="50"/>
    </row>
    <row r="300" spans="1:11" ht="24" customHeight="1">
      <c r="A300" s="47" t="s">
        <v>0</v>
      </c>
      <c r="B300" s="48"/>
      <c r="C300" s="48"/>
      <c r="D300" s="48"/>
      <c r="E300" s="48"/>
      <c r="F300" s="48"/>
      <c r="G300" s="48"/>
      <c r="H300" s="48"/>
      <c r="I300" s="48"/>
      <c r="J300" s="48"/>
      <c r="K300" s="50"/>
    </row>
    <row r="301" spans="1:11" ht="24" customHeight="1">
      <c r="A301" s="47" t="s">
        <v>212</v>
      </c>
      <c r="B301" s="105"/>
      <c r="C301" s="106"/>
      <c r="D301" s="48"/>
      <c r="E301" s="48"/>
      <c r="F301" s="48"/>
      <c r="G301" s="48"/>
      <c r="H301" s="48"/>
      <c r="I301" s="48"/>
      <c r="J301" s="48"/>
      <c r="K301" s="50"/>
    </row>
    <row r="302" spans="1:10" s="107" customFormat="1" ht="24" customHeight="1">
      <c r="A302" s="47" t="s">
        <v>226</v>
      </c>
      <c r="B302" s="105"/>
      <c r="C302" s="106"/>
      <c r="D302" s="48"/>
      <c r="E302" s="48"/>
      <c r="F302" s="48"/>
      <c r="G302" s="48"/>
      <c r="H302" s="48"/>
      <c r="I302" s="48"/>
      <c r="J302" s="48"/>
    </row>
    <row r="303" spans="1:10" s="107" customFormat="1" ht="24" customHeight="1">
      <c r="A303" s="51"/>
      <c r="B303" s="105"/>
      <c r="C303" s="106"/>
      <c r="D303" s="48"/>
      <c r="E303" s="48"/>
      <c r="F303" s="48"/>
      <c r="G303" s="48"/>
      <c r="H303" s="48"/>
      <c r="I303" s="48"/>
      <c r="J303" s="52" t="s">
        <v>149</v>
      </c>
    </row>
    <row r="304" spans="1:11" ht="24" customHeight="1">
      <c r="A304" s="51"/>
      <c r="B304" s="53"/>
      <c r="C304" s="53"/>
      <c r="D304" s="137" t="s">
        <v>1</v>
      </c>
      <c r="E304" s="137"/>
      <c r="F304" s="137"/>
      <c r="G304" s="54"/>
      <c r="H304" s="137" t="s">
        <v>2</v>
      </c>
      <c r="I304" s="137"/>
      <c r="J304" s="137"/>
      <c r="K304" s="50"/>
    </row>
    <row r="305" spans="1:11" ht="24" customHeight="1">
      <c r="A305" s="51"/>
      <c r="B305" s="108"/>
      <c r="C305" s="108"/>
      <c r="D305" s="109">
        <v>2012</v>
      </c>
      <c r="E305" s="109"/>
      <c r="F305" s="109">
        <v>2011</v>
      </c>
      <c r="G305" s="109"/>
      <c r="H305" s="109">
        <v>2012</v>
      </c>
      <c r="I305" s="109"/>
      <c r="J305" s="109">
        <v>2011</v>
      </c>
      <c r="K305" s="50"/>
    </row>
    <row r="306" spans="1:11" s="64" customFormat="1" ht="24" customHeight="1">
      <c r="A306" s="133" t="s">
        <v>142</v>
      </c>
      <c r="B306" s="66"/>
      <c r="D306" s="71"/>
      <c r="E306" s="76"/>
      <c r="F306" s="71"/>
      <c r="G306" s="135"/>
      <c r="H306" s="71"/>
      <c r="I306" s="76"/>
      <c r="J306" s="71"/>
      <c r="K306" s="136"/>
    </row>
    <row r="307" spans="1:11" s="64" customFormat="1" ht="24" customHeight="1">
      <c r="A307" s="64" t="s">
        <v>191</v>
      </c>
      <c r="B307" s="66"/>
      <c r="D307" s="71"/>
      <c r="E307" s="76"/>
      <c r="F307" s="71"/>
      <c r="G307" s="135"/>
      <c r="H307" s="71"/>
      <c r="I307" s="76"/>
      <c r="J307" s="71"/>
      <c r="K307" s="136"/>
    </row>
    <row r="308" spans="1:11" s="64" customFormat="1" ht="24" customHeight="1">
      <c r="A308" s="64" t="s">
        <v>110</v>
      </c>
      <c r="B308" s="66"/>
      <c r="D308" s="71"/>
      <c r="E308" s="76"/>
      <c r="F308" s="71"/>
      <c r="G308" s="135"/>
      <c r="H308" s="71"/>
      <c r="I308" s="76"/>
      <c r="J308" s="71"/>
      <c r="K308" s="136"/>
    </row>
    <row r="309" spans="1:11" s="64" customFormat="1" ht="24" customHeight="1">
      <c r="A309" s="64" t="s">
        <v>111</v>
      </c>
      <c r="B309" s="66"/>
      <c r="D309" s="71"/>
      <c r="E309" s="76"/>
      <c r="F309" s="71"/>
      <c r="G309" s="135"/>
      <c r="H309" s="71"/>
      <c r="I309" s="76"/>
      <c r="J309" s="71"/>
      <c r="K309" s="136"/>
    </row>
    <row r="310" spans="1:11" s="64" customFormat="1" ht="24" customHeight="1">
      <c r="A310" s="64" t="s">
        <v>112</v>
      </c>
      <c r="B310" s="66"/>
      <c r="D310" s="71"/>
      <c r="E310" s="76"/>
      <c r="F310" s="71"/>
      <c r="G310" s="135"/>
      <c r="H310" s="71"/>
      <c r="I310" s="76"/>
      <c r="J310" s="71"/>
      <c r="K310" s="136"/>
    </row>
    <row r="311" spans="1:11" s="64" customFormat="1" ht="24" customHeight="1">
      <c r="A311" s="64" t="s">
        <v>168</v>
      </c>
      <c r="B311" s="66"/>
      <c r="D311" s="71">
        <v>0</v>
      </c>
      <c r="E311" s="76"/>
      <c r="F311" s="71">
        <v>1379900</v>
      </c>
      <c r="G311" s="135"/>
      <c r="H311" s="71">
        <v>0</v>
      </c>
      <c r="I311" s="76"/>
      <c r="J311" s="71">
        <v>722800</v>
      </c>
      <c r="K311" s="136"/>
    </row>
    <row r="312" spans="1:11" s="64" customFormat="1" ht="24" customHeight="1">
      <c r="A312" s="64" t="s">
        <v>218</v>
      </c>
      <c r="B312" s="66"/>
      <c r="D312" s="71"/>
      <c r="E312" s="76"/>
      <c r="F312" s="71"/>
      <c r="G312" s="135"/>
      <c r="H312" s="71"/>
      <c r="I312" s="76"/>
      <c r="J312" s="71"/>
      <c r="K312" s="136"/>
    </row>
    <row r="313" spans="1:11" s="64" customFormat="1" ht="24" customHeight="1">
      <c r="A313" s="64" t="s">
        <v>217</v>
      </c>
      <c r="B313" s="66"/>
      <c r="D313" s="71">
        <v>127567</v>
      </c>
      <c r="E313" s="76"/>
      <c r="F313" s="71">
        <v>116048</v>
      </c>
      <c r="G313" s="135"/>
      <c r="H313" s="71">
        <v>127567</v>
      </c>
      <c r="I313" s="76"/>
      <c r="J313" s="71">
        <v>116048</v>
      </c>
      <c r="K313" s="136"/>
    </row>
    <row r="314" ht="24" customHeight="1">
      <c r="K314" s="50"/>
    </row>
    <row r="315" spans="1:11" ht="24" customHeight="1">
      <c r="A315" s="64" t="s">
        <v>18</v>
      </c>
      <c r="F315" s="76"/>
      <c r="K315" s="50"/>
    </row>
  </sheetData>
  <sheetProtection/>
  <mergeCells count="20">
    <mergeCell ref="D225:F225"/>
    <mergeCell ref="H225:J225"/>
    <mergeCell ref="D262:F262"/>
    <mergeCell ref="H262:J262"/>
    <mergeCell ref="D4:F4"/>
    <mergeCell ref="H4:J4"/>
    <mergeCell ref="D38:F38"/>
    <mergeCell ref="H38:J38"/>
    <mergeCell ref="D65:F65"/>
    <mergeCell ref="H65:J65"/>
    <mergeCell ref="D304:F304"/>
    <mergeCell ref="H304:J304"/>
    <mergeCell ref="D95:F95"/>
    <mergeCell ref="H95:J95"/>
    <mergeCell ref="D135:F135"/>
    <mergeCell ref="H135:J135"/>
    <mergeCell ref="D158:F158"/>
    <mergeCell ref="H158:J158"/>
    <mergeCell ref="D199:F199"/>
    <mergeCell ref="H199:J199"/>
  </mergeCells>
  <printOptions/>
  <pageMargins left="0.75" right="0.2" top="0.75" bottom="0.3" header="0.3" footer="0.3"/>
  <pageSetup fitToHeight="7" horizontalDpi="600" verticalDpi="600" orientation="portrait" paperSize="9" scale="74" r:id="rId1"/>
  <rowBreaks count="9" manualBreakCount="9">
    <brk id="34" max="255" man="1"/>
    <brk id="61" max="255" man="1"/>
    <brk id="89" max="255" man="1"/>
    <brk id="129" max="9" man="1"/>
    <brk id="152" max="9" man="1"/>
    <brk id="193" max="9" man="1"/>
    <brk id="219" max="9" man="1"/>
    <brk id="256" max="9" man="1"/>
    <brk id="29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showGridLines="0" view="pageBreakPreview" zoomScale="80" zoomScaleNormal="60" zoomScaleSheetLayoutView="80" zoomScalePageLayoutView="0" workbookViewId="0" topLeftCell="A1">
      <selection activeCell="W15" sqref="W15"/>
    </sheetView>
  </sheetViews>
  <sheetFormatPr defaultColWidth="9.140625" defaultRowHeight="22.5" customHeight="1"/>
  <cols>
    <col min="1" max="1" width="40.8515625" style="3" customWidth="1"/>
    <col min="2" max="2" width="1.1484375" style="5" customWidth="1"/>
    <col min="3" max="3" width="0.71875" style="21" customWidth="1"/>
    <col min="4" max="4" width="13.00390625" style="2" customWidth="1"/>
    <col min="5" max="5" width="1.28515625" style="2" customWidth="1"/>
    <col min="6" max="6" width="15.28125" style="2" customWidth="1"/>
    <col min="7" max="7" width="1.28515625" style="2" customWidth="1"/>
    <col min="8" max="8" width="12.8515625" style="2" customWidth="1"/>
    <col min="9" max="9" width="1.28515625" style="2" customWidth="1"/>
    <col min="10" max="10" width="15.57421875" style="2" customWidth="1"/>
    <col min="11" max="11" width="1.28515625" style="2" customWidth="1"/>
    <col min="12" max="12" width="13.421875" style="2" customWidth="1"/>
    <col min="13" max="13" width="1.28515625" style="2" customWidth="1"/>
    <col min="14" max="14" width="16.7109375" style="2" customWidth="1"/>
    <col min="15" max="15" width="1.28515625" style="2" customWidth="1"/>
    <col min="16" max="16" width="20.57421875" style="2" customWidth="1"/>
    <col min="17" max="17" width="1.28515625" style="2" customWidth="1"/>
    <col min="18" max="18" width="14.8515625" style="2" customWidth="1"/>
    <col min="19" max="19" width="1.28515625" style="2" customWidth="1"/>
    <col min="20" max="20" width="13.7109375" style="2" customWidth="1"/>
    <col min="21" max="21" width="1.28515625" style="2" customWidth="1"/>
    <col min="22" max="22" width="17.7109375" style="2" customWidth="1"/>
    <col min="23" max="23" width="1.28515625" style="3" customWidth="1"/>
    <col min="24" max="24" width="14.140625" style="3" customWidth="1"/>
    <col min="25" max="25" width="1.28515625" style="3" customWidth="1"/>
    <col min="26" max="16384" width="9.140625" style="3" customWidth="1"/>
  </cols>
  <sheetData>
    <row r="1" ht="22.5" customHeight="1">
      <c r="X1" s="4" t="s">
        <v>153</v>
      </c>
    </row>
    <row r="2" spans="1:22" ht="22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2.5" customHeight="1">
      <c r="A3" s="1" t="s">
        <v>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22" customFormat="1" ht="22.5" customHeight="1">
      <c r="A4" s="1" t="s">
        <v>226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5" s="13" customFormat="1" ht="22.5" customHeight="1">
      <c r="A5" s="10"/>
      <c r="G5" s="23"/>
      <c r="I5" s="23"/>
      <c r="K5" s="24"/>
      <c r="L5" s="23"/>
      <c r="M5" s="24"/>
      <c r="O5" s="24"/>
      <c r="Q5" s="24"/>
      <c r="U5" s="24"/>
      <c r="W5" s="24"/>
      <c r="X5" s="4" t="s">
        <v>149</v>
      </c>
      <c r="Y5" s="23"/>
    </row>
    <row r="6" spans="1:25" s="15" customFormat="1" ht="22.5" customHeight="1">
      <c r="A6" s="25"/>
      <c r="B6" s="25"/>
      <c r="C6" s="26"/>
      <c r="D6" s="138" t="s">
        <v>1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23"/>
    </row>
    <row r="7" spans="1:25" s="15" customFormat="1" ht="22.5" customHeight="1">
      <c r="A7" s="25"/>
      <c r="B7" s="25"/>
      <c r="C7" s="26"/>
      <c r="D7" s="139" t="s">
        <v>99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40"/>
      <c r="V7" s="140"/>
      <c r="W7" s="24"/>
      <c r="X7" s="12"/>
      <c r="Y7" s="23"/>
    </row>
    <row r="8" spans="1:25" s="15" customFormat="1" ht="22.5" customHeight="1">
      <c r="A8" s="25"/>
      <c r="B8" s="25"/>
      <c r="C8" s="26"/>
      <c r="D8" s="12"/>
      <c r="E8" s="12"/>
      <c r="F8" s="12"/>
      <c r="G8" s="12"/>
      <c r="H8" s="12"/>
      <c r="I8" s="12"/>
      <c r="J8" s="12"/>
      <c r="K8" s="12"/>
      <c r="L8" s="139" t="s">
        <v>126</v>
      </c>
      <c r="M8" s="139"/>
      <c r="N8" s="139"/>
      <c r="O8" s="139"/>
      <c r="P8" s="139"/>
      <c r="Q8" s="139"/>
      <c r="R8" s="139"/>
      <c r="S8" s="12"/>
      <c r="T8" s="12"/>
      <c r="U8" s="12"/>
      <c r="V8" s="12"/>
      <c r="W8" s="24"/>
      <c r="X8" s="12"/>
      <c r="Y8" s="23"/>
    </row>
    <row r="9" spans="1:25" s="15" customFormat="1" ht="22.5" customHeight="1">
      <c r="A9" s="25"/>
      <c r="B9" s="25"/>
      <c r="C9" s="26"/>
      <c r="D9" s="12"/>
      <c r="E9" s="12"/>
      <c r="F9" s="12"/>
      <c r="G9" s="12"/>
      <c r="H9" s="12"/>
      <c r="I9" s="12"/>
      <c r="J9" s="12"/>
      <c r="K9" s="12"/>
      <c r="L9" s="141" t="s">
        <v>127</v>
      </c>
      <c r="M9" s="141"/>
      <c r="N9" s="141"/>
      <c r="O9" s="141"/>
      <c r="P9" s="141"/>
      <c r="Q9" s="12"/>
      <c r="R9" s="12"/>
      <c r="S9" s="12"/>
      <c r="T9" s="12"/>
      <c r="U9" s="12"/>
      <c r="V9" s="12"/>
      <c r="W9" s="24"/>
      <c r="Y9" s="23"/>
    </row>
    <row r="10" spans="1:29" s="15" customFormat="1" ht="22.5" customHeight="1">
      <c r="A10" s="25"/>
      <c r="B10" s="25"/>
      <c r="C10" s="26"/>
      <c r="G10" s="23"/>
      <c r="K10" s="12"/>
      <c r="M10" s="12"/>
      <c r="N10" s="12" t="s">
        <v>113</v>
      </c>
      <c r="P10" s="6" t="s">
        <v>173</v>
      </c>
      <c r="Y10" s="8"/>
      <c r="Z10" s="23"/>
      <c r="AC10" s="15" t="s">
        <v>154</v>
      </c>
    </row>
    <row r="11" spans="1:26" s="15" customFormat="1" ht="22.5" customHeight="1">
      <c r="A11" s="25"/>
      <c r="B11" s="25"/>
      <c r="C11" s="26"/>
      <c r="G11" s="23"/>
      <c r="K11" s="12"/>
      <c r="M11" s="12"/>
      <c r="N11" s="15" t="s">
        <v>114</v>
      </c>
      <c r="P11" s="45" t="s">
        <v>174</v>
      </c>
      <c r="R11" s="15" t="s">
        <v>118</v>
      </c>
      <c r="T11" s="15" t="s">
        <v>129</v>
      </c>
      <c r="U11" s="24"/>
      <c r="V11" s="15" t="s">
        <v>122</v>
      </c>
      <c r="W11" s="24"/>
      <c r="X11" s="24"/>
      <c r="Y11" s="8"/>
      <c r="Z11" s="23"/>
    </row>
    <row r="12" spans="1:26" s="15" customFormat="1" ht="22.5" customHeight="1">
      <c r="A12" s="25"/>
      <c r="B12" s="25"/>
      <c r="C12" s="26"/>
      <c r="D12" s="15" t="s">
        <v>64</v>
      </c>
      <c r="G12" s="23"/>
      <c r="K12" s="12"/>
      <c r="L12" s="15" t="s">
        <v>65</v>
      </c>
      <c r="M12" s="12"/>
      <c r="N12" s="15" t="s">
        <v>115</v>
      </c>
      <c r="P12" s="45" t="s">
        <v>175</v>
      </c>
      <c r="R12" s="12" t="s">
        <v>119</v>
      </c>
      <c r="S12" s="12"/>
      <c r="T12" s="15" t="s">
        <v>130</v>
      </c>
      <c r="U12" s="24"/>
      <c r="V12" s="15" t="s">
        <v>123</v>
      </c>
      <c r="W12" s="24"/>
      <c r="X12" s="15" t="s">
        <v>73</v>
      </c>
      <c r="Y12" s="8"/>
      <c r="Z12" s="23"/>
    </row>
    <row r="13" spans="1:26" s="15" customFormat="1" ht="22.5" customHeight="1">
      <c r="A13" s="25"/>
      <c r="B13" s="25"/>
      <c r="C13" s="26"/>
      <c r="D13" s="12" t="s">
        <v>128</v>
      </c>
      <c r="E13" s="12"/>
      <c r="G13" s="23"/>
      <c r="H13" s="139" t="s">
        <v>34</v>
      </c>
      <c r="I13" s="139"/>
      <c r="J13" s="139"/>
      <c r="K13" s="12"/>
      <c r="L13" s="15" t="s">
        <v>68</v>
      </c>
      <c r="M13" s="12"/>
      <c r="N13" s="15" t="s">
        <v>116</v>
      </c>
      <c r="P13" s="45" t="s">
        <v>176</v>
      </c>
      <c r="R13" s="12" t="s">
        <v>120</v>
      </c>
      <c r="S13" s="12"/>
      <c r="T13" s="15" t="s">
        <v>177</v>
      </c>
      <c r="U13" s="24"/>
      <c r="V13" s="15" t="s">
        <v>124</v>
      </c>
      <c r="W13" s="24"/>
      <c r="X13" s="15" t="s">
        <v>120</v>
      </c>
      <c r="Y13" s="8"/>
      <c r="Z13" s="23"/>
    </row>
    <row r="14" spans="1:27" s="15" customFormat="1" ht="22.5" customHeight="1">
      <c r="A14" s="25"/>
      <c r="B14" s="27"/>
      <c r="C14" s="26"/>
      <c r="D14" s="20" t="s">
        <v>70</v>
      </c>
      <c r="E14" s="12"/>
      <c r="F14" s="20" t="s">
        <v>33</v>
      </c>
      <c r="G14" s="23"/>
      <c r="H14" s="20" t="s">
        <v>143</v>
      </c>
      <c r="I14" s="24"/>
      <c r="J14" s="20" t="s">
        <v>69</v>
      </c>
      <c r="K14" s="12"/>
      <c r="L14" s="20" t="s">
        <v>72</v>
      </c>
      <c r="M14" s="12"/>
      <c r="N14" s="20" t="s">
        <v>117</v>
      </c>
      <c r="P14" s="46" t="s">
        <v>172</v>
      </c>
      <c r="R14" s="20" t="s">
        <v>121</v>
      </c>
      <c r="S14" s="12"/>
      <c r="T14" s="20" t="s">
        <v>131</v>
      </c>
      <c r="U14" s="24"/>
      <c r="V14" s="20" t="s">
        <v>125</v>
      </c>
      <c r="W14" s="24"/>
      <c r="X14" s="20" t="s">
        <v>121</v>
      </c>
      <c r="Z14" s="23"/>
      <c r="AA14" s="15" t="s">
        <v>154</v>
      </c>
    </row>
    <row r="15" spans="1:26" s="15" customFormat="1" ht="22.5" customHeight="1">
      <c r="A15" s="25"/>
      <c r="B15" s="27"/>
      <c r="C15" s="26"/>
      <c r="D15" s="42"/>
      <c r="E15" s="42"/>
      <c r="F15" s="42"/>
      <c r="G15" s="23"/>
      <c r="H15" s="42"/>
      <c r="I15" s="24"/>
      <c r="J15" s="42"/>
      <c r="K15" s="42"/>
      <c r="L15" s="42"/>
      <c r="M15" s="42"/>
      <c r="N15" s="42"/>
      <c r="P15" s="45"/>
      <c r="R15" s="42"/>
      <c r="S15" s="42"/>
      <c r="T15" s="42"/>
      <c r="U15" s="24"/>
      <c r="V15" s="42"/>
      <c r="W15" s="24"/>
      <c r="X15" s="42"/>
      <c r="Z15" s="23"/>
    </row>
    <row r="16" spans="1:25" s="13" customFormat="1" ht="22.5" customHeight="1">
      <c r="A16" s="28" t="s">
        <v>76</v>
      </c>
      <c r="B16" s="25"/>
      <c r="C16" s="26"/>
      <c r="D16" s="7">
        <v>1186209</v>
      </c>
      <c r="E16" s="7"/>
      <c r="F16" s="7">
        <v>2097056</v>
      </c>
      <c r="G16" s="8"/>
      <c r="H16" s="7">
        <v>41472</v>
      </c>
      <c r="I16" s="8"/>
      <c r="J16" s="7">
        <v>711516</v>
      </c>
      <c r="K16" s="8"/>
      <c r="L16" s="8">
        <v>445632</v>
      </c>
      <c r="M16" s="8"/>
      <c r="N16" s="7">
        <v>-202</v>
      </c>
      <c r="O16" s="29"/>
      <c r="P16" s="7">
        <v>83</v>
      </c>
      <c r="Q16" s="29"/>
      <c r="R16" s="7">
        <f>SUM(L16:P16)</f>
        <v>445513</v>
      </c>
      <c r="S16" s="7"/>
      <c r="T16" s="8">
        <f>SUM(D16,F16,H16,J16,R16)</f>
        <v>4481766</v>
      </c>
      <c r="U16" s="29"/>
      <c r="V16" s="7">
        <v>96944</v>
      </c>
      <c r="W16" s="29"/>
      <c r="X16" s="7">
        <f>T16+V16</f>
        <v>4578710</v>
      </c>
      <c r="Y16" s="23"/>
    </row>
    <row r="17" spans="1:25" s="13" customFormat="1" ht="22.5" customHeight="1">
      <c r="A17" s="10" t="s">
        <v>132</v>
      </c>
      <c r="B17" s="25"/>
      <c r="C17" s="26"/>
      <c r="D17" s="7"/>
      <c r="E17" s="7"/>
      <c r="F17" s="7"/>
      <c r="G17" s="8"/>
      <c r="H17" s="7"/>
      <c r="I17" s="8"/>
      <c r="J17" s="7"/>
      <c r="K17" s="8"/>
      <c r="L17" s="8"/>
      <c r="M17" s="8"/>
      <c r="N17" s="7"/>
      <c r="O17" s="8"/>
      <c r="P17" s="7"/>
      <c r="Q17" s="8"/>
      <c r="R17" s="7"/>
      <c r="S17" s="7"/>
      <c r="T17" s="7"/>
      <c r="U17" s="8"/>
      <c r="V17" s="7"/>
      <c r="W17" s="8"/>
      <c r="X17" s="7"/>
      <c r="Y17" s="15"/>
    </row>
    <row r="18" spans="1:25" s="13" customFormat="1" ht="22.5" customHeight="1">
      <c r="A18" s="10" t="s">
        <v>198</v>
      </c>
      <c r="B18" s="25"/>
      <c r="C18" s="26"/>
      <c r="D18" s="7">
        <v>0</v>
      </c>
      <c r="E18" s="7"/>
      <c r="F18" s="7">
        <v>0</v>
      </c>
      <c r="G18" s="8"/>
      <c r="H18" s="7">
        <v>0</v>
      </c>
      <c r="I18" s="8"/>
      <c r="J18" s="7">
        <v>-106993</v>
      </c>
      <c r="K18" s="8"/>
      <c r="L18" s="8">
        <v>0</v>
      </c>
      <c r="M18" s="8"/>
      <c r="N18" s="7">
        <v>0</v>
      </c>
      <c r="O18" s="8"/>
      <c r="P18" s="7">
        <v>0</v>
      </c>
      <c r="Q18" s="8"/>
      <c r="R18" s="7">
        <f>SUM(L18:P18)</f>
        <v>0</v>
      </c>
      <c r="S18" s="7"/>
      <c r="T18" s="8">
        <f>SUM(D18,F18,H18,J18,R18)</f>
        <v>-106993</v>
      </c>
      <c r="U18" s="8"/>
      <c r="V18" s="7">
        <v>-470</v>
      </c>
      <c r="W18" s="8"/>
      <c r="X18" s="7">
        <f>T18+V18</f>
        <v>-107463</v>
      </c>
      <c r="Y18" s="15"/>
    </row>
    <row r="19" spans="1:25" s="13" customFormat="1" ht="22.5" customHeight="1">
      <c r="A19" s="10" t="s">
        <v>132</v>
      </c>
      <c r="B19" s="25"/>
      <c r="C19" s="26"/>
      <c r="D19" s="7"/>
      <c r="E19" s="7"/>
      <c r="F19" s="7"/>
      <c r="G19" s="8"/>
      <c r="H19" s="7"/>
      <c r="I19" s="8"/>
      <c r="J19" s="7"/>
      <c r="K19" s="8"/>
      <c r="L19" s="8"/>
      <c r="M19" s="8"/>
      <c r="N19" s="7"/>
      <c r="O19" s="8"/>
      <c r="P19" s="7"/>
      <c r="Q19" s="8"/>
      <c r="R19" s="7"/>
      <c r="S19" s="7"/>
      <c r="T19" s="7"/>
      <c r="U19" s="8"/>
      <c r="V19" s="7"/>
      <c r="W19" s="8"/>
      <c r="X19" s="7"/>
      <c r="Y19" s="15"/>
    </row>
    <row r="20" spans="1:25" s="13" customFormat="1" ht="22.5" customHeight="1">
      <c r="A20" s="10" t="s">
        <v>199</v>
      </c>
      <c r="B20" s="25"/>
      <c r="C20" s="26"/>
      <c r="D20" s="7">
        <v>0</v>
      </c>
      <c r="E20" s="7"/>
      <c r="F20" s="7">
        <v>0</v>
      </c>
      <c r="G20" s="8"/>
      <c r="H20" s="7">
        <v>0</v>
      </c>
      <c r="I20" s="8"/>
      <c r="J20" s="7">
        <v>1063270</v>
      </c>
      <c r="K20" s="8"/>
      <c r="L20" s="8">
        <v>-445632</v>
      </c>
      <c r="M20" s="8"/>
      <c r="N20" s="7">
        <v>0</v>
      </c>
      <c r="O20" s="8"/>
      <c r="P20" s="7">
        <v>0</v>
      </c>
      <c r="Q20" s="8"/>
      <c r="R20" s="7">
        <f>SUM(L20:P20)</f>
        <v>-445632</v>
      </c>
      <c r="S20" s="7"/>
      <c r="T20" s="8">
        <f>SUM(D20,F20,H20,J20,R20)</f>
        <v>617638</v>
      </c>
      <c r="U20" s="8"/>
      <c r="V20" s="7">
        <v>103802</v>
      </c>
      <c r="W20" s="8"/>
      <c r="X20" s="7">
        <f>T20+V20</f>
        <v>721440</v>
      </c>
      <c r="Y20" s="15"/>
    </row>
    <row r="21" spans="1:25" s="13" customFormat="1" ht="22.5" customHeight="1">
      <c r="A21" s="10" t="s">
        <v>155</v>
      </c>
      <c r="B21" s="25"/>
      <c r="C21" s="26"/>
      <c r="D21" s="7">
        <v>0</v>
      </c>
      <c r="E21" s="7"/>
      <c r="F21" s="7">
        <v>0</v>
      </c>
      <c r="G21" s="8"/>
      <c r="H21" s="7">
        <v>0</v>
      </c>
      <c r="I21" s="8"/>
      <c r="J21" s="7">
        <f>'BS&amp;PL'!F185</f>
        <v>664306</v>
      </c>
      <c r="K21" s="8"/>
      <c r="L21" s="8">
        <v>0</v>
      </c>
      <c r="M21" s="8"/>
      <c r="N21" s="7">
        <v>-769</v>
      </c>
      <c r="O21" s="8"/>
      <c r="P21" s="7">
        <v>0</v>
      </c>
      <c r="Q21" s="8"/>
      <c r="R21" s="7">
        <f>SUM(L21:P21)</f>
        <v>-769</v>
      </c>
      <c r="S21" s="7"/>
      <c r="T21" s="8">
        <f>SUM(D21,F21,H21,J21,R21)</f>
        <v>663537</v>
      </c>
      <c r="U21" s="8"/>
      <c r="V21" s="7">
        <v>15955</v>
      </c>
      <c r="W21" s="8"/>
      <c r="X21" s="7">
        <f>T21+V21</f>
        <v>679492</v>
      </c>
      <c r="Y21" s="15"/>
    </row>
    <row r="22" spans="1:25" s="13" customFormat="1" ht="22.5" customHeight="1">
      <c r="A22" s="17" t="s">
        <v>190</v>
      </c>
      <c r="B22" s="25"/>
      <c r="C22" s="26"/>
      <c r="D22" s="7">
        <v>0</v>
      </c>
      <c r="E22" s="7"/>
      <c r="F22" s="7">
        <v>0</v>
      </c>
      <c r="G22" s="8"/>
      <c r="H22" s="7">
        <v>0</v>
      </c>
      <c r="I22" s="8"/>
      <c r="J22" s="7">
        <v>-260951</v>
      </c>
      <c r="K22" s="8"/>
      <c r="L22" s="8">
        <v>0</v>
      </c>
      <c r="M22" s="7"/>
      <c r="N22" s="7">
        <v>0</v>
      </c>
      <c r="O22" s="8"/>
      <c r="P22" s="7">
        <v>0</v>
      </c>
      <c r="Q22" s="8"/>
      <c r="R22" s="7">
        <f>SUM(L22:P22)</f>
        <v>0</v>
      </c>
      <c r="S22" s="7"/>
      <c r="T22" s="8">
        <f>SUM(D22,F22,H22,J22,R22)</f>
        <v>-260951</v>
      </c>
      <c r="U22" s="8"/>
      <c r="V22" s="7">
        <v>0</v>
      </c>
      <c r="W22" s="8"/>
      <c r="X22" s="7">
        <f>T22+V22</f>
        <v>-260951</v>
      </c>
      <c r="Y22" s="23"/>
    </row>
    <row r="23" spans="1:25" s="13" customFormat="1" ht="22.5" customHeight="1" thickBot="1">
      <c r="A23" s="28" t="s">
        <v>227</v>
      </c>
      <c r="B23" s="25"/>
      <c r="C23" s="26"/>
      <c r="D23" s="16">
        <f>SUM(D16:D22)</f>
        <v>1186209</v>
      </c>
      <c r="E23" s="7"/>
      <c r="F23" s="16">
        <f>SUM(F16:F22)</f>
        <v>2097056</v>
      </c>
      <c r="G23" s="7"/>
      <c r="H23" s="16">
        <f>SUM(H16:H22)</f>
        <v>41472</v>
      </c>
      <c r="I23" s="7"/>
      <c r="J23" s="16">
        <f>SUM(J16:J22)</f>
        <v>2071148</v>
      </c>
      <c r="K23" s="7"/>
      <c r="L23" s="16">
        <f>SUM(L16:L22)</f>
        <v>0</v>
      </c>
      <c r="M23" s="7"/>
      <c r="N23" s="16">
        <f>SUM(N16:N22)</f>
        <v>-971</v>
      </c>
      <c r="O23" s="7"/>
      <c r="P23" s="16">
        <f>SUM(P16:P22)</f>
        <v>83</v>
      </c>
      <c r="Q23" s="7"/>
      <c r="R23" s="16">
        <f>SUM(R16:R22)</f>
        <v>-888</v>
      </c>
      <c r="S23" s="7"/>
      <c r="T23" s="16">
        <f>SUM(T16:T22)</f>
        <v>5394997</v>
      </c>
      <c r="U23" s="7"/>
      <c r="V23" s="16">
        <f>SUM(V16:V22)</f>
        <v>216231</v>
      </c>
      <c r="W23" s="7"/>
      <c r="X23" s="16">
        <f>SUM(X16:X22)</f>
        <v>5611228</v>
      </c>
      <c r="Y23" s="23"/>
    </row>
    <row r="24" spans="1:25" s="13" customFormat="1" ht="22.5" customHeight="1" thickTop="1">
      <c r="A24" s="28"/>
      <c r="B24" s="25"/>
      <c r="C24" s="2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23"/>
    </row>
    <row r="25" spans="1:25" s="13" customFormat="1" ht="22.5" customHeight="1">
      <c r="A25" s="28" t="s">
        <v>87</v>
      </c>
      <c r="B25" s="25"/>
      <c r="C25" s="26"/>
      <c r="D25" s="7">
        <v>1186209</v>
      </c>
      <c r="E25" s="7"/>
      <c r="F25" s="7">
        <v>2097056</v>
      </c>
      <c r="G25" s="8"/>
      <c r="H25" s="7">
        <v>83448</v>
      </c>
      <c r="I25" s="8"/>
      <c r="J25" s="7">
        <v>2268365</v>
      </c>
      <c r="K25" s="8"/>
      <c r="L25" s="8">
        <v>0</v>
      </c>
      <c r="M25" s="8"/>
      <c r="N25" s="7">
        <v>-566</v>
      </c>
      <c r="O25" s="29"/>
      <c r="P25" s="7">
        <v>83</v>
      </c>
      <c r="Q25" s="29"/>
      <c r="R25" s="7">
        <f>SUM(L25:P25)</f>
        <v>-483</v>
      </c>
      <c r="S25" s="7"/>
      <c r="T25" s="8">
        <f>SUM(R25,D25:J25)</f>
        <v>5634595</v>
      </c>
      <c r="U25" s="29"/>
      <c r="V25" s="7">
        <v>203056</v>
      </c>
      <c r="W25" s="29"/>
      <c r="X25" s="7">
        <f>T25+V25</f>
        <v>5837651</v>
      </c>
      <c r="Y25" s="23"/>
    </row>
    <row r="26" spans="1:25" s="13" customFormat="1" ht="22.5" customHeight="1">
      <c r="A26" s="10" t="s">
        <v>155</v>
      </c>
      <c r="B26" s="25"/>
      <c r="C26" s="26"/>
      <c r="D26" s="7">
        <v>0</v>
      </c>
      <c r="E26" s="7"/>
      <c r="F26" s="7">
        <v>0</v>
      </c>
      <c r="G26" s="8"/>
      <c r="H26" s="7">
        <v>0</v>
      </c>
      <c r="I26" s="8"/>
      <c r="J26" s="7">
        <f>'BS&amp;PL'!D185</f>
        <v>875120</v>
      </c>
      <c r="K26" s="8"/>
      <c r="L26" s="8">
        <v>0</v>
      </c>
      <c r="M26" s="8"/>
      <c r="N26" s="7">
        <v>81</v>
      </c>
      <c r="O26" s="8"/>
      <c r="P26" s="7">
        <v>0</v>
      </c>
      <c r="Q26" s="8"/>
      <c r="R26" s="7">
        <f>SUM(L26:P26)</f>
        <v>81</v>
      </c>
      <c r="S26" s="7"/>
      <c r="T26" s="8">
        <f>SUM(R26,D26:J26)</f>
        <v>875201</v>
      </c>
      <c r="U26" s="8"/>
      <c r="V26" s="7">
        <v>276</v>
      </c>
      <c r="W26" s="8"/>
      <c r="X26" s="7">
        <f>T26+V26</f>
        <v>875477</v>
      </c>
      <c r="Y26" s="15"/>
    </row>
    <row r="27" spans="1:25" s="13" customFormat="1" ht="22.5" customHeight="1">
      <c r="A27" s="17" t="s">
        <v>208</v>
      </c>
      <c r="B27" s="25"/>
      <c r="C27" s="26"/>
      <c r="D27" s="7">
        <v>0</v>
      </c>
      <c r="E27" s="7"/>
      <c r="F27" s="7">
        <v>0</v>
      </c>
      <c r="G27" s="8"/>
      <c r="H27" s="7">
        <v>0</v>
      </c>
      <c r="I27" s="8"/>
      <c r="J27" s="7">
        <v>-652369</v>
      </c>
      <c r="K27" s="8"/>
      <c r="L27" s="8">
        <v>0</v>
      </c>
      <c r="M27" s="8"/>
      <c r="N27" s="7">
        <v>0</v>
      </c>
      <c r="O27" s="8"/>
      <c r="P27" s="7">
        <v>0</v>
      </c>
      <c r="Q27" s="8"/>
      <c r="R27" s="7">
        <v>0</v>
      </c>
      <c r="S27" s="7"/>
      <c r="T27" s="8">
        <v>-652369</v>
      </c>
      <c r="U27" s="8"/>
      <c r="V27" s="7">
        <v>0</v>
      </c>
      <c r="W27" s="8"/>
      <c r="X27" s="7">
        <f>T27+V27</f>
        <v>-652369</v>
      </c>
      <c r="Y27" s="15"/>
    </row>
    <row r="28" spans="1:25" s="13" customFormat="1" ht="22.5" customHeight="1" thickBot="1">
      <c r="A28" s="28" t="s">
        <v>228</v>
      </c>
      <c r="B28" s="25"/>
      <c r="C28" s="26"/>
      <c r="D28" s="16">
        <f>SUM(D25:D27)</f>
        <v>1186209</v>
      </c>
      <c r="E28" s="7"/>
      <c r="F28" s="16">
        <f>SUM(F25:F27)</f>
        <v>2097056</v>
      </c>
      <c r="G28" s="7"/>
      <c r="H28" s="16">
        <f>SUM(H25:H27)</f>
        <v>83448</v>
      </c>
      <c r="I28" s="7"/>
      <c r="J28" s="16">
        <f>SUM(J25:J27)</f>
        <v>2491116</v>
      </c>
      <c r="K28" s="7"/>
      <c r="L28" s="16">
        <f>SUM(L25:L27)</f>
        <v>0</v>
      </c>
      <c r="M28" s="7"/>
      <c r="N28" s="16">
        <f>SUM(N25:N27)</f>
        <v>-485</v>
      </c>
      <c r="O28" s="7"/>
      <c r="P28" s="16">
        <f>SUM(P25:P27)</f>
        <v>83</v>
      </c>
      <c r="Q28" s="7"/>
      <c r="R28" s="16">
        <f>SUM(R25:R26)</f>
        <v>-402</v>
      </c>
      <c r="S28" s="7"/>
      <c r="T28" s="16">
        <f>SUM(T25:T27)</f>
        <v>5857427</v>
      </c>
      <c r="U28" s="7"/>
      <c r="V28" s="16">
        <f>SUM(V25:V27)</f>
        <v>203332</v>
      </c>
      <c r="W28" s="7"/>
      <c r="X28" s="16">
        <f>SUM(X25:X27)</f>
        <v>6060759</v>
      </c>
      <c r="Y28" s="23"/>
    </row>
    <row r="29" spans="1:25" s="13" customFormat="1" ht="22.5" customHeight="1" thickTop="1">
      <c r="A29" s="28"/>
      <c r="B29" s="25"/>
      <c r="C29" s="2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>
        <f>SUM(T28:V28)-X28</f>
        <v>0</v>
      </c>
      <c r="W29" s="24"/>
      <c r="X29" s="13">
        <f>X28-'BS&amp;PL'!D82</f>
        <v>0</v>
      </c>
      <c r="Y29" s="23"/>
    </row>
    <row r="30" spans="1:24" ht="22.5" customHeight="1">
      <c r="A30" s="2" t="s">
        <v>18</v>
      </c>
      <c r="V30" s="6"/>
      <c r="X30" s="41">
        <f>X25-'BS&amp;PL'!F82</f>
        <v>0</v>
      </c>
    </row>
    <row r="31" ht="22.5" customHeight="1">
      <c r="V31" s="6"/>
    </row>
    <row r="32" spans="6:14" ht="22.5" customHeight="1">
      <c r="F32" s="2" t="s">
        <v>154</v>
      </c>
      <c r="N32" s="2" t="s">
        <v>154</v>
      </c>
    </row>
  </sheetData>
  <sheetProtection/>
  <mergeCells count="5">
    <mergeCell ref="D6:X6"/>
    <mergeCell ref="D7:V7"/>
    <mergeCell ref="L8:R8"/>
    <mergeCell ref="L9:P9"/>
    <mergeCell ref="H13:J13"/>
  </mergeCells>
  <printOptions horizontalCentered="1"/>
  <pageMargins left="0.196850393700787" right="0.196850393700787" top="0.984251968503937" bottom="0.31496062992126" header="0.31496062992126" footer="0.31496062992126"/>
  <pageSetup fitToHeight="1" fitToWidth="1" horizontalDpi="600" verticalDpi="600" orientation="landscape" paperSize="9" scale="65" r:id="rId1"/>
  <rowBreaks count="1" manualBreakCount="1">
    <brk id="30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showGridLines="0" view="pageBreakPreview" zoomScale="80" zoomScaleNormal="90" zoomScaleSheetLayoutView="80" zoomScalePageLayoutView="0" workbookViewId="0" topLeftCell="A1">
      <selection activeCell="F11" sqref="F11"/>
    </sheetView>
  </sheetViews>
  <sheetFormatPr defaultColWidth="9.140625" defaultRowHeight="22.5" customHeight="1"/>
  <cols>
    <col min="1" max="1" width="40.140625" style="3" customWidth="1"/>
    <col min="2" max="2" width="2.57421875" style="3" customWidth="1"/>
    <col min="3" max="3" width="2.57421875" style="5" customWidth="1"/>
    <col min="4" max="4" width="18.57421875" style="2" customWidth="1"/>
    <col min="5" max="5" width="1.421875" style="2" customWidth="1"/>
    <col min="6" max="6" width="18.57421875" style="2" customWidth="1"/>
    <col min="7" max="7" width="1.421875" style="2" customWidth="1"/>
    <col min="8" max="8" width="18.57421875" style="2" customWidth="1"/>
    <col min="9" max="9" width="1.421875" style="2" customWidth="1"/>
    <col min="10" max="10" width="18.57421875" style="2" customWidth="1"/>
    <col min="11" max="11" width="1.421875" style="2" customWidth="1"/>
    <col min="12" max="12" width="18.57421875" style="2" customWidth="1"/>
    <col min="13" max="13" width="1.421875" style="2" customWidth="1"/>
    <col min="14" max="14" width="18.57421875" style="2" customWidth="1"/>
    <col min="15" max="15" width="1.421875" style="2" customWidth="1"/>
    <col min="16" max="16" width="18.57421875" style="2" customWidth="1"/>
    <col min="17" max="17" width="2.28125" style="3" customWidth="1"/>
    <col min="18" max="16384" width="9.140625" style="3" customWidth="1"/>
  </cols>
  <sheetData>
    <row r="1" spans="14:16" ht="22.5" customHeight="1">
      <c r="N1" s="30"/>
      <c r="O1" s="30"/>
      <c r="P1" s="4" t="s">
        <v>153</v>
      </c>
    </row>
    <row r="2" spans="1:16" ht="22.5" customHeight="1">
      <c r="A2" s="1" t="s">
        <v>0</v>
      </c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</row>
    <row r="3" spans="1:16" ht="22.5" customHeight="1">
      <c r="A3" s="1" t="s">
        <v>75</v>
      </c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22" customFormat="1" ht="22.5" customHeight="1">
      <c r="A4" s="1" t="s">
        <v>226</v>
      </c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s="35" customFormat="1" ht="22.5" customHeight="1">
      <c r="A5" s="10"/>
      <c r="B5" s="13"/>
      <c r="C5" s="13"/>
      <c r="D5" s="13"/>
      <c r="E5" s="31"/>
      <c r="F5" s="13"/>
      <c r="G5" s="31"/>
      <c r="H5" s="31"/>
      <c r="I5" s="31"/>
      <c r="J5" s="31"/>
      <c r="K5" s="32"/>
      <c r="L5" s="13"/>
      <c r="M5" s="31"/>
      <c r="N5" s="13"/>
      <c r="O5" s="31"/>
      <c r="P5" s="4" t="s">
        <v>149</v>
      </c>
      <c r="Q5" s="32"/>
      <c r="R5" s="33"/>
      <c r="S5" s="34"/>
      <c r="U5" s="34"/>
    </row>
    <row r="6" spans="1:22" s="36" customFormat="1" ht="22.5" customHeight="1">
      <c r="A6" s="25"/>
      <c r="B6" s="25"/>
      <c r="C6" s="25"/>
      <c r="D6" s="138" t="s">
        <v>2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33"/>
      <c r="S6" s="33"/>
      <c r="T6" s="33"/>
      <c r="U6" s="33"/>
      <c r="V6" s="33"/>
    </row>
    <row r="7" spans="1:22" s="36" customFormat="1" ht="22.5" customHeight="1">
      <c r="A7" s="25"/>
      <c r="B7" s="25"/>
      <c r="C7" s="25"/>
      <c r="D7" s="12"/>
      <c r="E7" s="12"/>
      <c r="F7" s="12"/>
      <c r="G7" s="12"/>
      <c r="H7" s="12"/>
      <c r="I7" s="12"/>
      <c r="J7" s="12"/>
      <c r="K7" s="12"/>
      <c r="L7" s="139" t="s">
        <v>126</v>
      </c>
      <c r="M7" s="139"/>
      <c r="N7" s="139"/>
      <c r="O7" s="14"/>
      <c r="P7" s="14"/>
      <c r="Q7" s="14"/>
      <c r="R7" s="33"/>
      <c r="S7" s="33"/>
      <c r="T7" s="33"/>
      <c r="U7" s="37"/>
      <c r="V7" s="38"/>
    </row>
    <row r="8" spans="1:21" s="36" customFormat="1" ht="22.5" customHeight="1">
      <c r="A8" s="25"/>
      <c r="B8" s="25"/>
      <c r="C8" s="25"/>
      <c r="D8" s="12"/>
      <c r="E8" s="12"/>
      <c r="F8" s="12"/>
      <c r="G8" s="12"/>
      <c r="H8" s="12"/>
      <c r="I8" s="12"/>
      <c r="J8" s="12"/>
      <c r="K8" s="12"/>
      <c r="L8" s="18" t="s">
        <v>133</v>
      </c>
      <c r="M8" s="19"/>
      <c r="N8" s="19"/>
      <c r="O8" s="14"/>
      <c r="P8" s="14"/>
      <c r="Q8" s="14"/>
      <c r="R8" s="33"/>
      <c r="S8" s="38"/>
      <c r="T8" s="38"/>
      <c r="U8" s="34"/>
    </row>
    <row r="9" spans="1:18" s="36" customFormat="1" ht="22.5" customHeight="1">
      <c r="A9" s="25"/>
      <c r="B9" s="25"/>
      <c r="C9" s="25"/>
      <c r="D9" s="15"/>
      <c r="E9" s="31"/>
      <c r="F9" s="12"/>
      <c r="G9" s="12"/>
      <c r="H9" s="12"/>
      <c r="I9" s="12"/>
      <c r="J9" s="12"/>
      <c r="K9" s="12"/>
      <c r="L9" s="12" t="s">
        <v>134</v>
      </c>
      <c r="M9" s="12"/>
      <c r="N9" s="12"/>
      <c r="O9" s="15"/>
      <c r="P9" s="32"/>
      <c r="Q9" s="12"/>
      <c r="R9" s="38"/>
    </row>
    <row r="10" spans="1:18" s="36" customFormat="1" ht="22.5" customHeight="1">
      <c r="A10" s="25"/>
      <c r="B10" s="25"/>
      <c r="C10" s="25"/>
      <c r="D10" s="15"/>
      <c r="E10" s="31"/>
      <c r="F10" s="12"/>
      <c r="G10" s="12"/>
      <c r="H10" s="12"/>
      <c r="I10" s="12"/>
      <c r="J10" s="12"/>
      <c r="K10" s="12"/>
      <c r="L10" s="20" t="s">
        <v>135</v>
      </c>
      <c r="M10" s="12"/>
      <c r="N10" s="12"/>
      <c r="O10" s="15"/>
      <c r="P10" s="32"/>
      <c r="Q10" s="12"/>
      <c r="R10" s="38"/>
    </row>
    <row r="11" spans="1:18" s="36" customFormat="1" ht="22.5" customHeight="1">
      <c r="A11" s="25"/>
      <c r="B11" s="25"/>
      <c r="C11" s="25"/>
      <c r="D11" s="15" t="s">
        <v>64</v>
      </c>
      <c r="E11" s="31"/>
      <c r="F11" s="15"/>
      <c r="G11" s="31"/>
      <c r="H11" s="15"/>
      <c r="I11" s="15"/>
      <c r="J11" s="15"/>
      <c r="K11" s="12"/>
      <c r="L11" s="15" t="s">
        <v>65</v>
      </c>
      <c r="M11" s="12"/>
      <c r="N11" s="44" t="s">
        <v>118</v>
      </c>
      <c r="O11" s="12"/>
      <c r="P11" s="15" t="s">
        <v>73</v>
      </c>
      <c r="Q11" s="12"/>
      <c r="R11" s="38"/>
    </row>
    <row r="12" spans="1:18" s="36" customFormat="1" ht="22.5" customHeight="1">
      <c r="A12" s="25"/>
      <c r="B12" s="25"/>
      <c r="C12" s="25"/>
      <c r="D12" s="12" t="s">
        <v>66</v>
      </c>
      <c r="E12" s="31"/>
      <c r="F12" s="15" t="s">
        <v>67</v>
      </c>
      <c r="G12" s="31"/>
      <c r="H12" s="139" t="s">
        <v>34</v>
      </c>
      <c r="I12" s="139"/>
      <c r="J12" s="139"/>
      <c r="K12" s="12"/>
      <c r="L12" s="15" t="s">
        <v>68</v>
      </c>
      <c r="M12" s="12"/>
      <c r="N12" s="44" t="s">
        <v>119</v>
      </c>
      <c r="O12" s="12"/>
      <c r="P12" s="15" t="s">
        <v>120</v>
      </c>
      <c r="Q12" s="12"/>
      <c r="R12" s="38"/>
    </row>
    <row r="13" spans="1:18" s="36" customFormat="1" ht="22.5" customHeight="1">
      <c r="A13" s="25"/>
      <c r="B13" s="26"/>
      <c r="C13" s="11"/>
      <c r="D13" s="20" t="s">
        <v>70</v>
      </c>
      <c r="E13" s="31"/>
      <c r="F13" s="20" t="s">
        <v>71</v>
      </c>
      <c r="G13" s="31"/>
      <c r="H13" s="20" t="s">
        <v>143</v>
      </c>
      <c r="I13" s="24"/>
      <c r="J13" s="20" t="s">
        <v>69</v>
      </c>
      <c r="K13" s="12"/>
      <c r="L13" s="20" t="s">
        <v>72</v>
      </c>
      <c r="M13" s="12"/>
      <c r="N13" s="43" t="s">
        <v>181</v>
      </c>
      <c r="O13" s="12"/>
      <c r="P13" s="20" t="s">
        <v>121</v>
      </c>
      <c r="Q13" s="12"/>
      <c r="R13" s="38"/>
    </row>
    <row r="14" spans="1:18" s="36" customFormat="1" ht="22.5" customHeight="1">
      <c r="A14" s="25"/>
      <c r="B14" s="26"/>
      <c r="C14" s="11"/>
      <c r="D14" s="42"/>
      <c r="E14" s="31"/>
      <c r="F14" s="42"/>
      <c r="G14" s="31"/>
      <c r="H14" s="42"/>
      <c r="I14" s="24"/>
      <c r="J14" s="42"/>
      <c r="K14" s="42"/>
      <c r="L14" s="42"/>
      <c r="M14" s="42"/>
      <c r="N14" s="42"/>
      <c r="O14" s="42"/>
      <c r="P14" s="42"/>
      <c r="Q14" s="42"/>
      <c r="R14" s="38"/>
    </row>
    <row r="15" spans="1:18" s="35" customFormat="1" ht="22.5" customHeight="1">
      <c r="A15" s="28" t="s">
        <v>76</v>
      </c>
      <c r="B15" s="25"/>
      <c r="C15" s="25"/>
      <c r="D15" s="9">
        <v>1186209</v>
      </c>
      <c r="E15" s="8"/>
      <c r="F15" s="9">
        <v>2097056</v>
      </c>
      <c r="G15" s="8"/>
      <c r="H15" s="8">
        <v>41472</v>
      </c>
      <c r="I15" s="8"/>
      <c r="J15" s="8">
        <v>633773</v>
      </c>
      <c r="K15" s="8"/>
      <c r="L15" s="8">
        <v>445632</v>
      </c>
      <c r="M15" s="8"/>
      <c r="N15" s="9">
        <f>SUM(L15:M15)</f>
        <v>445632</v>
      </c>
      <c r="O15" s="8"/>
      <c r="P15" s="9">
        <f>D15+F15+H15+J15+N15</f>
        <v>4404142</v>
      </c>
      <c r="Q15" s="8"/>
      <c r="R15" s="33"/>
    </row>
    <row r="16" spans="1:18" s="35" customFormat="1" ht="22.5" customHeight="1">
      <c r="A16" s="10" t="s">
        <v>132</v>
      </c>
      <c r="B16" s="25"/>
      <c r="C16" s="25"/>
      <c r="D16" s="9"/>
      <c r="E16" s="8"/>
      <c r="F16" s="9"/>
      <c r="G16" s="8"/>
      <c r="H16" s="8"/>
      <c r="I16" s="8"/>
      <c r="J16" s="8"/>
      <c r="K16" s="8"/>
      <c r="L16" s="8"/>
      <c r="M16" s="8"/>
      <c r="N16" s="9"/>
      <c r="O16" s="8"/>
      <c r="P16" s="9"/>
      <c r="Q16" s="8"/>
      <c r="R16" s="33"/>
    </row>
    <row r="17" spans="1:18" s="35" customFormat="1" ht="22.5" customHeight="1">
      <c r="A17" s="10" t="s">
        <v>198</v>
      </c>
      <c r="B17" s="25"/>
      <c r="C17" s="25"/>
      <c r="D17" s="9">
        <v>0</v>
      </c>
      <c r="E17" s="8"/>
      <c r="F17" s="9">
        <v>0</v>
      </c>
      <c r="G17" s="8"/>
      <c r="H17" s="8">
        <v>0</v>
      </c>
      <c r="I17" s="8"/>
      <c r="J17" s="9">
        <v>-105006</v>
      </c>
      <c r="K17" s="8"/>
      <c r="L17" s="8">
        <v>0</v>
      </c>
      <c r="M17" s="8"/>
      <c r="N17" s="9">
        <f>SUM(L17:M17)</f>
        <v>0</v>
      </c>
      <c r="O17" s="8"/>
      <c r="P17" s="9">
        <f>D17+F17+H17+J17+N17</f>
        <v>-105006</v>
      </c>
      <c r="Q17" s="8"/>
      <c r="R17" s="33"/>
    </row>
    <row r="18" spans="1:18" s="35" customFormat="1" ht="22.5" customHeight="1">
      <c r="A18" s="10" t="s">
        <v>132</v>
      </c>
      <c r="B18" s="25"/>
      <c r="C18" s="25"/>
      <c r="D18" s="9"/>
      <c r="E18" s="8"/>
      <c r="F18" s="9"/>
      <c r="G18" s="8"/>
      <c r="H18" s="8"/>
      <c r="I18" s="8"/>
      <c r="J18" s="8"/>
      <c r="K18" s="8"/>
      <c r="L18" s="8"/>
      <c r="M18" s="8"/>
      <c r="N18" s="9"/>
      <c r="O18" s="8"/>
      <c r="P18" s="9"/>
      <c r="Q18" s="8"/>
      <c r="R18" s="33"/>
    </row>
    <row r="19" spans="1:18" s="35" customFormat="1" ht="22.5" customHeight="1">
      <c r="A19" s="10" t="s">
        <v>201</v>
      </c>
      <c r="B19" s="25"/>
      <c r="C19" s="25"/>
      <c r="D19" s="9">
        <v>0</v>
      </c>
      <c r="E19" s="8"/>
      <c r="F19" s="9">
        <v>0</v>
      </c>
      <c r="G19" s="8"/>
      <c r="H19" s="8">
        <v>0</v>
      </c>
      <c r="I19" s="8"/>
      <c r="J19" s="8">
        <v>623604</v>
      </c>
      <c r="K19" s="8"/>
      <c r="L19" s="8">
        <v>-445632</v>
      </c>
      <c r="M19" s="8"/>
      <c r="N19" s="9">
        <f>SUM(L19:M19)</f>
        <v>-445632</v>
      </c>
      <c r="O19" s="8"/>
      <c r="P19" s="9">
        <f>D19+F19+H19+J19+N19</f>
        <v>177972</v>
      </c>
      <c r="Q19" s="8"/>
      <c r="R19" s="33"/>
    </row>
    <row r="20" spans="1:18" s="35" customFormat="1" ht="22.5" customHeight="1">
      <c r="A20" s="10" t="s">
        <v>155</v>
      </c>
      <c r="B20" s="25"/>
      <c r="C20" s="25"/>
      <c r="D20" s="9">
        <v>0</v>
      </c>
      <c r="E20" s="9"/>
      <c r="F20" s="9">
        <v>0</v>
      </c>
      <c r="G20" s="9"/>
      <c r="H20" s="9">
        <v>0</v>
      </c>
      <c r="I20" s="9"/>
      <c r="J20" s="9">
        <f>'BS&amp;PL'!J185</f>
        <v>619756</v>
      </c>
      <c r="K20" s="8"/>
      <c r="L20" s="9">
        <v>0</v>
      </c>
      <c r="M20" s="9"/>
      <c r="N20" s="9">
        <v>0</v>
      </c>
      <c r="O20" s="9"/>
      <c r="P20" s="9">
        <f>D20+F20+H20+J20+N20</f>
        <v>619756</v>
      </c>
      <c r="Q20" s="8"/>
      <c r="R20" s="33"/>
    </row>
    <row r="21" spans="1:18" s="35" customFormat="1" ht="22.5" customHeight="1">
      <c r="A21" s="17" t="s">
        <v>200</v>
      </c>
      <c r="B21" s="25"/>
      <c r="C21" s="25"/>
      <c r="D21" s="9">
        <v>0</v>
      </c>
      <c r="E21" s="9"/>
      <c r="F21" s="9">
        <v>0</v>
      </c>
      <c r="G21" s="9"/>
      <c r="H21" s="9">
        <v>0</v>
      </c>
      <c r="I21" s="9"/>
      <c r="J21" s="9">
        <v>-260951</v>
      </c>
      <c r="K21" s="8"/>
      <c r="L21" s="9">
        <v>0</v>
      </c>
      <c r="M21" s="9"/>
      <c r="N21" s="9">
        <v>0</v>
      </c>
      <c r="O21" s="9"/>
      <c r="P21" s="9">
        <f>D21+F21+H21+J21+N21</f>
        <v>-260951</v>
      </c>
      <c r="Q21" s="39"/>
      <c r="R21" s="33"/>
    </row>
    <row r="22" spans="1:18" s="35" customFormat="1" ht="22.5" customHeight="1" thickBot="1">
      <c r="A22" s="28" t="s">
        <v>227</v>
      </c>
      <c r="B22" s="25"/>
      <c r="C22" s="25"/>
      <c r="D22" s="40">
        <f>SUM(D15:D21)</f>
        <v>1186209</v>
      </c>
      <c r="E22" s="39"/>
      <c r="F22" s="40">
        <f>SUM(F15:F21)</f>
        <v>2097056</v>
      </c>
      <c r="G22" s="39"/>
      <c r="H22" s="40">
        <f>SUM(H15:H21)</f>
        <v>41472</v>
      </c>
      <c r="I22" s="39"/>
      <c r="J22" s="40">
        <f>SUM(J15:J21)</f>
        <v>1511176</v>
      </c>
      <c r="K22" s="39"/>
      <c r="L22" s="40">
        <f>SUM(L15:L21)</f>
        <v>0</v>
      </c>
      <c r="M22" s="39"/>
      <c r="N22" s="40">
        <f>SUM(N15:N21)</f>
        <v>0</v>
      </c>
      <c r="O22" s="39"/>
      <c r="P22" s="40">
        <f>SUM(P15:P21)</f>
        <v>4835913</v>
      </c>
      <c r="Q22" s="39"/>
      <c r="R22" s="33"/>
    </row>
    <row r="23" spans="1:18" s="35" customFormat="1" ht="22.5" customHeight="1" thickTop="1">
      <c r="A23" s="28"/>
      <c r="B23" s="25"/>
      <c r="C23" s="25"/>
      <c r="D23" s="8"/>
      <c r="E23" s="39"/>
      <c r="F23" s="8"/>
      <c r="G23" s="39"/>
      <c r="H23" s="8"/>
      <c r="I23" s="39"/>
      <c r="J23" s="8"/>
      <c r="K23" s="39"/>
      <c r="L23" s="8"/>
      <c r="M23" s="39"/>
      <c r="N23" s="8"/>
      <c r="O23" s="39"/>
      <c r="P23" s="8"/>
      <c r="Q23" s="39"/>
      <c r="R23" s="33"/>
    </row>
    <row r="24" spans="1:18" s="35" customFormat="1" ht="22.5" customHeight="1">
      <c r="A24" s="28" t="s">
        <v>87</v>
      </c>
      <c r="B24" s="25"/>
      <c r="C24" s="25"/>
      <c r="D24" s="9">
        <v>1186209</v>
      </c>
      <c r="E24" s="8"/>
      <c r="F24" s="9">
        <v>2097056</v>
      </c>
      <c r="G24" s="8"/>
      <c r="H24" s="8">
        <v>83448</v>
      </c>
      <c r="I24" s="8"/>
      <c r="J24" s="8">
        <v>1688975</v>
      </c>
      <c r="K24" s="8"/>
      <c r="L24" s="8">
        <v>0</v>
      </c>
      <c r="M24" s="8"/>
      <c r="N24" s="9">
        <f>SUM(L24:M24)</f>
        <v>0</v>
      </c>
      <c r="O24" s="8"/>
      <c r="P24" s="9">
        <f>D24+F24+H24+J24+N24</f>
        <v>5055688</v>
      </c>
      <c r="Q24" s="8"/>
      <c r="R24" s="33"/>
    </row>
    <row r="25" spans="1:18" s="35" customFormat="1" ht="22.5" customHeight="1">
      <c r="A25" s="10" t="s">
        <v>155</v>
      </c>
      <c r="B25" s="25"/>
      <c r="C25" s="25"/>
      <c r="D25" s="9">
        <v>0</v>
      </c>
      <c r="E25" s="9"/>
      <c r="F25" s="9">
        <v>0</v>
      </c>
      <c r="G25" s="9"/>
      <c r="H25" s="9">
        <v>0</v>
      </c>
      <c r="I25" s="9"/>
      <c r="J25" s="9">
        <f>'BS&amp;PL'!H185</f>
        <v>821741</v>
      </c>
      <c r="K25" s="8"/>
      <c r="L25" s="9">
        <v>0</v>
      </c>
      <c r="M25" s="9"/>
      <c r="N25" s="9">
        <v>0</v>
      </c>
      <c r="O25" s="9"/>
      <c r="P25" s="9">
        <f>D25+F25+H25+J25+N25</f>
        <v>821741</v>
      </c>
      <c r="Q25" s="8"/>
      <c r="R25" s="33"/>
    </row>
    <row r="26" spans="1:18" s="35" customFormat="1" ht="22.5" customHeight="1">
      <c r="A26" s="17" t="s">
        <v>208</v>
      </c>
      <c r="B26" s="25"/>
      <c r="C26" s="25"/>
      <c r="D26" s="9">
        <v>0</v>
      </c>
      <c r="E26" s="9"/>
      <c r="F26" s="9">
        <v>0</v>
      </c>
      <c r="G26" s="9"/>
      <c r="H26" s="9">
        <v>0</v>
      </c>
      <c r="I26" s="9"/>
      <c r="J26" s="9">
        <v>-652369</v>
      </c>
      <c r="K26" s="8"/>
      <c r="L26" s="9">
        <v>0</v>
      </c>
      <c r="M26" s="9"/>
      <c r="N26" s="9">
        <v>0</v>
      </c>
      <c r="O26" s="9"/>
      <c r="P26" s="9">
        <f>D26+F26+H26+J26+N26</f>
        <v>-652369</v>
      </c>
      <c r="Q26" s="8"/>
      <c r="R26" s="33"/>
    </row>
    <row r="27" spans="1:18" s="35" customFormat="1" ht="22.5" customHeight="1" thickBot="1">
      <c r="A27" s="28" t="s">
        <v>228</v>
      </c>
      <c r="B27" s="25"/>
      <c r="C27" s="25"/>
      <c r="D27" s="40">
        <f>SUM(D24:D26)</f>
        <v>1186209</v>
      </c>
      <c r="E27" s="39"/>
      <c r="F27" s="40">
        <f>SUM(F24:F26)</f>
        <v>2097056</v>
      </c>
      <c r="G27" s="39"/>
      <c r="H27" s="40">
        <f>SUM(H24:H26)</f>
        <v>83448</v>
      </c>
      <c r="I27" s="39"/>
      <c r="J27" s="40">
        <f>SUM(J24:J26)</f>
        <v>1858347</v>
      </c>
      <c r="K27" s="39"/>
      <c r="L27" s="40">
        <f>SUM(L24:L26)</f>
        <v>0</v>
      </c>
      <c r="M27" s="39"/>
      <c r="N27" s="40">
        <f>SUM(N24:N25)</f>
        <v>0</v>
      </c>
      <c r="O27" s="39"/>
      <c r="P27" s="40">
        <f>SUM(P24:P26)</f>
        <v>5225060</v>
      </c>
      <c r="Q27" s="39"/>
      <c r="R27" s="33"/>
    </row>
    <row r="28" spans="1:16" ht="22.5" customHeight="1" thickTop="1">
      <c r="A28" s="1"/>
      <c r="B28" s="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>
        <f>P27-'BS&amp;PL'!H82</f>
        <v>0</v>
      </c>
    </row>
    <row r="29" spans="1:16" ht="22.5" customHeight="1">
      <c r="A29" s="2" t="s">
        <v>18</v>
      </c>
      <c r="B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ht="22.5" customHeight="1">
      <c r="H30" s="2" t="s">
        <v>154</v>
      </c>
    </row>
  </sheetData>
  <sheetProtection/>
  <mergeCells count="3">
    <mergeCell ref="D6:Q6"/>
    <mergeCell ref="L7:N7"/>
    <mergeCell ref="H12:J12"/>
  </mergeCells>
  <printOptions horizontalCentered="1"/>
  <pageMargins left="0.3" right="0.3" top="0.75" bottom="0.3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Nantana Poopiwfa</cp:lastModifiedBy>
  <cp:lastPrinted>2012-11-05T02:07:52Z</cp:lastPrinted>
  <dcterms:created xsi:type="dcterms:W3CDTF">2010-02-16T04:42:07Z</dcterms:created>
  <dcterms:modified xsi:type="dcterms:W3CDTF">2012-11-06T11:05:32Z</dcterms:modified>
  <cp:category/>
  <cp:version/>
  <cp:contentType/>
  <cp:contentStatus/>
</cp:coreProperties>
</file>