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65506" windowWidth="9690" windowHeight="8115" activeTab="3"/>
  </bookViews>
  <sheets>
    <sheet name="Eng 2-5" sheetId="1" r:id="rId1"/>
    <sheet name="Eng 6" sheetId="2" r:id="rId2"/>
    <sheet name="Eng 7" sheetId="3" r:id="rId3"/>
    <sheet name="Eng 8" sheetId="4" r:id="rId4"/>
  </sheets>
  <definedNames>
    <definedName name="_xlnm.Print_Area" localSheetId="0">'Eng 2-5'!$A$1:$J$246</definedName>
    <definedName name="_xlnm.Print_Area" localSheetId="1">'Eng 6'!$A$1:$V$34</definedName>
    <definedName name="_xlnm.Print_Area" localSheetId="2">'Eng 7'!$A$1:$P$35</definedName>
    <definedName name="_xlnm.Print_Area" localSheetId="3">'Eng 8'!$A$1:$J$60</definedName>
  </definedNames>
  <calcPr fullCalcOnLoad="1"/>
</workbook>
</file>

<file path=xl/sharedStrings.xml><?xml version="1.0" encoding="utf-8"?>
<sst xmlns="http://schemas.openxmlformats.org/spreadsheetml/2006/main" count="441" uniqueCount="188">
  <si>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</si>
  <si>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</si>
  <si>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</si>
  <si>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</si>
  <si>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</si>
  <si>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</si>
  <si>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</si>
  <si>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</si>
  <si>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</si>
  <si>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</si>
  <si>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</si>
  <si>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</si>
  <si>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</si>
  <si>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</si>
  <si>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</si>
  <si>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</si>
  <si>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</si>
  <si>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product sales</t>
  </si>
  <si>
    <t>Total revenues</t>
  </si>
  <si>
    <t>Cost of sales</t>
  </si>
  <si>
    <t>Cash flows from operating activities</t>
  </si>
  <si>
    <t>Cash flows from investing activities</t>
  </si>
  <si>
    <t>Cash flows from financing activities</t>
  </si>
  <si>
    <t>31 December</t>
  </si>
  <si>
    <t>Assets</t>
  </si>
  <si>
    <t>Current assets</t>
  </si>
  <si>
    <t>Non-current assets</t>
  </si>
  <si>
    <t>Total assets</t>
  </si>
  <si>
    <t>Current liabilities</t>
  </si>
  <si>
    <t>Non-current liabilities</t>
  </si>
  <si>
    <t>Total liabilities</t>
  </si>
  <si>
    <t>Total shareholders’ equity</t>
  </si>
  <si>
    <t xml:space="preserve">  Authorised share capital </t>
  </si>
  <si>
    <t>Minority interest in subsidiaries</t>
  </si>
  <si>
    <t>(Unaudited)</t>
  </si>
  <si>
    <t>(Audited)</t>
  </si>
  <si>
    <t>Statements of Changes in Shareholders’ Equity (Unaudited)</t>
  </si>
  <si>
    <t>Statements of Cash Flows (Unaudited)</t>
  </si>
  <si>
    <t>Costs</t>
  </si>
  <si>
    <t>Total costs</t>
  </si>
  <si>
    <t>Gross profit</t>
  </si>
  <si>
    <t>Foreign currency translation adjustment</t>
  </si>
  <si>
    <t xml:space="preserve">       Preferred shares </t>
  </si>
  <si>
    <t>Foreign currency</t>
  </si>
  <si>
    <t>adjustment</t>
  </si>
  <si>
    <t>Total</t>
  </si>
  <si>
    <t xml:space="preserve">   Deficit</t>
  </si>
  <si>
    <t>Property, plant and equipment, net</t>
  </si>
  <si>
    <t xml:space="preserve">       Common shares </t>
  </si>
  <si>
    <t>Premium on share capital</t>
  </si>
  <si>
    <t>Discount on share capital</t>
  </si>
  <si>
    <t xml:space="preserve">       Preferred shares</t>
  </si>
  <si>
    <t xml:space="preserve">       Common shares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</si>
  <si>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</si>
  <si>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</si>
  <si>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</si>
  <si>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</si>
  <si>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</si>
  <si>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</si>
  <si>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</si>
  <si>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</si>
  <si>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</si>
  <si>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</si>
  <si>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</si>
  <si>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</si>
  <si>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</si>
  <si>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</si>
  <si>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</si>
  <si>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</si>
  <si>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</si>
  <si>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>Opening balance</t>
  </si>
  <si>
    <t>Closing balance</t>
  </si>
  <si>
    <t>Income tax deducted at source</t>
  </si>
  <si>
    <t>Claimable value added tax</t>
  </si>
  <si>
    <t>Short-term borrowings</t>
  </si>
  <si>
    <t>Unearned income</t>
  </si>
  <si>
    <t>True Corporation Public Company Limited</t>
  </si>
  <si>
    <t>Retained earnings (deficit)</t>
  </si>
  <si>
    <t>Cost of providing services</t>
  </si>
  <si>
    <t>Statements of Income (Unaudited)</t>
  </si>
  <si>
    <t xml:space="preserve">Repayments on short-term borrowings </t>
  </si>
  <si>
    <t xml:space="preserve">   Appropriated - legal reserve</t>
  </si>
  <si>
    <t>Liabilities and shareholders’ equity</t>
  </si>
  <si>
    <t>Shareholders’ equity</t>
  </si>
  <si>
    <t>Total parent’s shareholders’ equity</t>
  </si>
  <si>
    <t>Total liabilities and shareholders’ equity</t>
  </si>
  <si>
    <t>Current portion of long-term borrowings</t>
  </si>
  <si>
    <t>Net profit (loss) for the period</t>
  </si>
  <si>
    <t>Deferred income tax assets</t>
  </si>
  <si>
    <t>Deferred income tax liabilities</t>
  </si>
  <si>
    <t>- Basic</t>
  </si>
  <si>
    <t>- Diluted</t>
  </si>
  <si>
    <t>Net profit for the period</t>
  </si>
  <si>
    <t>Acquisitions of intangible assets</t>
  </si>
  <si>
    <t>Acquisitions of investment in other company</t>
  </si>
  <si>
    <t>Intangible assets, net</t>
  </si>
  <si>
    <t>Other non-current assets</t>
  </si>
  <si>
    <t>Income tax payable</t>
  </si>
  <si>
    <t>Share</t>
  </si>
  <si>
    <t>Goodwill, net</t>
  </si>
  <si>
    <t>Attributable to:</t>
  </si>
  <si>
    <t>The significant non-cash transactions are as follows:</t>
  </si>
  <si>
    <t>Additional investments in subsidiary by minority</t>
  </si>
  <si>
    <t>Total current assets</t>
  </si>
  <si>
    <t>Total non-current assets</t>
  </si>
  <si>
    <t>Total current liabilities</t>
  </si>
  <si>
    <t>Total non-current liabilities</t>
  </si>
  <si>
    <t>Minority interest</t>
  </si>
  <si>
    <t>Repayments on long-term borrowings</t>
  </si>
  <si>
    <t>2009</t>
  </si>
  <si>
    <t>Selling expenses</t>
  </si>
  <si>
    <t>Opening balance as at 1 January 2009</t>
  </si>
  <si>
    <t>Liabilities under agreements for operations</t>
  </si>
  <si>
    <t>Short-term loans to related parties</t>
  </si>
  <si>
    <t>Long-term borrowings from related party</t>
  </si>
  <si>
    <t xml:space="preserve">Long-term borrowings </t>
  </si>
  <si>
    <t xml:space="preserve">Share of results in associates </t>
  </si>
  <si>
    <t>Administrative expenses</t>
  </si>
  <si>
    <t>Equity holders of the Company</t>
  </si>
  <si>
    <t>Total expenses</t>
  </si>
  <si>
    <t>Other operating income</t>
  </si>
  <si>
    <t>Other operating expenses</t>
  </si>
  <si>
    <t>Profit before expenses</t>
  </si>
  <si>
    <t xml:space="preserve">   of the Company</t>
  </si>
  <si>
    <t>Issue of common shares</t>
  </si>
  <si>
    <t>Investments in other companies</t>
  </si>
  <si>
    <t xml:space="preserve">   for profit attributable to the equity holders</t>
  </si>
  <si>
    <t>Operating results</t>
  </si>
  <si>
    <r>
      <t>Statements of Changes in Shareholders’ Equity (Unaudited)</t>
    </r>
    <r>
      <rPr>
        <sz val="10"/>
        <rFont val="Times New Roman"/>
        <family val="1"/>
      </rPr>
      <t xml:space="preserve"> (Cont’d)</t>
    </r>
  </si>
  <si>
    <t>Proceeds from borrowings, net of cash paid for</t>
  </si>
  <si>
    <t xml:space="preserve">   debt issuance cost</t>
  </si>
  <si>
    <t>Proceeds from short-term borrowings</t>
  </si>
  <si>
    <t>Dividend received</t>
  </si>
  <si>
    <t>(discount)</t>
  </si>
  <si>
    <t xml:space="preserve">Withdrawal (deposit) in restricted cash </t>
  </si>
  <si>
    <t>Long-term trade accounts payable</t>
  </si>
  <si>
    <t>surplus</t>
  </si>
  <si>
    <t>Investment in subsidiary</t>
  </si>
  <si>
    <t>Effect of exchange rate changes</t>
  </si>
  <si>
    <t xml:space="preserve">Profit (loss) before income tax </t>
  </si>
  <si>
    <t>2010</t>
  </si>
  <si>
    <t>Opening balance as at 1 January 2010</t>
  </si>
  <si>
    <t xml:space="preserve">Issue of shares </t>
  </si>
  <si>
    <t xml:space="preserve">   by purchasing shares from minority interest</t>
  </si>
  <si>
    <t xml:space="preserve">Dilution in minority interest </t>
  </si>
  <si>
    <t>Issue of shares</t>
  </si>
  <si>
    <t>Finance costs, net</t>
  </si>
  <si>
    <t>Proceeds from liquidation of investment in subsidiary</t>
  </si>
  <si>
    <t>Share discount</t>
  </si>
  <si>
    <t>Profit before finance costs and income tax</t>
  </si>
  <si>
    <t>Investments in subsidiaries, net</t>
  </si>
  <si>
    <t>Investments in associates, net</t>
  </si>
  <si>
    <t>Investment property, net</t>
  </si>
  <si>
    <t>Income tax revenue (expense)</t>
  </si>
  <si>
    <t>Basic and diluted earnings per share</t>
  </si>
  <si>
    <t>Basic and diluted earnings (loss) per share</t>
  </si>
  <si>
    <t>Proceeds from loans to subsidiaries</t>
  </si>
  <si>
    <t>Non-cash transactions</t>
  </si>
  <si>
    <t>As at 30 September 2010 and 31 December 2009</t>
  </si>
  <si>
    <t>30 September</t>
  </si>
  <si>
    <t>For the three-month periods ended 30 September 2010 and 2009</t>
  </si>
  <si>
    <t>For the nine-month periods ended 30 September 2010 and 2009</t>
  </si>
  <si>
    <t>Acquisition of subsidiary</t>
  </si>
  <si>
    <t>Dividend paid to mionrity in subsidiary</t>
  </si>
  <si>
    <t>Closing balance as at 30 September 2010</t>
  </si>
  <si>
    <t>Closing balance as at 30 September 2009</t>
  </si>
  <si>
    <t xml:space="preserve">Acquisitions of investment in subsidiary, net </t>
  </si>
  <si>
    <t xml:space="preserve">   of cash acquired</t>
  </si>
  <si>
    <t>Dividend paid to minority</t>
  </si>
  <si>
    <t xml:space="preserve">Income tax </t>
  </si>
  <si>
    <t xml:space="preserve">Profit before income tax </t>
  </si>
  <si>
    <t xml:space="preserve">- The acquisition of property, plant and equipment using finance leases and accounts payable for the nine-month period ended  </t>
  </si>
  <si>
    <t xml:space="preserve">   for profit (loss) attributable to the equity holders</t>
  </si>
  <si>
    <t>Additional investment in subsidiary by minority interest</t>
  </si>
  <si>
    <t xml:space="preserve">Additional investment in subsidiary </t>
  </si>
  <si>
    <t>Deposit in short-term investment - time deposits</t>
  </si>
  <si>
    <t xml:space="preserve">   respectively.</t>
  </si>
  <si>
    <t xml:space="preserve">   30 September 2010 amounting to Baht 677.23 million (2009: Baht 1,482.89 million) and Baht 503.61 million (2009: Baht 457.29 million), </t>
  </si>
  <si>
    <t>Revenues from telephone and other services</t>
  </si>
  <si>
    <t xml:space="preserve">Acquisitions of property, plant and equipment </t>
  </si>
  <si>
    <t xml:space="preserve">Proceeds from disposals of property, plant </t>
  </si>
  <si>
    <t xml:space="preserve">   and equipment</t>
  </si>
  <si>
    <t xml:space="preserve">Net cash (used in) received from investing activities </t>
  </si>
  <si>
    <t xml:space="preserve">Net cash (used in) received from financing activities </t>
  </si>
  <si>
    <t>The accompanying notes on pages 9 to 31 are an integral part of these interim consolidated and Company financial statements.</t>
  </si>
  <si>
    <t xml:space="preserve">                   -</t>
  </si>
  <si>
    <t>Net increase (decrease) in cash and cash equivalents</t>
  </si>
  <si>
    <t>Loans made to related parties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</si>
</sst>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_(* #,##0.00_);_(* \(#,##0.00\);_(* &quot;-&quot;??_);_(@_)"/>
    <numFmt numFmtId="175" formatCode="#,##0;\(#,##0\)"/>
    <numFmt numFmtId="176" formatCode="#,##0.00;\(#,##0.00\)"/>
    <numFmt numFmtId="177" formatCode="_(* #,##0_);_(* \(#,##0\);_(* &quot;-&quot;??_);_(@_)"/>
    <numFmt numFmtId="178" formatCode="#,##0.0;\(#,##0.0\)"/>
  </numFmts>
  <fonts count="42">
    <font>
      <sz val="14"/>
      <name val="Cordia New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 horizontal="center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5" fontId="2" fillId="0" borderId="1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Continuous" vertical="center"/>
    </xf>
    <xf numFmtId="175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Alignment="1" quotePrefix="1">
      <alignment horizontal="right" vertical="center"/>
    </xf>
    <xf numFmtId="175" fontId="2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 quotePrefix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5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>
      <alignment horizontal="right" vertical="center"/>
    </xf>
    <xf numFmtId="175" fontId="5" fillId="0" borderId="0" xfId="42" applyNumberFormat="1" applyFont="1" applyFill="1" applyAlignment="1">
      <alignment horizontal="center" vertical="center"/>
    </xf>
    <xf numFmtId="176" fontId="5" fillId="0" borderId="0" xfId="42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5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distributed" vertical="center" wrapText="1"/>
    </xf>
    <xf numFmtId="175" fontId="5" fillId="0" borderId="0" xfId="0" applyNumberFormat="1" applyFont="1" applyFill="1" applyBorder="1" applyAlignment="1">
      <alignment horizontal="right" vertical="center" wrapText="1"/>
    </xf>
    <xf numFmtId="177" fontId="5" fillId="0" borderId="10" xfId="42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42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5" fontId="5" fillId="0" borderId="10" xfId="0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vertical="center"/>
    </xf>
    <xf numFmtId="175" fontId="5" fillId="0" borderId="0" xfId="4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vertical="center"/>
    </xf>
    <xf numFmtId="175" fontId="7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right" vertical="center"/>
    </xf>
    <xf numFmtId="175" fontId="5" fillId="0" borderId="10" xfId="0" applyNumberFormat="1" applyFont="1" applyBorder="1" applyAlignment="1">
      <alignment horizontal="right" vertical="center"/>
    </xf>
    <xf numFmtId="175" fontId="5" fillId="0" borderId="0" xfId="0" applyNumberFormat="1" applyFont="1" applyBorder="1" applyAlignment="1">
      <alignment horizontal="right" vertical="center"/>
    </xf>
    <xf numFmtId="175" fontId="5" fillId="0" borderId="0" xfId="0" applyNumberFormat="1" applyFont="1" applyAlignment="1">
      <alignment horizontal="center" vertical="center"/>
    </xf>
    <xf numFmtId="175" fontId="5" fillId="0" borderId="0" xfId="0" applyNumberFormat="1" applyFont="1" applyAlignment="1">
      <alignment vertical="center"/>
    </xf>
    <xf numFmtId="175" fontId="5" fillId="0" borderId="10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 wrapText="1"/>
    </xf>
    <xf numFmtId="175" fontId="5" fillId="0" borderId="11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487025"/>
          <a:ext cx="662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The acquisition of property, plant and equipment using finance leases amounting to Baht 175.03 million and accounts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showZeros="0" zoomScalePageLayoutView="0" workbookViewId="0" topLeftCell="A220">
      <selection activeCell="L252" sqref="L252"/>
    </sheetView>
  </sheetViews>
  <sheetFormatPr defaultColWidth="9.140625" defaultRowHeight="13.5" customHeight="1"/>
  <cols>
    <col min="1" max="1" width="37.00390625" style="33" customWidth="1"/>
    <col min="2" max="2" width="5.28125" style="44" bestFit="1" customWidth="1"/>
    <col min="3" max="3" width="0.5625" style="45" customWidth="1"/>
    <col min="4" max="4" width="13.28125" style="45" customWidth="1"/>
    <col min="5" max="5" width="0.5625" style="45" customWidth="1"/>
    <col min="6" max="6" width="13.28125" style="45" customWidth="1"/>
    <col min="7" max="7" width="0.5625" style="45" customWidth="1"/>
    <col min="8" max="8" width="13.28125" style="45" customWidth="1"/>
    <col min="9" max="9" width="0.5625" style="45" customWidth="1"/>
    <col min="10" max="10" width="13.28125" style="45" customWidth="1"/>
    <col min="11" max="16384" width="9.140625" style="33" customWidth="1"/>
  </cols>
  <sheetData>
    <row r="1" spans="1:10" ht="13.5" customHeight="1">
      <c r="A1" s="29" t="s">
        <v>76</v>
      </c>
      <c r="B1" s="30"/>
      <c r="C1" s="31"/>
      <c r="D1" s="31"/>
      <c r="E1" s="31"/>
      <c r="F1" s="31"/>
      <c r="G1" s="31"/>
      <c r="H1" s="31"/>
      <c r="I1" s="31"/>
      <c r="J1" s="31"/>
    </row>
    <row r="2" spans="1:10" ht="13.5" customHeight="1">
      <c r="A2" s="29" t="s">
        <v>0</v>
      </c>
      <c r="B2" s="30"/>
      <c r="C2" s="31"/>
      <c r="D2" s="31"/>
      <c r="E2" s="31"/>
      <c r="F2" s="31"/>
      <c r="G2" s="31"/>
      <c r="H2" s="31"/>
      <c r="I2" s="31"/>
      <c r="J2" s="31"/>
    </row>
    <row r="3" spans="1:10" ht="13.5" customHeight="1">
      <c r="A3" s="34" t="s">
        <v>158</v>
      </c>
      <c r="B3" s="35"/>
      <c r="C3" s="36"/>
      <c r="D3" s="36"/>
      <c r="E3" s="36"/>
      <c r="F3" s="36"/>
      <c r="G3" s="36"/>
      <c r="H3" s="36"/>
      <c r="I3" s="36"/>
      <c r="J3" s="36"/>
    </row>
    <row r="4" spans="1:10" ht="13.5" customHeight="1">
      <c r="A4" s="37"/>
      <c r="B4" s="38"/>
      <c r="C4" s="39"/>
      <c r="D4" s="39"/>
      <c r="E4" s="39"/>
      <c r="F4" s="39"/>
      <c r="G4" s="39"/>
      <c r="H4" s="39"/>
      <c r="I4" s="39"/>
      <c r="J4" s="39"/>
    </row>
    <row r="5" spans="1:10" ht="13.5" customHeight="1">
      <c r="A5" s="29"/>
      <c r="B5" s="30"/>
      <c r="C5" s="31"/>
      <c r="D5" s="31"/>
      <c r="E5" s="31"/>
      <c r="F5" s="31"/>
      <c r="G5" s="31"/>
      <c r="H5" s="31"/>
      <c r="I5" s="31"/>
      <c r="J5" s="31"/>
    </row>
    <row r="6" spans="1:10" ht="13.5" customHeight="1">
      <c r="A6" s="29"/>
      <c r="B6" s="30"/>
      <c r="C6" s="31"/>
      <c r="D6" s="127" t="s">
        <v>1</v>
      </c>
      <c r="E6" s="127"/>
      <c r="F6" s="127"/>
      <c r="G6" s="31"/>
      <c r="H6" s="127" t="s">
        <v>2</v>
      </c>
      <c r="I6" s="127"/>
      <c r="J6" s="127"/>
    </row>
    <row r="7" spans="1:10" ht="13.5" customHeight="1">
      <c r="A7" s="29"/>
      <c r="B7" s="30"/>
      <c r="C7" s="31"/>
      <c r="D7" s="41" t="s">
        <v>34</v>
      </c>
      <c r="E7" s="41"/>
      <c r="F7" s="41" t="s">
        <v>35</v>
      </c>
      <c r="G7" s="31"/>
      <c r="H7" s="41" t="s">
        <v>34</v>
      </c>
      <c r="I7" s="41"/>
      <c r="J7" s="41" t="s">
        <v>35</v>
      </c>
    </row>
    <row r="8" spans="1:10" ht="13.5" customHeight="1">
      <c r="A8" s="29"/>
      <c r="B8" s="30"/>
      <c r="C8" s="31"/>
      <c r="D8" s="42" t="s">
        <v>159</v>
      </c>
      <c r="E8" s="43"/>
      <c r="F8" s="42" t="s">
        <v>23</v>
      </c>
      <c r="G8" s="43"/>
      <c r="H8" s="42" t="str">
        <f>D8</f>
        <v>30 September</v>
      </c>
      <c r="I8" s="43"/>
      <c r="J8" s="42" t="str">
        <f>F8</f>
        <v>31 December</v>
      </c>
    </row>
    <row r="9" spans="1:10" ht="13.5" customHeight="1">
      <c r="A9" s="29"/>
      <c r="B9" s="30"/>
      <c r="C9" s="31"/>
      <c r="D9" s="42" t="s">
        <v>140</v>
      </c>
      <c r="E9" s="43"/>
      <c r="F9" s="42" t="s">
        <v>109</v>
      </c>
      <c r="G9" s="43"/>
      <c r="H9" s="42" t="str">
        <f>D9</f>
        <v>2010</v>
      </c>
      <c r="I9" s="43"/>
      <c r="J9" s="42" t="str">
        <f>F9</f>
        <v>2009</v>
      </c>
    </row>
    <row r="10" spans="1:10" ht="13.5" customHeight="1">
      <c r="A10" s="29"/>
      <c r="B10" s="35" t="s">
        <v>3</v>
      </c>
      <c r="C10" s="31"/>
      <c r="D10" s="40" t="s">
        <v>54</v>
      </c>
      <c r="E10" s="43"/>
      <c r="F10" s="40" t="str">
        <f>D10</f>
        <v>Baht</v>
      </c>
      <c r="G10" s="43"/>
      <c r="H10" s="40" t="str">
        <f>F10</f>
        <v>Baht</v>
      </c>
      <c r="I10" s="43"/>
      <c r="J10" s="40" t="str">
        <f>H10</f>
        <v>Baht</v>
      </c>
    </row>
    <row r="11" ht="13.5" customHeight="1">
      <c r="A11" s="29" t="s">
        <v>24</v>
      </c>
    </row>
    <row r="12" ht="13.5" customHeight="1">
      <c r="A12" s="29"/>
    </row>
    <row r="13" ht="13.5" customHeight="1">
      <c r="A13" s="29" t="s">
        <v>25</v>
      </c>
    </row>
    <row r="14" ht="13.5" customHeight="1">
      <c r="A14" s="29"/>
    </row>
    <row r="15" spans="1:10" ht="13.5" customHeight="1">
      <c r="A15" s="33" t="s">
        <v>4</v>
      </c>
      <c r="D15" s="46">
        <v>7456362048</v>
      </c>
      <c r="F15" s="46">
        <v>4916296012</v>
      </c>
      <c r="H15" s="46">
        <v>151875791</v>
      </c>
      <c r="J15" s="46">
        <v>390588603</v>
      </c>
    </row>
    <row r="16" spans="1:10" ht="13.5" customHeight="1">
      <c r="A16" s="33" t="s">
        <v>5</v>
      </c>
      <c r="D16" s="46">
        <v>1010647274</v>
      </c>
      <c r="F16" s="46">
        <v>1347634950</v>
      </c>
      <c r="H16" s="46">
        <v>592365209</v>
      </c>
      <c r="J16" s="46">
        <v>708893823</v>
      </c>
    </row>
    <row r="17" spans="1:10" ht="13.5" customHeight="1">
      <c r="A17" s="33" t="s">
        <v>6</v>
      </c>
      <c r="B17" s="44">
        <v>8</v>
      </c>
      <c r="D17" s="46">
        <v>555122262</v>
      </c>
      <c r="F17" s="46">
        <v>85419864</v>
      </c>
      <c r="H17" s="47" t="s">
        <v>56</v>
      </c>
      <c r="I17" s="48"/>
      <c r="J17" s="47" t="s">
        <v>56</v>
      </c>
    </row>
    <row r="18" spans="1:10" ht="13.5" customHeight="1">
      <c r="A18" s="33" t="s">
        <v>7</v>
      </c>
      <c r="B18" s="44">
        <v>9</v>
      </c>
      <c r="D18" s="46">
        <v>8398007601</v>
      </c>
      <c r="F18" s="46">
        <v>8347317655</v>
      </c>
      <c r="H18" s="46">
        <v>4657219603</v>
      </c>
      <c r="J18" s="46">
        <v>4460352453</v>
      </c>
    </row>
    <row r="19" spans="1:10" ht="13.5" customHeight="1">
      <c r="A19" s="33" t="s">
        <v>113</v>
      </c>
      <c r="B19" s="44">
        <v>23</v>
      </c>
      <c r="D19" s="46">
        <v>11900332</v>
      </c>
      <c r="E19" s="49"/>
      <c r="F19" s="46">
        <v>7500297</v>
      </c>
      <c r="H19" s="44" t="s">
        <v>56</v>
      </c>
      <c r="J19" s="46">
        <v>850000000</v>
      </c>
    </row>
    <row r="20" spans="1:10" ht="13.5" customHeight="1">
      <c r="A20" s="33" t="s">
        <v>8</v>
      </c>
      <c r="D20" s="46">
        <v>896720329</v>
      </c>
      <c r="F20" s="46">
        <v>746541018</v>
      </c>
      <c r="H20" s="46">
        <v>73923574</v>
      </c>
      <c r="J20" s="46">
        <v>65490272</v>
      </c>
    </row>
    <row r="21" spans="1:10" ht="13.5" customHeight="1">
      <c r="A21" s="33" t="s">
        <v>72</v>
      </c>
      <c r="D21" s="46">
        <v>2535034821</v>
      </c>
      <c r="F21" s="46">
        <v>2252535658</v>
      </c>
      <c r="H21" s="46">
        <v>967771241</v>
      </c>
      <c r="J21" s="46">
        <v>725824388</v>
      </c>
    </row>
    <row r="22" spans="1:10" ht="13.5" customHeight="1">
      <c r="A22" s="33" t="s">
        <v>73</v>
      </c>
      <c r="D22" s="50">
        <v>427882596</v>
      </c>
      <c r="E22" s="51"/>
      <c r="F22" s="46">
        <v>662905538</v>
      </c>
      <c r="G22" s="51"/>
      <c r="H22" s="52" t="s">
        <v>56</v>
      </c>
      <c r="I22" s="51"/>
      <c r="J22" s="44" t="s">
        <v>56</v>
      </c>
    </row>
    <row r="23" spans="1:10" ht="13.5" customHeight="1">
      <c r="A23" s="33" t="s">
        <v>9</v>
      </c>
      <c r="B23" s="44">
        <v>10</v>
      </c>
      <c r="D23" s="53">
        <v>3251700651</v>
      </c>
      <c r="E23" s="51"/>
      <c r="F23" s="53">
        <v>2190899169</v>
      </c>
      <c r="G23" s="51"/>
      <c r="H23" s="53">
        <v>336983713</v>
      </c>
      <c r="I23" s="51"/>
      <c r="J23" s="53">
        <v>260823887</v>
      </c>
    </row>
    <row r="24" spans="4:10" ht="13.5" customHeight="1">
      <c r="D24" s="50"/>
      <c r="E24" s="51"/>
      <c r="F24" s="50"/>
      <c r="G24" s="51"/>
      <c r="H24" s="50"/>
      <c r="I24" s="51"/>
      <c r="J24" s="50"/>
    </row>
    <row r="25" spans="1:10" ht="13.5" customHeight="1">
      <c r="A25" s="29" t="s">
        <v>103</v>
      </c>
      <c r="D25" s="53">
        <f>SUM(D15:D23)</f>
        <v>24543377914</v>
      </c>
      <c r="F25" s="53">
        <f>SUM(F15:F23)</f>
        <v>20557050161</v>
      </c>
      <c r="H25" s="53">
        <f>SUM(H15:H23)</f>
        <v>6780139131</v>
      </c>
      <c r="J25" s="53">
        <f>SUM(J15:J23)</f>
        <v>7461973426</v>
      </c>
    </row>
    <row r="26" spans="4:8" ht="13.5" customHeight="1">
      <c r="D26" s="46"/>
      <c r="H26" s="46"/>
    </row>
    <row r="27" spans="1:8" ht="13.5" customHeight="1">
      <c r="A27" s="29" t="s">
        <v>26</v>
      </c>
      <c r="D27" s="46"/>
      <c r="H27" s="46"/>
    </row>
    <row r="28" spans="1:8" ht="13.5" customHeight="1">
      <c r="A28" s="29"/>
      <c r="D28" s="46"/>
      <c r="H28" s="46"/>
    </row>
    <row r="29" spans="1:10" ht="13.5" customHeight="1">
      <c r="A29" s="33" t="s">
        <v>5</v>
      </c>
      <c r="D29" s="46">
        <v>139960919</v>
      </c>
      <c r="F29" s="46">
        <v>144480759</v>
      </c>
      <c r="H29" s="44" t="s">
        <v>56</v>
      </c>
      <c r="I29" s="49"/>
      <c r="J29" s="49" t="s">
        <v>56</v>
      </c>
    </row>
    <row r="30" spans="1:10" ht="13.5" customHeight="1">
      <c r="A30" s="33" t="s">
        <v>150</v>
      </c>
      <c r="B30" s="44">
        <v>11</v>
      </c>
      <c r="D30" s="44" t="s">
        <v>56</v>
      </c>
      <c r="F30" s="44" t="s">
        <v>56</v>
      </c>
      <c r="H30" s="46">
        <v>26498370603</v>
      </c>
      <c r="J30" s="46">
        <v>26498370603</v>
      </c>
    </row>
    <row r="31" spans="1:10" ht="13.5" customHeight="1">
      <c r="A31" s="33" t="s">
        <v>151</v>
      </c>
      <c r="B31" s="44">
        <v>11</v>
      </c>
      <c r="D31" s="46">
        <v>86189313</v>
      </c>
      <c r="F31" s="46">
        <v>49623374</v>
      </c>
      <c r="H31" s="46">
        <v>49670000</v>
      </c>
      <c r="J31" s="46">
        <v>49670000</v>
      </c>
    </row>
    <row r="32" spans="1:10" ht="13.5" customHeight="1">
      <c r="A32" s="33" t="s">
        <v>125</v>
      </c>
      <c r="D32" s="46">
        <v>293322895</v>
      </c>
      <c r="F32" s="46">
        <v>292922895</v>
      </c>
      <c r="H32" s="46">
        <v>240740500</v>
      </c>
      <c r="I32" s="49"/>
      <c r="J32" s="46">
        <v>240740500</v>
      </c>
    </row>
    <row r="33" spans="1:10" ht="13.5" customHeight="1">
      <c r="A33" s="33" t="s">
        <v>152</v>
      </c>
      <c r="D33" s="46">
        <v>55981398</v>
      </c>
      <c r="F33" s="46">
        <v>55981398</v>
      </c>
      <c r="H33" s="44" t="s">
        <v>56</v>
      </c>
      <c r="I33" s="49"/>
      <c r="J33" s="44" t="s">
        <v>56</v>
      </c>
    </row>
    <row r="34" spans="1:10" ht="13.5" customHeight="1">
      <c r="A34" s="33" t="s">
        <v>47</v>
      </c>
      <c r="B34" s="44">
        <v>12</v>
      </c>
      <c r="D34" s="46">
        <v>65641099832</v>
      </c>
      <c r="F34" s="46">
        <v>68692548189</v>
      </c>
      <c r="H34" s="46">
        <v>12780832939</v>
      </c>
      <c r="J34" s="46">
        <v>14126347675</v>
      </c>
    </row>
    <row r="35" spans="1:10" ht="13.5" customHeight="1">
      <c r="A35" s="33" t="s">
        <v>99</v>
      </c>
      <c r="D35" s="46">
        <v>12428009264</v>
      </c>
      <c r="F35" s="46">
        <v>12428009264</v>
      </c>
      <c r="H35" s="44" t="s">
        <v>56</v>
      </c>
      <c r="J35" s="44" t="s">
        <v>56</v>
      </c>
    </row>
    <row r="36" spans="1:10" ht="13.5" customHeight="1">
      <c r="A36" s="33" t="s">
        <v>95</v>
      </c>
      <c r="B36" s="44">
        <v>13</v>
      </c>
      <c r="D36" s="46">
        <v>5185660046</v>
      </c>
      <c r="F36" s="46">
        <v>5340454217</v>
      </c>
      <c r="H36" s="46">
        <v>444506845</v>
      </c>
      <c r="J36" s="46">
        <v>630356528</v>
      </c>
    </row>
    <row r="37" spans="1:10" ht="13.5" customHeight="1">
      <c r="A37" s="33" t="s">
        <v>88</v>
      </c>
      <c r="B37" s="44">
        <v>14</v>
      </c>
      <c r="D37" s="46">
        <v>8675637892</v>
      </c>
      <c r="F37" s="46">
        <v>8224357888</v>
      </c>
      <c r="H37" s="46">
        <v>5221608838</v>
      </c>
      <c r="J37" s="32">
        <v>5630410804</v>
      </c>
    </row>
    <row r="38" spans="1:10" ht="13.5" customHeight="1">
      <c r="A38" s="33" t="s">
        <v>96</v>
      </c>
      <c r="D38" s="53">
        <v>880626952</v>
      </c>
      <c r="F38" s="53">
        <v>635561406</v>
      </c>
      <c r="H38" s="53">
        <v>346585207</v>
      </c>
      <c r="J38" s="53">
        <v>405149670</v>
      </c>
    </row>
    <row r="39" spans="4:10" ht="13.5" customHeight="1">
      <c r="D39" s="50"/>
      <c r="E39" s="51"/>
      <c r="F39" s="50"/>
      <c r="G39" s="51"/>
      <c r="H39" s="50"/>
      <c r="I39" s="51"/>
      <c r="J39" s="50"/>
    </row>
    <row r="40" spans="1:10" ht="13.5" customHeight="1">
      <c r="A40" s="29" t="s">
        <v>104</v>
      </c>
      <c r="D40" s="53">
        <f>SUM(D29:D38)</f>
        <v>93386488511</v>
      </c>
      <c r="F40" s="53">
        <f>SUM(F29:F38)</f>
        <v>95863939390</v>
      </c>
      <c r="H40" s="53">
        <f>SUM(H29:H38)</f>
        <v>45582314932</v>
      </c>
      <c r="J40" s="53">
        <f>SUM(J29:J38)</f>
        <v>47581045780</v>
      </c>
    </row>
    <row r="41" spans="1:10" ht="13.5" customHeight="1">
      <c r="A41" s="29"/>
      <c r="D41" s="50"/>
      <c r="F41" s="50"/>
      <c r="H41" s="50"/>
      <c r="J41" s="50"/>
    </row>
    <row r="42" spans="1:10" ht="13.5" customHeight="1" thickBot="1">
      <c r="A42" s="29" t="s">
        <v>27</v>
      </c>
      <c r="D42" s="54">
        <f>D25+D40</f>
        <v>117929866425</v>
      </c>
      <c r="F42" s="54">
        <f>F25+F40</f>
        <v>116420989551</v>
      </c>
      <c r="H42" s="54">
        <f>H25+H40</f>
        <v>52362454063</v>
      </c>
      <c r="J42" s="54">
        <f>J25+J40</f>
        <v>55043019206</v>
      </c>
    </row>
    <row r="43" spans="1:10" ht="13.5" customHeight="1" thickTop="1">
      <c r="A43" s="32"/>
      <c r="C43" s="46"/>
      <c r="D43" s="46"/>
      <c r="E43" s="46"/>
      <c r="F43" s="46"/>
      <c r="G43" s="46"/>
      <c r="H43" s="46"/>
      <c r="I43" s="46"/>
      <c r="J43" s="46"/>
    </row>
    <row r="44" spans="1:10" ht="13.5" customHeight="1">
      <c r="A44" s="32"/>
      <c r="C44" s="46"/>
      <c r="D44" s="46"/>
      <c r="E44" s="46"/>
      <c r="F44" s="46"/>
      <c r="G44" s="46"/>
      <c r="H44" s="46"/>
      <c r="I44" s="46"/>
      <c r="J44" s="46"/>
    </row>
    <row r="57" spans="1:10" ht="21.75" customHeight="1">
      <c r="A57" s="55" t="s">
        <v>184</v>
      </c>
      <c r="B57" s="56"/>
      <c r="C57" s="57"/>
      <c r="D57" s="57"/>
      <c r="E57" s="57"/>
      <c r="F57" s="57"/>
      <c r="G57" s="57"/>
      <c r="H57" s="57"/>
      <c r="I57" s="57"/>
      <c r="J57" s="57"/>
    </row>
    <row r="58" spans="1:10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9">
        <v>2</v>
      </c>
    </row>
    <row r="59" spans="1:10" ht="13.5" customHeight="1">
      <c r="A59" s="29" t="str">
        <f>A1</f>
        <v>True Corporation Public Company Limited</v>
      </c>
      <c r="B59" s="30"/>
      <c r="C59" s="31"/>
      <c r="D59" s="31"/>
      <c r="E59" s="31"/>
      <c r="F59" s="31"/>
      <c r="G59" s="31"/>
      <c r="H59" s="31"/>
      <c r="I59" s="31"/>
      <c r="J59" s="31"/>
    </row>
    <row r="60" spans="1:10" ht="13.5" customHeight="1">
      <c r="A60" s="29" t="s">
        <v>0</v>
      </c>
      <c r="B60" s="30"/>
      <c r="C60" s="31"/>
      <c r="D60" s="31"/>
      <c r="E60" s="31"/>
      <c r="F60" s="31"/>
      <c r="G60" s="31"/>
      <c r="H60" s="31"/>
      <c r="I60" s="31"/>
      <c r="J60" s="31"/>
    </row>
    <row r="61" spans="1:10" ht="13.5" customHeight="1">
      <c r="A61" s="34" t="str">
        <f>A3</f>
        <v>As at 30 September 2010 and 31 December 2009</v>
      </c>
      <c r="B61" s="35"/>
      <c r="C61" s="36"/>
      <c r="D61" s="36"/>
      <c r="E61" s="36"/>
      <c r="F61" s="36"/>
      <c r="G61" s="36"/>
      <c r="H61" s="36"/>
      <c r="I61" s="36"/>
      <c r="J61" s="36"/>
    </row>
    <row r="62" spans="1:10" ht="13.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</row>
    <row r="63" spans="1:10" ht="13.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</row>
    <row r="64" spans="1:10" ht="12" customHeight="1">
      <c r="A64" s="29"/>
      <c r="B64" s="30"/>
      <c r="C64" s="31"/>
      <c r="D64" s="127" t="s">
        <v>1</v>
      </c>
      <c r="E64" s="127"/>
      <c r="F64" s="127"/>
      <c r="G64" s="31"/>
      <c r="H64" s="127" t="s">
        <v>2</v>
      </c>
      <c r="I64" s="127"/>
      <c r="J64" s="127"/>
    </row>
    <row r="65" spans="1:10" ht="12" customHeight="1">
      <c r="A65" s="29"/>
      <c r="B65" s="30"/>
      <c r="C65" s="31"/>
      <c r="D65" s="41" t="s">
        <v>34</v>
      </c>
      <c r="E65" s="41"/>
      <c r="F65" s="41" t="s">
        <v>35</v>
      </c>
      <c r="G65" s="31"/>
      <c r="H65" s="41" t="s">
        <v>34</v>
      </c>
      <c r="I65" s="41"/>
      <c r="J65" s="41" t="s">
        <v>35</v>
      </c>
    </row>
    <row r="66" spans="1:10" ht="12" customHeight="1">
      <c r="A66" s="29"/>
      <c r="B66" s="30"/>
      <c r="C66" s="31"/>
      <c r="D66" s="42" t="str">
        <f>D8</f>
        <v>30 September</v>
      </c>
      <c r="E66" s="43"/>
      <c r="F66" s="42" t="str">
        <f>F8</f>
        <v>31 December</v>
      </c>
      <c r="G66" s="43"/>
      <c r="H66" s="42" t="str">
        <f>H8</f>
        <v>30 September</v>
      </c>
      <c r="I66" s="43"/>
      <c r="J66" s="42" t="str">
        <f>J8</f>
        <v>31 December</v>
      </c>
    </row>
    <row r="67" spans="1:10" ht="12" customHeight="1">
      <c r="A67" s="29"/>
      <c r="B67" s="30"/>
      <c r="C67" s="31"/>
      <c r="D67" s="42" t="str">
        <f>D9</f>
        <v>2010</v>
      </c>
      <c r="E67" s="43"/>
      <c r="F67" s="42" t="str">
        <f>F9</f>
        <v>2009</v>
      </c>
      <c r="G67" s="43"/>
      <c r="H67" s="42" t="str">
        <f>H9</f>
        <v>2010</v>
      </c>
      <c r="I67" s="43"/>
      <c r="J67" s="42" t="str">
        <f>J9</f>
        <v>2009</v>
      </c>
    </row>
    <row r="68" spans="1:10" ht="12" customHeight="1">
      <c r="A68" s="29"/>
      <c r="B68" s="35" t="s">
        <v>3</v>
      </c>
      <c r="C68" s="31"/>
      <c r="D68" s="40" t="s">
        <v>55</v>
      </c>
      <c r="E68" s="43"/>
      <c r="F68" s="40" t="str">
        <f>D68</f>
        <v>Baht </v>
      </c>
      <c r="G68" s="43"/>
      <c r="H68" s="40" t="str">
        <f>F68</f>
        <v>Baht </v>
      </c>
      <c r="I68" s="43"/>
      <c r="J68" s="40" t="str">
        <f>H68</f>
        <v>Baht </v>
      </c>
    </row>
    <row r="69" ht="12" customHeight="1">
      <c r="A69" s="29" t="s">
        <v>82</v>
      </c>
    </row>
    <row r="70" ht="12" customHeight="1">
      <c r="A70" s="29"/>
    </row>
    <row r="71" ht="12" customHeight="1">
      <c r="A71" s="29" t="s">
        <v>28</v>
      </c>
    </row>
    <row r="72" ht="12" customHeight="1">
      <c r="A72" s="29"/>
    </row>
    <row r="73" spans="1:10" ht="12" customHeight="1">
      <c r="A73" s="33" t="s">
        <v>74</v>
      </c>
      <c r="D73" s="46">
        <v>2861305799</v>
      </c>
      <c r="F73" s="46">
        <v>2330000000</v>
      </c>
      <c r="H73" s="46">
        <v>1099178033</v>
      </c>
      <c r="J73" s="46">
        <v>1800000000</v>
      </c>
    </row>
    <row r="74" spans="1:10" ht="12" customHeight="1">
      <c r="A74" s="33" t="s">
        <v>10</v>
      </c>
      <c r="D74" s="46">
        <v>6913511832</v>
      </c>
      <c r="F74" s="46">
        <v>7126491041</v>
      </c>
      <c r="H74" s="46">
        <v>872537341</v>
      </c>
      <c r="J74" s="46">
        <v>846491968</v>
      </c>
    </row>
    <row r="75" spans="1:10" ht="12" customHeight="1">
      <c r="A75" s="33" t="s">
        <v>86</v>
      </c>
      <c r="B75" s="44">
        <v>15</v>
      </c>
      <c r="D75" s="46">
        <v>6931251989</v>
      </c>
      <c r="F75" s="46">
        <v>7676894690</v>
      </c>
      <c r="H75" s="46">
        <v>3904397680</v>
      </c>
      <c r="J75" s="46">
        <v>3604301160</v>
      </c>
    </row>
    <row r="76" spans="1:10" ht="12" customHeight="1">
      <c r="A76" s="33" t="s">
        <v>75</v>
      </c>
      <c r="D76" s="46">
        <v>2881768717</v>
      </c>
      <c r="F76" s="46">
        <v>2941097358</v>
      </c>
      <c r="H76" s="46">
        <v>174951386</v>
      </c>
      <c r="J76" s="46">
        <v>122827293</v>
      </c>
    </row>
    <row r="77" spans="1:10" ht="12" customHeight="1">
      <c r="A77" s="33" t="s">
        <v>11</v>
      </c>
      <c r="D77" s="46">
        <v>11363536084</v>
      </c>
      <c r="F77" s="46">
        <v>7766847497</v>
      </c>
      <c r="H77" s="46">
        <v>1166971338</v>
      </c>
      <c r="J77" s="46">
        <v>1241301935</v>
      </c>
    </row>
    <row r="78" spans="1:10" ht="12" customHeight="1">
      <c r="A78" s="33" t="s">
        <v>97</v>
      </c>
      <c r="D78" s="46">
        <v>258405338</v>
      </c>
      <c r="F78" s="46">
        <v>560404275</v>
      </c>
      <c r="H78" s="44" t="s">
        <v>56</v>
      </c>
      <c r="J78" s="44" t="s">
        <v>56</v>
      </c>
    </row>
    <row r="79" spans="1:10" ht="12" customHeight="1">
      <c r="A79" s="33" t="s">
        <v>12</v>
      </c>
      <c r="B79" s="44">
        <v>16</v>
      </c>
      <c r="D79" s="53">
        <v>1774890121</v>
      </c>
      <c r="F79" s="53">
        <v>3020483397</v>
      </c>
      <c r="H79" s="53">
        <v>425429335</v>
      </c>
      <c r="J79" s="53">
        <v>371845634</v>
      </c>
    </row>
    <row r="80" spans="4:10" ht="12" customHeight="1">
      <c r="D80" s="50"/>
      <c r="E80" s="51"/>
      <c r="F80" s="50"/>
      <c r="G80" s="51"/>
      <c r="H80" s="50"/>
      <c r="I80" s="51"/>
      <c r="J80" s="50"/>
    </row>
    <row r="81" spans="1:10" ht="12" customHeight="1">
      <c r="A81" s="29" t="s">
        <v>105</v>
      </c>
      <c r="D81" s="53">
        <f>SUM(D73:D79)</f>
        <v>32984669880</v>
      </c>
      <c r="F81" s="53">
        <f>SUM(F73:F79)</f>
        <v>31422218258</v>
      </c>
      <c r="H81" s="53">
        <f>SUM(H73:H79)</f>
        <v>7643465113</v>
      </c>
      <c r="J81" s="53">
        <f>SUM(J73:J79)</f>
        <v>7986767990</v>
      </c>
    </row>
    <row r="82" spans="4:10" ht="12" customHeight="1">
      <c r="D82" s="50"/>
      <c r="F82" s="50"/>
      <c r="H82" s="50"/>
      <c r="J82" s="50"/>
    </row>
    <row r="83" spans="1:8" ht="12" customHeight="1">
      <c r="A83" s="29" t="s">
        <v>29</v>
      </c>
      <c r="D83" s="46"/>
      <c r="H83" s="46"/>
    </row>
    <row r="84" spans="1:8" ht="12" customHeight="1">
      <c r="A84" s="29"/>
      <c r="D84" s="46"/>
      <c r="H84" s="46"/>
    </row>
    <row r="85" spans="1:10" ht="12" customHeight="1">
      <c r="A85" s="33" t="s">
        <v>114</v>
      </c>
      <c r="B85" s="44">
        <v>23</v>
      </c>
      <c r="D85" s="44" t="s">
        <v>56</v>
      </c>
      <c r="E85" s="49"/>
      <c r="F85" s="44" t="s">
        <v>56</v>
      </c>
      <c r="H85" s="46">
        <v>3005562200.79</v>
      </c>
      <c r="J85" s="46">
        <v>2869039212</v>
      </c>
    </row>
    <row r="86" spans="1:10" ht="12" customHeight="1">
      <c r="A86" s="33" t="s">
        <v>115</v>
      </c>
      <c r="B86" s="44">
        <v>15</v>
      </c>
      <c r="D86" s="32">
        <v>64389409010</v>
      </c>
      <c r="F86" s="46">
        <v>65421889130</v>
      </c>
      <c r="H86" s="46">
        <f>27768677951-H85</f>
        <v>24763115750.21</v>
      </c>
      <c r="J86" s="46">
        <v>27639797356</v>
      </c>
    </row>
    <row r="87" spans="1:10" ht="12" customHeight="1">
      <c r="A87" s="33" t="s">
        <v>89</v>
      </c>
      <c r="B87" s="44">
        <v>14</v>
      </c>
      <c r="D87" s="46">
        <v>1586749626</v>
      </c>
      <c r="F87" s="46">
        <v>2079806364</v>
      </c>
      <c r="H87" s="46">
        <v>527037835</v>
      </c>
      <c r="J87" s="46">
        <v>695677387</v>
      </c>
    </row>
    <row r="88" spans="1:10" ht="12" customHeight="1">
      <c r="A88" s="33" t="s">
        <v>135</v>
      </c>
      <c r="D88" s="44" t="s">
        <v>56</v>
      </c>
      <c r="F88" s="46">
        <v>74589951</v>
      </c>
      <c r="H88" s="44" t="s">
        <v>56</v>
      </c>
      <c r="J88" s="44" t="s">
        <v>56</v>
      </c>
    </row>
    <row r="89" spans="1:10" ht="12" customHeight="1">
      <c r="A89" s="33" t="s">
        <v>112</v>
      </c>
      <c r="B89" s="44">
        <v>17</v>
      </c>
      <c r="D89" s="46">
        <v>4233143206</v>
      </c>
      <c r="F89" s="46">
        <v>4482285009</v>
      </c>
      <c r="H89" s="44" t="s">
        <v>56</v>
      </c>
      <c r="J89" s="44" t="s">
        <v>56</v>
      </c>
    </row>
    <row r="90" spans="1:10" ht="12" customHeight="1">
      <c r="A90" s="33" t="s">
        <v>13</v>
      </c>
      <c r="D90" s="53">
        <v>2167686639</v>
      </c>
      <c r="E90" s="51"/>
      <c r="F90" s="53">
        <v>2297765339</v>
      </c>
      <c r="G90" s="51"/>
      <c r="H90" s="53">
        <v>297256168</v>
      </c>
      <c r="I90" s="51"/>
      <c r="J90" s="53">
        <v>297256168</v>
      </c>
    </row>
    <row r="91" spans="4:10" ht="12" customHeight="1">
      <c r="D91" s="50"/>
      <c r="E91" s="51"/>
      <c r="F91" s="50"/>
      <c r="G91" s="51"/>
      <c r="H91" s="50"/>
      <c r="I91" s="51"/>
      <c r="J91" s="50"/>
    </row>
    <row r="92" spans="1:10" ht="12" customHeight="1">
      <c r="A92" s="29" t="s">
        <v>106</v>
      </c>
      <c r="D92" s="53">
        <f>SUM(D85:D90)</f>
        <v>72376988481</v>
      </c>
      <c r="E92" s="51"/>
      <c r="F92" s="53">
        <f>SUM(F85:F90)</f>
        <v>74356335793</v>
      </c>
      <c r="G92" s="51"/>
      <c r="H92" s="53">
        <f>SUM(H85:H90)</f>
        <v>28592971954</v>
      </c>
      <c r="I92" s="51"/>
      <c r="J92" s="53">
        <f>SUM(J85:J90)</f>
        <v>31501770123</v>
      </c>
    </row>
    <row r="93" spans="4:10" ht="12" customHeight="1">
      <c r="D93" s="50"/>
      <c r="E93" s="51"/>
      <c r="F93" s="50"/>
      <c r="G93" s="51"/>
      <c r="H93" s="50"/>
      <c r="I93" s="51"/>
      <c r="J93" s="50"/>
    </row>
    <row r="94" spans="1:10" ht="12" customHeight="1">
      <c r="A94" s="29" t="s">
        <v>30</v>
      </c>
      <c r="D94" s="53">
        <f>D92+D81</f>
        <v>105361658361</v>
      </c>
      <c r="E94" s="51"/>
      <c r="F94" s="53">
        <f>F92+F81</f>
        <v>105778554051</v>
      </c>
      <c r="G94" s="51"/>
      <c r="H94" s="53">
        <f>H92+H81</f>
        <v>36236437067</v>
      </c>
      <c r="I94" s="51"/>
      <c r="J94" s="53">
        <f>J92+J81</f>
        <v>39488538113</v>
      </c>
    </row>
    <row r="95" spans="1:10" ht="12" customHeight="1">
      <c r="A95" s="29"/>
      <c r="D95" s="50"/>
      <c r="E95" s="51"/>
      <c r="F95" s="50"/>
      <c r="G95" s="51"/>
      <c r="H95" s="50"/>
      <c r="I95" s="51"/>
      <c r="J95" s="50"/>
    </row>
    <row r="96" spans="1:9" ht="12" customHeight="1">
      <c r="A96" s="29" t="s">
        <v>83</v>
      </c>
      <c r="D96" s="46"/>
      <c r="E96" s="51"/>
      <c r="G96" s="51"/>
      <c r="H96" s="46"/>
      <c r="I96" s="51"/>
    </row>
    <row r="97" spans="1:9" ht="12" customHeight="1">
      <c r="A97" s="33" t="s">
        <v>14</v>
      </c>
      <c r="B97" s="44">
        <v>18</v>
      </c>
      <c r="D97" s="46"/>
      <c r="E97" s="51"/>
      <c r="H97" s="46"/>
      <c r="I97" s="51"/>
    </row>
    <row r="98" spans="1:10" ht="12" customHeight="1">
      <c r="A98" s="33" t="s">
        <v>32</v>
      </c>
      <c r="D98" s="50"/>
      <c r="E98" s="51"/>
      <c r="F98" s="51"/>
      <c r="G98" s="51"/>
      <c r="H98" s="50"/>
      <c r="I98" s="51"/>
      <c r="J98" s="51"/>
    </row>
    <row r="99" spans="1:10" ht="12" customHeight="1" thickBot="1">
      <c r="A99" s="33" t="s">
        <v>42</v>
      </c>
      <c r="D99" s="54">
        <v>6993339820</v>
      </c>
      <c r="F99" s="54">
        <v>6993339820</v>
      </c>
      <c r="H99" s="54">
        <v>6993339820</v>
      </c>
      <c r="J99" s="54">
        <v>6993339820</v>
      </c>
    </row>
    <row r="100" spans="4:10" ht="12" customHeight="1" thickTop="1">
      <c r="D100" s="50"/>
      <c r="E100" s="51"/>
      <c r="F100" s="50"/>
      <c r="G100" s="51"/>
      <c r="H100" s="50"/>
      <c r="I100" s="51"/>
      <c r="J100" s="50"/>
    </row>
    <row r="101" spans="1:10" ht="12" customHeight="1" thickBot="1">
      <c r="A101" s="33" t="s">
        <v>48</v>
      </c>
      <c r="D101" s="54">
        <v>146338730510</v>
      </c>
      <c r="F101" s="54">
        <v>146338730510</v>
      </c>
      <c r="H101" s="54">
        <v>146338730510</v>
      </c>
      <c r="J101" s="54">
        <v>146338730510</v>
      </c>
    </row>
    <row r="102" spans="1:10" ht="12" customHeight="1" thickTop="1">
      <c r="A102" s="33" t="s">
        <v>53</v>
      </c>
      <c r="D102" s="51"/>
      <c r="F102" s="51"/>
      <c r="H102" s="51"/>
      <c r="J102" s="51"/>
    </row>
    <row r="103" spans="1:10" ht="12" customHeight="1">
      <c r="A103" s="33" t="s">
        <v>51</v>
      </c>
      <c r="D103" s="46">
        <v>6993339820</v>
      </c>
      <c r="F103" s="46">
        <v>6993339820</v>
      </c>
      <c r="H103" s="46">
        <v>6993339820</v>
      </c>
      <c r="J103" s="46">
        <v>6993339820</v>
      </c>
    </row>
    <row r="104" spans="1:10" ht="12" customHeight="1">
      <c r="A104" s="33" t="s">
        <v>52</v>
      </c>
      <c r="D104" s="46">
        <v>70764084210</v>
      </c>
      <c r="F104" s="46">
        <v>70764084210</v>
      </c>
      <c r="H104" s="46">
        <v>70764084210</v>
      </c>
      <c r="J104" s="46">
        <v>70764084210</v>
      </c>
    </row>
    <row r="105" spans="1:10" ht="12" customHeight="1">
      <c r="A105" s="33" t="s">
        <v>49</v>
      </c>
      <c r="D105" s="46"/>
      <c r="F105" s="46"/>
      <c r="H105" s="46"/>
      <c r="J105" s="46"/>
    </row>
    <row r="106" spans="1:10" ht="12" customHeight="1">
      <c r="A106" s="33" t="s">
        <v>52</v>
      </c>
      <c r="D106" s="46">
        <v>11432046462</v>
      </c>
      <c r="F106" s="46">
        <v>11432046462</v>
      </c>
      <c r="H106" s="46">
        <v>11432046462</v>
      </c>
      <c r="J106" s="46">
        <v>11432046462</v>
      </c>
    </row>
    <row r="107" spans="1:10" ht="12" customHeight="1">
      <c r="A107" s="33" t="s">
        <v>50</v>
      </c>
      <c r="D107" s="46"/>
      <c r="F107" s="46"/>
      <c r="H107" s="46"/>
      <c r="J107" s="46"/>
    </row>
    <row r="108" spans="1:10" ht="12" customHeight="1">
      <c r="A108" s="33" t="s">
        <v>51</v>
      </c>
      <c r="D108" s="46">
        <v>-1492776584</v>
      </c>
      <c r="F108" s="46">
        <v>-1492776584</v>
      </c>
      <c r="H108" s="46">
        <v>-1492776584</v>
      </c>
      <c r="J108" s="46">
        <v>-1492776584</v>
      </c>
    </row>
    <row r="109" spans="1:10" ht="12" customHeight="1">
      <c r="A109" s="33" t="s">
        <v>52</v>
      </c>
      <c r="D109" s="46">
        <v>-30335123897</v>
      </c>
      <c r="F109" s="46">
        <v>-30335123897</v>
      </c>
      <c r="H109" s="46">
        <v>-30335123897</v>
      </c>
      <c r="J109" s="46">
        <v>-30335123897</v>
      </c>
    </row>
    <row r="110" spans="1:10" ht="12" customHeight="1">
      <c r="A110" s="33" t="s">
        <v>148</v>
      </c>
      <c r="D110" s="46">
        <v>-1498437901</v>
      </c>
      <c r="F110" s="46">
        <v>-1498437901</v>
      </c>
      <c r="H110" s="44" t="s">
        <v>56</v>
      </c>
      <c r="J110" s="44" t="s">
        <v>56</v>
      </c>
    </row>
    <row r="111" spans="1:10" ht="12" customHeight="1">
      <c r="A111" s="33" t="s">
        <v>41</v>
      </c>
      <c r="D111" s="46">
        <v>104367158</v>
      </c>
      <c r="F111" s="46">
        <v>104219057</v>
      </c>
      <c r="H111" s="44" t="s">
        <v>56</v>
      </c>
      <c r="J111" s="44" t="s">
        <v>56</v>
      </c>
    </row>
    <row r="112" spans="1:10" ht="12" customHeight="1">
      <c r="A112" s="33" t="s">
        <v>77</v>
      </c>
      <c r="D112" s="46"/>
      <c r="F112" s="46"/>
      <c r="H112" s="32"/>
      <c r="J112" s="32"/>
    </row>
    <row r="113" spans="1:10" ht="12" customHeight="1">
      <c r="A113" s="33" t="s">
        <v>81</v>
      </c>
      <c r="D113" s="46">
        <v>34880969</v>
      </c>
      <c r="F113" s="46">
        <v>34880969</v>
      </c>
      <c r="H113" s="46">
        <v>34880969</v>
      </c>
      <c r="J113" s="46">
        <v>34880969</v>
      </c>
    </row>
    <row r="114" spans="1:10" ht="12" customHeight="1">
      <c r="A114" s="33" t="s">
        <v>46</v>
      </c>
      <c r="D114" s="53">
        <v>-44008248446</v>
      </c>
      <c r="F114" s="53">
        <v>-46043331407</v>
      </c>
      <c r="H114" s="53">
        <v>-41270433984</v>
      </c>
      <c r="J114" s="53">
        <v>-41841969887</v>
      </c>
    </row>
    <row r="115" spans="4:10" ht="12" customHeight="1">
      <c r="D115" s="50"/>
      <c r="F115" s="50"/>
      <c r="H115" s="50"/>
      <c r="J115" s="50"/>
    </row>
    <row r="116" spans="1:10" ht="12" customHeight="1">
      <c r="A116" s="29" t="s">
        <v>84</v>
      </c>
      <c r="D116" s="50">
        <f>SUM(D103:D114)</f>
        <v>11994131791</v>
      </c>
      <c r="E116" s="51"/>
      <c r="F116" s="46">
        <f>SUM(F103:F114)</f>
        <v>9958900729</v>
      </c>
      <c r="G116" s="51"/>
      <c r="H116" s="50">
        <f>SUM(H103:H114)</f>
        <v>16126016996</v>
      </c>
      <c r="I116" s="51"/>
      <c r="J116" s="50">
        <f>SUM(J103:J114)</f>
        <v>15554481093</v>
      </c>
    </row>
    <row r="117" spans="1:10" ht="12" customHeight="1">
      <c r="A117" s="33" t="s">
        <v>33</v>
      </c>
      <c r="D117" s="53">
        <v>574076273</v>
      </c>
      <c r="F117" s="53">
        <v>683534771</v>
      </c>
      <c r="H117" s="56" t="s">
        <v>56</v>
      </c>
      <c r="I117" s="49"/>
      <c r="J117" s="60" t="s">
        <v>56</v>
      </c>
    </row>
    <row r="118" spans="4:10" ht="12" customHeight="1">
      <c r="D118" s="50"/>
      <c r="E118" s="51"/>
      <c r="F118" s="50"/>
      <c r="G118" s="51"/>
      <c r="H118" s="52"/>
      <c r="I118" s="61"/>
      <c r="J118" s="62"/>
    </row>
    <row r="119" spans="1:10" ht="12" customHeight="1">
      <c r="A119" s="29" t="s">
        <v>31</v>
      </c>
      <c r="D119" s="53">
        <f>SUM(D116:D117)</f>
        <v>12568208064</v>
      </c>
      <c r="F119" s="53">
        <f>SUM(F116:F117)</f>
        <v>10642435500</v>
      </c>
      <c r="H119" s="53">
        <f>SUM(H116:H117)</f>
        <v>16126016996</v>
      </c>
      <c r="J119" s="53">
        <f>SUM(J116:J117)</f>
        <v>15554481093</v>
      </c>
    </row>
    <row r="120" spans="4:10" ht="12" customHeight="1">
      <c r="D120" s="46"/>
      <c r="F120" s="46"/>
      <c r="H120" s="46"/>
      <c r="J120" s="46"/>
    </row>
    <row r="121" spans="1:10" ht="12" customHeight="1" thickBot="1">
      <c r="A121" s="125" t="s">
        <v>85</v>
      </c>
      <c r="B121" s="125"/>
      <c r="D121" s="54">
        <f>+D119+D94</f>
        <v>117929866425</v>
      </c>
      <c r="F121" s="54">
        <f>+F119+F94</f>
        <v>116420989551</v>
      </c>
      <c r="H121" s="54">
        <f>+H119+H94</f>
        <v>52362454063</v>
      </c>
      <c r="J121" s="54">
        <f>+J119+J94</f>
        <v>55043019206</v>
      </c>
    </row>
    <row r="122" spans="1:10" ht="12" customHeight="1" thickTop="1">
      <c r="A122" s="63"/>
      <c r="B122" s="63"/>
      <c r="D122" s="50"/>
      <c r="F122" s="50"/>
      <c r="H122" s="50"/>
      <c r="J122" s="50"/>
    </row>
    <row r="123" spans="4:10" ht="9.75" customHeight="1">
      <c r="D123" s="45">
        <f>D42-D121</f>
        <v>0</v>
      </c>
      <c r="F123" s="45">
        <f>F42-F121</f>
        <v>0</v>
      </c>
      <c r="H123" s="45">
        <f>H42-H121</f>
        <v>0</v>
      </c>
      <c r="J123" s="45">
        <f>J42-J121</f>
        <v>0</v>
      </c>
    </row>
    <row r="124" spans="1:10" ht="21.75" customHeight="1">
      <c r="A124" s="126" t="str">
        <f>A57</f>
        <v>The accompanying notes on pages 9 to 31 are an integral part of these interim consolidated and Company financial statements.</v>
      </c>
      <c r="B124" s="126"/>
      <c r="C124" s="126"/>
      <c r="D124" s="126"/>
      <c r="E124" s="126"/>
      <c r="F124" s="126"/>
      <c r="G124" s="126"/>
      <c r="H124" s="126"/>
      <c r="I124" s="126"/>
      <c r="J124" s="126"/>
    </row>
    <row r="125" spans="1:10" ht="13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9">
        <v>3</v>
      </c>
    </row>
    <row r="126" spans="1:10" ht="13.5" customHeight="1">
      <c r="A126" s="29" t="str">
        <f>+A59</f>
        <v>True Corporation Public Company Limited</v>
      </c>
      <c r="B126" s="30"/>
      <c r="C126" s="31"/>
      <c r="D126" s="31"/>
      <c r="E126" s="31"/>
      <c r="F126" s="31"/>
      <c r="G126" s="31"/>
      <c r="H126" s="31"/>
      <c r="I126" s="31"/>
      <c r="J126" s="31"/>
    </row>
    <row r="127" spans="1:10" ht="13.5" customHeight="1">
      <c r="A127" s="29" t="s">
        <v>79</v>
      </c>
      <c r="B127" s="30"/>
      <c r="C127" s="31"/>
      <c r="D127" s="31"/>
      <c r="E127" s="31"/>
      <c r="F127" s="31"/>
      <c r="G127" s="31"/>
      <c r="H127" s="31"/>
      <c r="I127" s="31"/>
      <c r="J127" s="31"/>
    </row>
    <row r="128" spans="1:10" ht="13.5" customHeight="1">
      <c r="A128" s="34" t="s">
        <v>160</v>
      </c>
      <c r="B128" s="35"/>
      <c r="C128" s="36"/>
      <c r="D128" s="36"/>
      <c r="E128" s="36"/>
      <c r="F128" s="36"/>
      <c r="G128" s="36"/>
      <c r="H128" s="36"/>
      <c r="I128" s="36"/>
      <c r="J128" s="36"/>
    </row>
    <row r="129" spans="1:10" ht="13.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</row>
    <row r="131" spans="1:10" ht="13.5" customHeight="1">
      <c r="A131" s="29"/>
      <c r="B131" s="30"/>
      <c r="C131" s="31"/>
      <c r="D131" s="127" t="s">
        <v>1</v>
      </c>
      <c r="E131" s="127"/>
      <c r="F131" s="127"/>
      <c r="G131" s="31"/>
      <c r="H131" s="127" t="s">
        <v>2</v>
      </c>
      <c r="I131" s="127"/>
      <c r="J131" s="127"/>
    </row>
    <row r="132" spans="1:10" ht="13.5" customHeight="1">
      <c r="A132" s="29"/>
      <c r="B132" s="30"/>
      <c r="C132" s="31"/>
      <c r="D132" s="42" t="str">
        <f>+D66</f>
        <v>30 September</v>
      </c>
      <c r="E132" s="43"/>
      <c r="F132" s="42" t="str">
        <f>+D132</f>
        <v>30 September</v>
      </c>
      <c r="G132" s="43"/>
      <c r="H132" s="42" t="str">
        <f>+D132</f>
        <v>30 September</v>
      </c>
      <c r="I132" s="43"/>
      <c r="J132" s="42" t="str">
        <f>+F132</f>
        <v>30 September</v>
      </c>
    </row>
    <row r="133" spans="1:10" ht="13.5" customHeight="1">
      <c r="A133" s="29"/>
      <c r="B133" s="30"/>
      <c r="C133" s="31"/>
      <c r="D133" s="42" t="str">
        <f>+D67</f>
        <v>2010</v>
      </c>
      <c r="E133" s="43"/>
      <c r="F133" s="42" t="s">
        <v>109</v>
      </c>
      <c r="G133" s="43"/>
      <c r="H133" s="42" t="str">
        <f>+D133</f>
        <v>2010</v>
      </c>
      <c r="I133" s="43"/>
      <c r="J133" s="42" t="str">
        <f>+F133</f>
        <v>2009</v>
      </c>
    </row>
    <row r="134" spans="1:10" ht="13.5" customHeight="1">
      <c r="A134" s="29"/>
      <c r="B134" s="35" t="s">
        <v>3</v>
      </c>
      <c r="C134" s="31"/>
      <c r="D134" s="40" t="s">
        <v>54</v>
      </c>
      <c r="E134" s="43"/>
      <c r="F134" s="40" t="s">
        <v>54</v>
      </c>
      <c r="G134" s="43"/>
      <c r="H134" s="40" t="str">
        <f>F134</f>
        <v>Baht</v>
      </c>
      <c r="I134" s="43"/>
      <c r="J134" s="40" t="str">
        <f>H134</f>
        <v>Baht</v>
      </c>
    </row>
    <row r="135" spans="1:10" ht="12.75" customHeight="1">
      <c r="A135" s="29"/>
      <c r="B135" s="38"/>
      <c r="C135" s="31"/>
      <c r="D135" s="41"/>
      <c r="E135" s="43"/>
      <c r="F135" s="41"/>
      <c r="G135" s="43"/>
      <c r="H135" s="41"/>
      <c r="I135" s="43"/>
      <c r="J135" s="41"/>
    </row>
    <row r="136" spans="1:2" ht="13.5" customHeight="1">
      <c r="A136" s="29" t="s">
        <v>16</v>
      </c>
      <c r="B136" s="44">
        <v>3</v>
      </c>
    </row>
    <row r="137" ht="12.75" customHeight="1">
      <c r="A137" s="29"/>
    </row>
    <row r="138" spans="1:10" ht="13.5" customHeight="1">
      <c r="A138" s="33" t="s">
        <v>178</v>
      </c>
      <c r="D138" s="46">
        <v>14496955428</v>
      </c>
      <c r="E138" s="46"/>
      <c r="F138" s="46">
        <v>14801427025</v>
      </c>
      <c r="G138" s="46"/>
      <c r="H138" s="46">
        <v>3014231194</v>
      </c>
      <c r="I138" s="46"/>
      <c r="J138" s="46">
        <v>3086966239</v>
      </c>
    </row>
    <row r="139" spans="1:10" ht="13.5" customHeight="1">
      <c r="A139" s="33" t="s">
        <v>17</v>
      </c>
      <c r="D139" s="53">
        <v>542638722</v>
      </c>
      <c r="E139" s="46"/>
      <c r="F139" s="53">
        <v>630458515</v>
      </c>
      <c r="G139" s="46"/>
      <c r="H139" s="53">
        <v>549096</v>
      </c>
      <c r="I139" s="46"/>
      <c r="J139" s="53">
        <v>17687187</v>
      </c>
    </row>
    <row r="140" spans="4:10" ht="12.75" customHeight="1">
      <c r="D140" s="50"/>
      <c r="E140" s="50"/>
      <c r="F140" s="50"/>
      <c r="G140" s="50"/>
      <c r="H140" s="50"/>
      <c r="I140" s="50"/>
      <c r="J140" s="50"/>
    </row>
    <row r="141" spans="1:10" ht="13.5" customHeight="1">
      <c r="A141" s="29" t="s">
        <v>18</v>
      </c>
      <c r="D141" s="53">
        <f>SUM(D138:D139)</f>
        <v>15039594150</v>
      </c>
      <c r="E141" s="46"/>
      <c r="F141" s="53">
        <f>SUM(F138:F139)</f>
        <v>15431885540</v>
      </c>
      <c r="G141" s="46"/>
      <c r="H141" s="53">
        <f>SUM(H138:H140)</f>
        <v>3014780290</v>
      </c>
      <c r="I141" s="46"/>
      <c r="J141" s="53">
        <f>SUM(J138:J139)</f>
        <v>3104653426</v>
      </c>
    </row>
    <row r="142" spans="4:10" ht="12.75" customHeight="1">
      <c r="D142" s="46"/>
      <c r="E142" s="46"/>
      <c r="F142" s="46"/>
      <c r="G142" s="46"/>
      <c r="H142" s="46"/>
      <c r="I142" s="46"/>
      <c r="J142" s="46"/>
    </row>
    <row r="143" spans="1:10" ht="13.5" customHeight="1">
      <c r="A143" s="29" t="s">
        <v>38</v>
      </c>
      <c r="D143" s="46"/>
      <c r="E143" s="46"/>
      <c r="F143" s="46"/>
      <c r="G143" s="46"/>
      <c r="H143" s="46"/>
      <c r="I143" s="46"/>
      <c r="J143" s="46"/>
    </row>
    <row r="144" spans="1:10" ht="13.5" customHeight="1">
      <c r="A144" s="33" t="s">
        <v>78</v>
      </c>
      <c r="D144" s="46">
        <v>9930974292</v>
      </c>
      <c r="E144" s="46"/>
      <c r="F144" s="46">
        <v>10018872283</v>
      </c>
      <c r="G144" s="46"/>
      <c r="H144" s="46">
        <v>1484843461</v>
      </c>
      <c r="I144" s="46"/>
      <c r="J144" s="46">
        <v>1625366931</v>
      </c>
    </row>
    <row r="145" spans="1:10" ht="13.5" customHeight="1">
      <c r="A145" s="33" t="s">
        <v>19</v>
      </c>
      <c r="D145" s="53">
        <v>456495406</v>
      </c>
      <c r="E145" s="46"/>
      <c r="F145" s="53">
        <v>543174865</v>
      </c>
      <c r="G145" s="46"/>
      <c r="H145" s="53">
        <v>11707</v>
      </c>
      <c r="I145" s="46"/>
      <c r="J145" s="53">
        <v>15153287</v>
      </c>
    </row>
    <row r="146" spans="4:10" ht="12.75" customHeight="1">
      <c r="D146" s="50"/>
      <c r="E146" s="50"/>
      <c r="F146" s="50"/>
      <c r="G146" s="50"/>
      <c r="H146" s="50"/>
      <c r="I146" s="50"/>
      <c r="J146" s="50"/>
    </row>
    <row r="147" spans="1:10" ht="13.5" customHeight="1">
      <c r="A147" s="29" t="s">
        <v>39</v>
      </c>
      <c r="D147" s="53">
        <f>SUM(D144:D145)</f>
        <v>10387469698</v>
      </c>
      <c r="E147" s="50"/>
      <c r="F147" s="53">
        <f>SUM(F144:F145)</f>
        <v>10562047148</v>
      </c>
      <c r="G147" s="46"/>
      <c r="H147" s="53">
        <f>SUM(H144:H146)</f>
        <v>1484855168</v>
      </c>
      <c r="I147" s="46"/>
      <c r="J147" s="53">
        <f>SUM(J144:J145)</f>
        <v>1640520218</v>
      </c>
    </row>
    <row r="148" spans="1:10" ht="12.75" customHeight="1">
      <c r="A148" s="29"/>
      <c r="D148" s="50"/>
      <c r="E148" s="46"/>
      <c r="F148" s="50"/>
      <c r="G148" s="46"/>
      <c r="H148" s="50"/>
      <c r="I148" s="46"/>
      <c r="J148" s="50"/>
    </row>
    <row r="149" spans="1:10" ht="13.5" customHeight="1">
      <c r="A149" s="29" t="s">
        <v>40</v>
      </c>
      <c r="D149" s="46">
        <f>+D141-D147</f>
        <v>4652124452</v>
      </c>
      <c r="E149" s="46"/>
      <c r="F149" s="46">
        <f>+F141-F147</f>
        <v>4869838392</v>
      </c>
      <c r="G149" s="46"/>
      <c r="H149" s="46">
        <f>H141-H147</f>
        <v>1529925122</v>
      </c>
      <c r="I149" s="46"/>
      <c r="J149" s="46">
        <f>+J141-J147</f>
        <v>1464133208</v>
      </c>
    </row>
    <row r="150" spans="1:10" ht="13.5" customHeight="1">
      <c r="A150" s="33" t="s">
        <v>120</v>
      </c>
      <c r="D150" s="53">
        <v>187910725</v>
      </c>
      <c r="E150" s="46"/>
      <c r="F150" s="53">
        <v>179689349</v>
      </c>
      <c r="G150" s="46"/>
      <c r="H150" s="53">
        <v>14604941</v>
      </c>
      <c r="I150" s="46"/>
      <c r="J150" s="53">
        <v>44066347</v>
      </c>
    </row>
    <row r="151" spans="4:10" ht="12.75" customHeight="1">
      <c r="D151" s="46"/>
      <c r="E151" s="46"/>
      <c r="F151" s="46"/>
      <c r="G151" s="46"/>
      <c r="H151" s="46"/>
      <c r="I151" s="46"/>
      <c r="J151" s="46"/>
    </row>
    <row r="152" spans="1:10" ht="13.5" customHeight="1">
      <c r="A152" s="29" t="s">
        <v>122</v>
      </c>
      <c r="D152" s="53">
        <f>SUM(D149:D151)</f>
        <v>4840035177</v>
      </c>
      <c r="E152" s="46"/>
      <c r="F152" s="53">
        <f>SUM(F149:F151)</f>
        <v>5049527741</v>
      </c>
      <c r="G152" s="46"/>
      <c r="H152" s="53">
        <f>SUM(H149:H151)</f>
        <v>1544530063</v>
      </c>
      <c r="I152" s="46"/>
      <c r="J152" s="53">
        <f>SUM(J149:J151)</f>
        <v>1508199555</v>
      </c>
    </row>
    <row r="153" spans="1:10" ht="12.75" customHeight="1">
      <c r="A153" s="29"/>
      <c r="D153" s="50"/>
      <c r="E153" s="46"/>
      <c r="F153" s="50"/>
      <c r="G153" s="46"/>
      <c r="H153" s="50"/>
      <c r="I153" s="46"/>
      <c r="J153" s="50"/>
    </row>
    <row r="154" spans="1:10" ht="13.5" customHeight="1">
      <c r="A154" s="33" t="s">
        <v>110</v>
      </c>
      <c r="D154" s="46">
        <v>1218028509</v>
      </c>
      <c r="E154" s="46"/>
      <c r="F154" s="50">
        <v>883288100</v>
      </c>
      <c r="G154" s="46"/>
      <c r="H154" s="46">
        <v>120030261</v>
      </c>
      <c r="I154" s="46"/>
      <c r="J154" s="50">
        <v>119174790</v>
      </c>
    </row>
    <row r="155" spans="1:10" ht="13.5" customHeight="1">
      <c r="A155" s="33" t="s">
        <v>117</v>
      </c>
      <c r="D155" s="46">
        <f>1909617597+13230000</f>
        <v>1922847597</v>
      </c>
      <c r="E155" s="46"/>
      <c r="F155" s="46">
        <f>13380000+1882401105</f>
        <v>1895781105</v>
      </c>
      <c r="G155" s="46"/>
      <c r="H155" s="46">
        <f>723979679+8250000</f>
        <v>732229679</v>
      </c>
      <c r="I155" s="46"/>
      <c r="J155" s="46">
        <v>740711927</v>
      </c>
    </row>
    <row r="156" spans="1:10" ht="13.5" customHeight="1">
      <c r="A156" s="33" t="s">
        <v>121</v>
      </c>
      <c r="D156" s="53">
        <v>27176481</v>
      </c>
      <c r="E156" s="46"/>
      <c r="F156" s="53">
        <v>130283309</v>
      </c>
      <c r="G156" s="46"/>
      <c r="H156" s="53">
        <v>4769864</v>
      </c>
      <c r="I156" s="46"/>
      <c r="J156" s="53">
        <v>8190583</v>
      </c>
    </row>
    <row r="157" spans="4:10" ht="12.75" customHeight="1">
      <c r="D157" s="50"/>
      <c r="E157" s="50"/>
      <c r="F157" s="50"/>
      <c r="G157" s="50"/>
      <c r="H157" s="50"/>
      <c r="I157" s="50"/>
      <c r="J157" s="50"/>
    </row>
    <row r="158" spans="1:10" ht="13.5" customHeight="1">
      <c r="A158" s="29" t="s">
        <v>119</v>
      </c>
      <c r="D158" s="53">
        <f>SUM(D154:D156)</f>
        <v>3168052587</v>
      </c>
      <c r="E158" s="50"/>
      <c r="F158" s="53">
        <f>SUM(F154:F156)</f>
        <v>2909352514</v>
      </c>
      <c r="G158" s="50"/>
      <c r="H158" s="53">
        <f>SUM(H154:H156)</f>
        <v>857029804</v>
      </c>
      <c r="I158" s="50"/>
      <c r="J158" s="53">
        <f>SUM(J154:J156)</f>
        <v>868077300</v>
      </c>
    </row>
    <row r="159" spans="4:10" ht="12.75" customHeight="1">
      <c r="D159" s="50"/>
      <c r="E159" s="46"/>
      <c r="F159" s="50"/>
      <c r="G159" s="46"/>
      <c r="H159" s="50"/>
      <c r="I159" s="46"/>
      <c r="J159" s="50"/>
    </row>
    <row r="160" spans="1:10" ht="13.5" customHeight="1">
      <c r="A160" s="29" t="s">
        <v>127</v>
      </c>
      <c r="D160" s="50">
        <f>SUM(D152-D158)</f>
        <v>1671982590</v>
      </c>
      <c r="E160" s="46"/>
      <c r="F160" s="50">
        <f>SUM(F152-F158)</f>
        <v>2140175227</v>
      </c>
      <c r="G160" s="46"/>
      <c r="H160" s="50">
        <f>SUM(H152-H158)</f>
        <v>687500259</v>
      </c>
      <c r="I160" s="46"/>
      <c r="J160" s="50">
        <f>SUM(J152-J158)</f>
        <v>640122255</v>
      </c>
    </row>
    <row r="161" spans="1:10" ht="13.5" customHeight="1">
      <c r="A161" s="33" t="s">
        <v>116</v>
      </c>
      <c r="D161" s="53">
        <v>15235918</v>
      </c>
      <c r="E161" s="46"/>
      <c r="F161" s="53">
        <v>934414</v>
      </c>
      <c r="G161" s="46"/>
      <c r="H161" s="56" t="s">
        <v>56</v>
      </c>
      <c r="I161" s="46"/>
      <c r="J161" s="56" t="s">
        <v>56</v>
      </c>
    </row>
    <row r="162" spans="4:10" ht="12.75" customHeight="1">
      <c r="D162" s="50"/>
      <c r="E162" s="46"/>
      <c r="F162" s="50"/>
      <c r="G162" s="46"/>
      <c r="H162" s="50"/>
      <c r="I162" s="46"/>
      <c r="J162" s="50"/>
    </row>
    <row r="163" spans="1:10" ht="13.5" customHeight="1">
      <c r="A163" s="29" t="s">
        <v>149</v>
      </c>
      <c r="D163" s="46">
        <f>SUM(D160:D161)</f>
        <v>1687218508</v>
      </c>
      <c r="E163" s="46"/>
      <c r="F163" s="46">
        <f>SUM(F160:F161)</f>
        <v>2141109641</v>
      </c>
      <c r="G163" s="46"/>
      <c r="H163" s="46">
        <f>SUM(H160:H161)</f>
        <v>687500259</v>
      </c>
      <c r="I163" s="46"/>
      <c r="J163" s="46">
        <f>SUM(J160:J161)</f>
        <v>640122255</v>
      </c>
    </row>
    <row r="164" spans="1:10" ht="13.5" customHeight="1">
      <c r="A164" s="33" t="s">
        <v>146</v>
      </c>
      <c r="B164" s="44">
        <v>5</v>
      </c>
      <c r="D164" s="53">
        <v>-39800023</v>
      </c>
      <c r="E164" s="50"/>
      <c r="F164" s="53">
        <v>-1431921931</v>
      </c>
      <c r="G164" s="50"/>
      <c r="H164" s="53">
        <v>-464755118</v>
      </c>
      <c r="I164" s="50"/>
      <c r="J164" s="53">
        <v>-879797450</v>
      </c>
    </row>
    <row r="165" spans="4:10" ht="12.75" customHeight="1">
      <c r="D165" s="50"/>
      <c r="E165" s="46"/>
      <c r="F165" s="50"/>
      <c r="G165" s="46"/>
      <c r="H165" s="50"/>
      <c r="I165" s="46"/>
      <c r="J165" s="50"/>
    </row>
    <row r="166" spans="1:10" ht="13.5" customHeight="1">
      <c r="A166" s="29" t="s">
        <v>139</v>
      </c>
      <c r="D166" s="50">
        <f>SUM(D163:D164)</f>
        <v>1647418485</v>
      </c>
      <c r="E166" s="50"/>
      <c r="F166" s="50">
        <f>SUM(F163:F164)</f>
        <v>709187710</v>
      </c>
      <c r="G166" s="50"/>
      <c r="H166" s="50">
        <f>SUM(H163:H164)</f>
        <v>222745141</v>
      </c>
      <c r="I166" s="50"/>
      <c r="J166" s="50">
        <f>SUM(J163:J164)</f>
        <v>-239675195</v>
      </c>
    </row>
    <row r="167" spans="1:10" ht="13.5" customHeight="1">
      <c r="A167" s="33" t="s">
        <v>169</v>
      </c>
      <c r="B167" s="44">
        <v>6</v>
      </c>
      <c r="D167" s="53">
        <v>-378401275</v>
      </c>
      <c r="E167" s="46"/>
      <c r="F167" s="53">
        <v>-585897428</v>
      </c>
      <c r="G167" s="46"/>
      <c r="H167" s="53">
        <v>-108099665</v>
      </c>
      <c r="I167" s="44"/>
      <c r="J167" s="64">
        <v>-108216070</v>
      </c>
    </row>
    <row r="168" spans="4:10" ht="12.75" customHeight="1">
      <c r="D168" s="50"/>
      <c r="E168" s="46"/>
      <c r="F168" s="50"/>
      <c r="G168" s="46"/>
      <c r="H168" s="65"/>
      <c r="I168" s="44"/>
      <c r="J168" s="65"/>
    </row>
    <row r="169" spans="1:10" ht="13.5" customHeight="1" thickBot="1">
      <c r="A169" s="29" t="s">
        <v>87</v>
      </c>
      <c r="D169" s="54">
        <f>SUM(D166:D167)</f>
        <v>1269017210</v>
      </c>
      <c r="E169" s="50"/>
      <c r="F169" s="54">
        <f>SUM(F166:F167)</f>
        <v>123290282</v>
      </c>
      <c r="G169" s="50"/>
      <c r="H169" s="54">
        <f>SUM(H166:H167)</f>
        <v>114645476</v>
      </c>
      <c r="I169" s="50"/>
      <c r="J169" s="54">
        <f>SUM(J166:J167)</f>
        <v>-347891265</v>
      </c>
    </row>
    <row r="170" spans="1:10" ht="12.75" customHeight="1" thickTop="1">
      <c r="A170" s="29"/>
      <c r="D170" s="50"/>
      <c r="E170" s="50"/>
      <c r="F170" s="50"/>
      <c r="G170" s="50"/>
      <c r="H170" s="50"/>
      <c r="I170" s="50"/>
      <c r="J170" s="50"/>
    </row>
    <row r="171" spans="1:10" ht="13.5" customHeight="1">
      <c r="A171" s="29" t="s">
        <v>100</v>
      </c>
      <c r="D171" s="50"/>
      <c r="E171" s="46"/>
      <c r="F171" s="50"/>
      <c r="G171" s="46"/>
      <c r="H171" s="50"/>
      <c r="I171" s="46"/>
      <c r="J171" s="50"/>
    </row>
    <row r="172" spans="1:10" ht="13.5" customHeight="1">
      <c r="A172" s="33" t="s">
        <v>118</v>
      </c>
      <c r="D172" s="50">
        <v>1243278845</v>
      </c>
      <c r="E172" s="46"/>
      <c r="F172" s="50">
        <v>98940181</v>
      </c>
      <c r="G172" s="46"/>
      <c r="H172" s="50">
        <v>114645476</v>
      </c>
      <c r="I172" s="46"/>
      <c r="J172" s="50">
        <v>-347891265</v>
      </c>
    </row>
    <row r="173" spans="1:10" ht="13.5" customHeight="1">
      <c r="A173" s="33" t="s">
        <v>107</v>
      </c>
      <c r="D173" s="53">
        <v>25738365</v>
      </c>
      <c r="E173" s="46"/>
      <c r="F173" s="53">
        <v>24350101</v>
      </c>
      <c r="G173" s="46"/>
      <c r="H173" s="56" t="s">
        <v>56</v>
      </c>
      <c r="I173" s="44"/>
      <c r="J173" s="56" t="s">
        <v>56</v>
      </c>
    </row>
    <row r="174" spans="4:10" ht="13.5" customHeight="1">
      <c r="D174" s="50"/>
      <c r="E174" s="46"/>
      <c r="F174" s="50"/>
      <c r="G174" s="46"/>
      <c r="H174" s="52"/>
      <c r="I174" s="44"/>
      <c r="J174" s="52"/>
    </row>
    <row r="175" spans="4:10" ht="13.5" customHeight="1" thickBot="1">
      <c r="D175" s="54">
        <f>SUM(D172:D174)</f>
        <v>1269017210</v>
      </c>
      <c r="E175" s="50"/>
      <c r="F175" s="54">
        <f>SUM(F172:F174)</f>
        <v>123290282</v>
      </c>
      <c r="G175" s="50"/>
      <c r="H175" s="54">
        <f>SUM(H172:H174)</f>
        <v>114645476</v>
      </c>
      <c r="I175" s="50"/>
      <c r="J175" s="54">
        <f>SUM(J172:J174)</f>
        <v>-347891265</v>
      </c>
    </row>
    <row r="176" spans="1:10" ht="12.75" customHeight="1" thickTop="1">
      <c r="A176" s="66"/>
      <c r="D176" s="67">
        <f>SUM(D169-D175)</f>
        <v>0</v>
      </c>
      <c r="E176" s="51"/>
      <c r="F176" s="61">
        <f>F169-F175</f>
        <v>0</v>
      </c>
      <c r="G176" s="61"/>
      <c r="H176" s="50">
        <f>H169-H175</f>
        <v>0</v>
      </c>
      <c r="I176" s="61"/>
      <c r="J176" s="61">
        <f>J169-J175</f>
        <v>0</v>
      </c>
    </row>
    <row r="177" spans="1:2" ht="13.5" customHeight="1">
      <c r="A177" s="29" t="s">
        <v>155</v>
      </c>
      <c r="B177" s="33"/>
    </row>
    <row r="178" spans="1:10" ht="13.5" customHeight="1">
      <c r="A178" s="29" t="s">
        <v>172</v>
      </c>
      <c r="D178" s="51"/>
      <c r="E178" s="51"/>
      <c r="F178" s="51"/>
      <c r="G178" s="51"/>
      <c r="H178" s="51"/>
      <c r="I178" s="51"/>
      <c r="J178" s="51"/>
    </row>
    <row r="179" spans="1:10" ht="13.5" customHeight="1">
      <c r="A179" s="29" t="s">
        <v>123</v>
      </c>
      <c r="B179" s="44">
        <v>7</v>
      </c>
      <c r="D179" s="51"/>
      <c r="E179" s="51"/>
      <c r="F179" s="51"/>
      <c r="G179" s="51"/>
      <c r="H179" s="51"/>
      <c r="I179" s="51"/>
      <c r="J179" s="51"/>
    </row>
    <row r="180" spans="1:10" ht="12.75" customHeight="1">
      <c r="A180" s="29"/>
      <c r="D180" s="51"/>
      <c r="E180" s="51"/>
      <c r="F180" s="51"/>
      <c r="G180" s="51"/>
      <c r="H180" s="51"/>
      <c r="I180" s="51"/>
      <c r="J180" s="51"/>
    </row>
    <row r="181" spans="1:10" ht="13.5" customHeight="1">
      <c r="A181" s="66" t="s">
        <v>90</v>
      </c>
      <c r="D181" s="51">
        <v>0.18</v>
      </c>
      <c r="E181" s="51"/>
      <c r="F181" s="51">
        <v>0.01</v>
      </c>
      <c r="G181" s="51"/>
      <c r="H181" s="51">
        <v>0.02</v>
      </c>
      <c r="I181" s="51"/>
      <c r="J181" s="51">
        <v>-0.05</v>
      </c>
    </row>
    <row r="182" spans="1:10" ht="13.5" customHeight="1">
      <c r="A182" s="66" t="s">
        <v>91</v>
      </c>
      <c r="D182" s="51">
        <v>0.16</v>
      </c>
      <c r="E182" s="51"/>
      <c r="F182" s="61" t="s">
        <v>56</v>
      </c>
      <c r="G182" s="61"/>
      <c r="H182" s="51">
        <v>0.01</v>
      </c>
      <c r="I182" s="61"/>
      <c r="J182" s="61" t="s">
        <v>56</v>
      </c>
    </row>
    <row r="183" spans="1:10" ht="7.5" customHeight="1">
      <c r="A183" s="66"/>
      <c r="D183" s="51"/>
      <c r="E183" s="51"/>
      <c r="F183" s="61"/>
      <c r="G183" s="61"/>
      <c r="H183" s="61"/>
      <c r="I183" s="61"/>
      <c r="J183" s="61"/>
    </row>
    <row r="184" spans="1:10" ht="21.75" customHeight="1">
      <c r="A184" s="128" t="str">
        <f>A57</f>
        <v>The accompanying notes on pages 9 to 31 are an integral part of these interim consolidated and Company financial statements.</v>
      </c>
      <c r="B184" s="128"/>
      <c r="C184" s="128"/>
      <c r="D184" s="128"/>
      <c r="E184" s="128"/>
      <c r="F184" s="128"/>
      <c r="G184" s="128"/>
      <c r="H184" s="128"/>
      <c r="I184" s="128"/>
      <c r="J184" s="128"/>
    </row>
    <row r="185" ht="13.5" customHeight="1">
      <c r="J185" s="46">
        <v>4</v>
      </c>
    </row>
    <row r="186" spans="1:10" ht="13.5" customHeight="1">
      <c r="A186" s="29" t="str">
        <f>A126</f>
        <v>True Corporation Public Company Limited</v>
      </c>
      <c r="B186" s="30"/>
      <c r="C186" s="31"/>
      <c r="D186" s="31"/>
      <c r="E186" s="31"/>
      <c r="F186" s="31"/>
      <c r="G186" s="31"/>
      <c r="H186" s="31"/>
      <c r="I186" s="31"/>
      <c r="J186" s="31"/>
    </row>
    <row r="187" spans="1:10" ht="13.5" customHeight="1">
      <c r="A187" s="29" t="s">
        <v>79</v>
      </c>
      <c r="B187" s="30"/>
      <c r="C187" s="31"/>
      <c r="D187" s="31"/>
      <c r="E187" s="31"/>
      <c r="F187" s="31"/>
      <c r="G187" s="31"/>
      <c r="H187" s="31"/>
      <c r="I187" s="31"/>
      <c r="J187" s="31"/>
    </row>
    <row r="188" spans="1:10" ht="13.5" customHeight="1">
      <c r="A188" s="34" t="s">
        <v>161</v>
      </c>
      <c r="B188" s="35"/>
      <c r="C188" s="36"/>
      <c r="D188" s="36"/>
      <c r="E188" s="36"/>
      <c r="F188" s="36"/>
      <c r="G188" s="36"/>
      <c r="H188" s="36"/>
      <c r="I188" s="36"/>
      <c r="J188" s="36"/>
    </row>
    <row r="189" spans="1:10" ht="13.5" customHeight="1">
      <c r="A189" s="37"/>
      <c r="B189" s="38"/>
      <c r="C189" s="39"/>
      <c r="D189" s="39"/>
      <c r="E189" s="39"/>
      <c r="F189" s="39"/>
      <c r="G189" s="39"/>
      <c r="H189" s="39"/>
      <c r="I189" s="39"/>
      <c r="J189" s="39"/>
    </row>
    <row r="190" ht="13.5" customHeight="1">
      <c r="A190" s="29"/>
    </row>
    <row r="191" spans="1:10" ht="13.5" customHeight="1">
      <c r="A191" s="29"/>
      <c r="B191" s="30"/>
      <c r="C191" s="31"/>
      <c r="D191" s="127" t="s">
        <v>1</v>
      </c>
      <c r="E191" s="127"/>
      <c r="F191" s="127"/>
      <c r="G191" s="31"/>
      <c r="H191" s="127" t="s">
        <v>2</v>
      </c>
      <c r="I191" s="127"/>
      <c r="J191" s="127"/>
    </row>
    <row r="192" spans="1:10" ht="13.5" customHeight="1">
      <c r="A192" s="29"/>
      <c r="B192" s="30"/>
      <c r="C192" s="31"/>
      <c r="D192" s="42" t="str">
        <f>D132:J132</f>
        <v>30 September</v>
      </c>
      <c r="E192" s="43"/>
      <c r="F192" s="42" t="str">
        <f>+D192</f>
        <v>30 September</v>
      </c>
      <c r="G192" s="43"/>
      <c r="H192" s="42" t="str">
        <f>+D192</f>
        <v>30 September</v>
      </c>
      <c r="I192" s="43"/>
      <c r="J192" s="42" t="str">
        <f>+F192</f>
        <v>30 September</v>
      </c>
    </row>
    <row r="193" spans="1:10" ht="13.5" customHeight="1">
      <c r="A193" s="29"/>
      <c r="B193" s="30"/>
      <c r="C193" s="31"/>
      <c r="D193" s="42" t="str">
        <f>D133</f>
        <v>2010</v>
      </c>
      <c r="E193" s="43"/>
      <c r="F193" s="42" t="s">
        <v>109</v>
      </c>
      <c r="G193" s="43"/>
      <c r="H193" s="42" t="str">
        <f>+D193</f>
        <v>2010</v>
      </c>
      <c r="I193" s="43"/>
      <c r="J193" s="42" t="str">
        <f>+F193</f>
        <v>2009</v>
      </c>
    </row>
    <row r="194" spans="1:10" ht="13.5" customHeight="1">
      <c r="A194" s="29"/>
      <c r="B194" s="35" t="s">
        <v>3</v>
      </c>
      <c r="C194" s="31"/>
      <c r="D194" s="40" t="s">
        <v>54</v>
      </c>
      <c r="E194" s="43"/>
      <c r="F194" s="40" t="s">
        <v>54</v>
      </c>
      <c r="G194" s="43"/>
      <c r="H194" s="40" t="str">
        <f>F194</f>
        <v>Baht</v>
      </c>
      <c r="I194" s="43"/>
      <c r="J194" s="40" t="str">
        <f>H194</f>
        <v>Baht</v>
      </c>
    </row>
    <row r="195" spans="1:10" ht="12" customHeight="1">
      <c r="A195" s="29"/>
      <c r="B195" s="38"/>
      <c r="C195" s="31"/>
      <c r="D195" s="41"/>
      <c r="E195" s="43"/>
      <c r="F195" s="41"/>
      <c r="G195" s="43"/>
      <c r="H195" s="41"/>
      <c r="I195" s="43"/>
      <c r="J195" s="41"/>
    </row>
    <row r="196" spans="1:2" ht="13.5" customHeight="1">
      <c r="A196" s="29" t="s">
        <v>16</v>
      </c>
      <c r="B196" s="44">
        <v>3</v>
      </c>
    </row>
    <row r="197" ht="12" customHeight="1">
      <c r="A197" s="29"/>
    </row>
    <row r="198" spans="1:10" ht="13.5" customHeight="1">
      <c r="A198" s="33" t="s">
        <v>178</v>
      </c>
      <c r="D198" s="46">
        <v>43829795293</v>
      </c>
      <c r="E198" s="46"/>
      <c r="F198" s="46">
        <v>44340893574</v>
      </c>
      <c r="G198" s="46"/>
      <c r="H198" s="46">
        <v>9007343595</v>
      </c>
      <c r="I198" s="46"/>
      <c r="J198" s="46">
        <v>9482401426</v>
      </c>
    </row>
    <row r="199" spans="1:10" ht="13.5" customHeight="1">
      <c r="A199" s="33" t="s">
        <v>17</v>
      </c>
      <c r="D199" s="53">
        <v>1826325603</v>
      </c>
      <c r="E199" s="46"/>
      <c r="F199" s="53">
        <v>1787017613</v>
      </c>
      <c r="G199" s="46"/>
      <c r="H199" s="53">
        <v>5159953</v>
      </c>
      <c r="I199" s="46"/>
      <c r="J199" s="53">
        <v>35207494</v>
      </c>
    </row>
    <row r="200" spans="4:10" ht="12" customHeight="1">
      <c r="D200" s="50"/>
      <c r="E200" s="50"/>
      <c r="F200" s="50"/>
      <c r="G200" s="50"/>
      <c r="H200" s="50"/>
      <c r="I200" s="50"/>
      <c r="J200" s="50"/>
    </row>
    <row r="201" spans="1:10" ht="13.5" customHeight="1">
      <c r="A201" s="29" t="s">
        <v>18</v>
      </c>
      <c r="D201" s="53">
        <f>SUM(D198:D199)</f>
        <v>45656120896</v>
      </c>
      <c r="E201" s="46"/>
      <c r="F201" s="53">
        <f>SUM(F198:F199)</f>
        <v>46127911187</v>
      </c>
      <c r="G201" s="46"/>
      <c r="H201" s="53">
        <f>SUM(H198:H200)</f>
        <v>9012503548</v>
      </c>
      <c r="I201" s="46"/>
      <c r="J201" s="53">
        <f>SUM(J198:J199)</f>
        <v>9517608920</v>
      </c>
    </row>
    <row r="202" spans="4:10" ht="12" customHeight="1">
      <c r="D202" s="46"/>
      <c r="E202" s="46"/>
      <c r="F202" s="46"/>
      <c r="G202" s="46"/>
      <c r="H202" s="46"/>
      <c r="I202" s="46"/>
      <c r="J202" s="46"/>
    </row>
    <row r="203" spans="1:10" ht="13.5" customHeight="1">
      <c r="A203" s="29" t="s">
        <v>38</v>
      </c>
      <c r="D203" s="46"/>
      <c r="E203" s="46"/>
      <c r="F203" s="46"/>
      <c r="G203" s="46"/>
      <c r="H203" s="46"/>
      <c r="I203" s="46"/>
      <c r="J203" s="46"/>
    </row>
    <row r="204" spans="1:10" ht="13.5" customHeight="1">
      <c r="A204" s="33" t="s">
        <v>78</v>
      </c>
      <c r="D204" s="46">
        <v>29619351505</v>
      </c>
      <c r="E204" s="46"/>
      <c r="F204" s="46">
        <v>29312631916</v>
      </c>
      <c r="G204" s="46"/>
      <c r="H204" s="46">
        <v>4383092540</v>
      </c>
      <c r="I204" s="46"/>
      <c r="J204" s="46">
        <v>4877924277</v>
      </c>
    </row>
    <row r="205" spans="1:10" ht="13.5" customHeight="1">
      <c r="A205" s="33" t="s">
        <v>19</v>
      </c>
      <c r="D205" s="53">
        <v>1559129219</v>
      </c>
      <c r="E205" s="46"/>
      <c r="F205" s="53">
        <v>1643304221</v>
      </c>
      <c r="G205" s="46"/>
      <c r="H205" s="53">
        <v>2999718</v>
      </c>
      <c r="I205" s="46"/>
      <c r="J205" s="53">
        <v>27503214</v>
      </c>
    </row>
    <row r="206" spans="4:10" ht="12" customHeight="1">
      <c r="D206" s="50"/>
      <c r="E206" s="50"/>
      <c r="F206" s="50"/>
      <c r="G206" s="50"/>
      <c r="H206" s="50"/>
      <c r="I206" s="50"/>
      <c r="J206" s="50"/>
    </row>
    <row r="207" spans="1:10" ht="13.5" customHeight="1">
      <c r="A207" s="29" t="s">
        <v>39</v>
      </c>
      <c r="D207" s="53">
        <f>SUM(D204:D205)</f>
        <v>31178480724</v>
      </c>
      <c r="E207" s="50"/>
      <c r="F207" s="53">
        <f>SUM(F204:F205)</f>
        <v>30955936137</v>
      </c>
      <c r="G207" s="46"/>
      <c r="H207" s="53">
        <f>SUM(H204:H206)</f>
        <v>4386092258</v>
      </c>
      <c r="I207" s="46"/>
      <c r="J207" s="53">
        <f>SUM(J204:J205)</f>
        <v>4905427491</v>
      </c>
    </row>
    <row r="208" spans="1:10" ht="12" customHeight="1">
      <c r="A208" s="29"/>
      <c r="D208" s="50"/>
      <c r="E208" s="46"/>
      <c r="F208" s="50"/>
      <c r="G208" s="46"/>
      <c r="H208" s="50"/>
      <c r="I208" s="46"/>
      <c r="J208" s="50"/>
    </row>
    <row r="209" spans="1:10" ht="13.5" customHeight="1">
      <c r="A209" s="29" t="s">
        <v>40</v>
      </c>
      <c r="D209" s="46">
        <f>+D201-D207</f>
        <v>14477640172</v>
      </c>
      <c r="E209" s="46"/>
      <c r="F209" s="46">
        <f>+F201-F207</f>
        <v>15171975050</v>
      </c>
      <c r="G209" s="46"/>
      <c r="H209" s="46">
        <f>H201-H207</f>
        <v>4626411290</v>
      </c>
      <c r="I209" s="46"/>
      <c r="J209" s="46">
        <f>+J201-J207</f>
        <v>4612181429</v>
      </c>
    </row>
    <row r="210" spans="1:10" ht="13.5" customHeight="1">
      <c r="A210" s="33" t="s">
        <v>120</v>
      </c>
      <c r="D210" s="53">
        <v>401555669</v>
      </c>
      <c r="E210" s="46"/>
      <c r="F210" s="53">
        <v>339789204</v>
      </c>
      <c r="G210" s="46"/>
      <c r="H210" s="53">
        <v>360529104</v>
      </c>
      <c r="I210" s="46"/>
      <c r="J210" s="53">
        <v>593868042</v>
      </c>
    </row>
    <row r="211" spans="4:10" ht="12" customHeight="1">
      <c r="D211" s="46"/>
      <c r="E211" s="46"/>
      <c r="F211" s="46"/>
      <c r="G211" s="46"/>
      <c r="H211" s="46"/>
      <c r="I211" s="46"/>
      <c r="J211" s="46"/>
    </row>
    <row r="212" spans="1:10" ht="13.5" customHeight="1">
      <c r="A212" s="29" t="s">
        <v>122</v>
      </c>
      <c r="D212" s="53">
        <f>SUM(D209:D211)</f>
        <v>14879195841</v>
      </c>
      <c r="E212" s="46"/>
      <c r="F212" s="53">
        <f>SUM(F209:F211)</f>
        <v>15511764254</v>
      </c>
      <c r="G212" s="46"/>
      <c r="H212" s="53">
        <f>SUM(H209:H211)</f>
        <v>4986940394</v>
      </c>
      <c r="I212" s="46"/>
      <c r="J212" s="53">
        <f>SUM(J209:J211)</f>
        <v>5206049471</v>
      </c>
    </row>
    <row r="213" spans="1:10" ht="12" customHeight="1">
      <c r="A213" s="29"/>
      <c r="D213" s="50"/>
      <c r="E213" s="46"/>
      <c r="F213" s="50"/>
      <c r="G213" s="46"/>
      <c r="H213" s="50"/>
      <c r="I213" s="46"/>
      <c r="J213" s="50"/>
    </row>
    <row r="214" spans="1:10" ht="13.5" customHeight="1">
      <c r="A214" s="33" t="s">
        <v>110</v>
      </c>
      <c r="D214" s="46">
        <v>3173832869</v>
      </c>
      <c r="E214" s="46"/>
      <c r="F214" s="50">
        <v>2713149835</v>
      </c>
      <c r="G214" s="50"/>
      <c r="H214" s="50">
        <v>341572350</v>
      </c>
      <c r="I214" s="50"/>
      <c r="J214" s="50">
        <v>339335322</v>
      </c>
    </row>
    <row r="215" spans="1:10" ht="13.5" customHeight="1">
      <c r="A215" s="33" t="s">
        <v>117</v>
      </c>
      <c r="D215" s="46">
        <f>5843021486+39790000</f>
        <v>5882811486</v>
      </c>
      <c r="E215" s="46"/>
      <c r="F215" s="46">
        <v>5543058953</v>
      </c>
      <c r="G215" s="46"/>
      <c r="H215" s="46">
        <f>2233109973+24850000</f>
        <v>2257959973</v>
      </c>
      <c r="I215" s="46"/>
      <c r="J215" s="46">
        <v>2229262144</v>
      </c>
    </row>
    <row r="216" spans="1:10" ht="13.5" customHeight="1">
      <c r="A216" s="33" t="s">
        <v>121</v>
      </c>
      <c r="D216" s="53">
        <v>140759110</v>
      </c>
      <c r="E216" s="46"/>
      <c r="F216" s="53">
        <v>205942350</v>
      </c>
      <c r="G216" s="46"/>
      <c r="H216" s="53">
        <v>40388490</v>
      </c>
      <c r="I216" s="46"/>
      <c r="J216" s="53">
        <v>21724070</v>
      </c>
    </row>
    <row r="217" spans="4:10" ht="12" customHeight="1">
      <c r="D217" s="50"/>
      <c r="E217" s="50"/>
      <c r="F217" s="50"/>
      <c r="G217" s="50"/>
      <c r="H217" s="50"/>
      <c r="I217" s="50"/>
      <c r="J217" s="50"/>
    </row>
    <row r="218" spans="1:10" ht="13.5" customHeight="1">
      <c r="A218" s="29" t="s">
        <v>119</v>
      </c>
      <c r="D218" s="53">
        <f>SUM(D214:D216)</f>
        <v>9197403465</v>
      </c>
      <c r="E218" s="50"/>
      <c r="F218" s="53">
        <f>SUM(F214:F216)</f>
        <v>8462151138</v>
      </c>
      <c r="G218" s="50"/>
      <c r="H218" s="53">
        <f>SUM(H214:H216)</f>
        <v>2639920813</v>
      </c>
      <c r="I218" s="50"/>
      <c r="J218" s="53">
        <f>SUM(J214:J216)</f>
        <v>2590321536</v>
      </c>
    </row>
    <row r="219" spans="4:10" ht="12" customHeight="1">
      <c r="D219" s="50"/>
      <c r="E219" s="46"/>
      <c r="F219" s="50"/>
      <c r="G219" s="46"/>
      <c r="H219" s="50"/>
      <c r="I219" s="46"/>
      <c r="J219" s="50"/>
    </row>
    <row r="220" spans="1:10" ht="13.5" customHeight="1">
      <c r="A220" s="29" t="s">
        <v>127</v>
      </c>
      <c r="D220" s="50">
        <f>D212-D218</f>
        <v>5681792376</v>
      </c>
      <c r="E220" s="46"/>
      <c r="F220" s="50">
        <f>F212-F218</f>
        <v>7049613116</v>
      </c>
      <c r="G220" s="46"/>
      <c r="H220" s="50">
        <f>H212-H218</f>
        <v>2347019581</v>
      </c>
      <c r="I220" s="46"/>
      <c r="J220" s="50">
        <f>J212-J218</f>
        <v>2615727935</v>
      </c>
    </row>
    <row r="221" spans="1:10" ht="13.5" customHeight="1">
      <c r="A221" s="33" t="s">
        <v>116</v>
      </c>
      <c r="B221" s="44">
        <v>11</v>
      </c>
      <c r="D221" s="53">
        <v>36565939</v>
      </c>
      <c r="E221" s="46"/>
      <c r="F221" s="53">
        <v>-4078582</v>
      </c>
      <c r="G221" s="46"/>
      <c r="H221" s="56" t="s">
        <v>56</v>
      </c>
      <c r="I221" s="46"/>
      <c r="J221" s="56" t="s">
        <v>56</v>
      </c>
    </row>
    <row r="222" spans="4:10" ht="12" customHeight="1">
      <c r="D222" s="50"/>
      <c r="E222" s="46"/>
      <c r="F222" s="50"/>
      <c r="G222" s="46"/>
      <c r="H222" s="50"/>
      <c r="I222" s="46"/>
      <c r="J222" s="50"/>
    </row>
    <row r="223" spans="1:10" ht="13.5" customHeight="1">
      <c r="A223" s="29" t="s">
        <v>149</v>
      </c>
      <c r="D223" s="46">
        <f>SUM(D220:D221)</f>
        <v>5718358315</v>
      </c>
      <c r="E223" s="46"/>
      <c r="F223" s="46">
        <f>SUM(F220:F221)</f>
        <v>7045534534</v>
      </c>
      <c r="G223" s="46"/>
      <c r="H223" s="46">
        <f>SUM(H220:H221)</f>
        <v>2347019581</v>
      </c>
      <c r="I223" s="46"/>
      <c r="J223" s="46">
        <f>SUM(J220:J221)</f>
        <v>2615727935</v>
      </c>
    </row>
    <row r="224" spans="1:10" ht="13.5" customHeight="1">
      <c r="A224" s="33" t="s">
        <v>146</v>
      </c>
      <c r="B224" s="44">
        <v>5</v>
      </c>
      <c r="D224" s="53">
        <v>-4346075444</v>
      </c>
      <c r="E224" s="50"/>
      <c r="F224" s="53">
        <v>-4024725566</v>
      </c>
      <c r="G224" s="50"/>
      <c r="H224" s="53">
        <v>-1535321265</v>
      </c>
      <c r="I224" s="50"/>
      <c r="J224" s="53">
        <v>-1789258794</v>
      </c>
    </row>
    <row r="225" spans="4:10" ht="12" customHeight="1">
      <c r="D225" s="50"/>
      <c r="E225" s="46"/>
      <c r="F225" s="50"/>
      <c r="G225" s="46"/>
      <c r="H225" s="50"/>
      <c r="I225" s="46"/>
      <c r="J225" s="50"/>
    </row>
    <row r="226" spans="1:10" ht="13.5" customHeight="1">
      <c r="A226" s="29" t="s">
        <v>170</v>
      </c>
      <c r="D226" s="50">
        <f>SUM(D223:D224)</f>
        <v>1372282871</v>
      </c>
      <c r="E226" s="50"/>
      <c r="F226" s="50">
        <f>SUM(F223:F224)</f>
        <v>3020808968</v>
      </c>
      <c r="G226" s="50"/>
      <c r="H226" s="50">
        <f>SUM(H223:H224)</f>
        <v>811698316</v>
      </c>
      <c r="I226" s="50"/>
      <c r="J226" s="50">
        <f>SUM(J223:J224)</f>
        <v>826469141</v>
      </c>
    </row>
    <row r="227" spans="1:10" ht="13.5" customHeight="1">
      <c r="A227" s="33" t="s">
        <v>153</v>
      </c>
      <c r="B227" s="44">
        <v>6</v>
      </c>
      <c r="D227" s="53">
        <v>547336873</v>
      </c>
      <c r="E227" s="46"/>
      <c r="F227" s="53">
        <v>-1854623307</v>
      </c>
      <c r="G227" s="46"/>
      <c r="H227" s="53">
        <v>-240162413</v>
      </c>
      <c r="I227" s="44"/>
      <c r="J227" s="64">
        <v>-391907031</v>
      </c>
    </row>
    <row r="228" spans="4:10" ht="12" customHeight="1">
      <c r="D228" s="50"/>
      <c r="E228" s="46"/>
      <c r="F228" s="50"/>
      <c r="G228" s="46"/>
      <c r="H228" s="65"/>
      <c r="I228" s="44"/>
      <c r="J228" s="65"/>
    </row>
    <row r="229" spans="1:10" ht="13.5" customHeight="1" thickBot="1">
      <c r="A229" s="29" t="s">
        <v>92</v>
      </c>
      <c r="D229" s="54">
        <f>SUM(D226:D227)</f>
        <v>1919619744</v>
      </c>
      <c r="E229" s="50"/>
      <c r="F229" s="54">
        <f>SUM(F226:F227)</f>
        <v>1166185661</v>
      </c>
      <c r="G229" s="50"/>
      <c r="H229" s="54">
        <f>SUM(H226:H227)</f>
        <v>571535903</v>
      </c>
      <c r="I229" s="50"/>
      <c r="J229" s="54">
        <f>SUM(J226:J227)</f>
        <v>434562110</v>
      </c>
    </row>
    <row r="230" spans="1:10" ht="12" customHeight="1" thickTop="1">
      <c r="A230" s="29"/>
      <c r="D230" s="50"/>
      <c r="E230" s="50"/>
      <c r="F230" s="50"/>
      <c r="G230" s="50"/>
      <c r="H230" s="50"/>
      <c r="I230" s="50"/>
      <c r="J230" s="50"/>
    </row>
    <row r="231" spans="1:10" ht="13.5" customHeight="1">
      <c r="A231" s="29" t="s">
        <v>100</v>
      </c>
      <c r="D231" s="50"/>
      <c r="E231" s="46"/>
      <c r="F231" s="50"/>
      <c r="G231" s="46"/>
      <c r="H231" s="50"/>
      <c r="I231" s="46"/>
      <c r="J231" s="50"/>
    </row>
    <row r="232" spans="1:10" ht="13.5" customHeight="1">
      <c r="A232" s="33" t="s">
        <v>118</v>
      </c>
      <c r="D232" s="50">
        <v>2035082961</v>
      </c>
      <c r="E232" s="46"/>
      <c r="F232" s="50">
        <v>1192136955</v>
      </c>
      <c r="G232" s="46"/>
      <c r="H232" s="50">
        <v>571535903</v>
      </c>
      <c r="I232" s="46"/>
      <c r="J232" s="50">
        <v>434562110</v>
      </c>
    </row>
    <row r="233" spans="1:10" ht="13.5" customHeight="1">
      <c r="A233" s="33" t="s">
        <v>107</v>
      </c>
      <c r="D233" s="53">
        <v>-115463217</v>
      </c>
      <c r="E233" s="46"/>
      <c r="F233" s="53">
        <v>-25951294</v>
      </c>
      <c r="G233" s="46"/>
      <c r="H233" s="56" t="s">
        <v>56</v>
      </c>
      <c r="I233" s="44"/>
      <c r="J233" s="56" t="s">
        <v>56</v>
      </c>
    </row>
    <row r="234" spans="4:10" ht="12" customHeight="1">
      <c r="D234" s="50"/>
      <c r="E234" s="46"/>
      <c r="F234" s="50"/>
      <c r="G234" s="46"/>
      <c r="H234" s="52"/>
      <c r="I234" s="44"/>
      <c r="J234" s="52"/>
    </row>
    <row r="235" spans="4:10" ht="13.5" customHeight="1" thickBot="1">
      <c r="D235" s="54">
        <f>SUM(D232:D234)</f>
        <v>1919619744</v>
      </c>
      <c r="E235" s="50"/>
      <c r="F235" s="54">
        <f>SUM(F232:F234)</f>
        <v>1166185661</v>
      </c>
      <c r="G235" s="50"/>
      <c r="H235" s="54">
        <f>SUM(H232:H234)</f>
        <v>571535903</v>
      </c>
      <c r="I235" s="50"/>
      <c r="J235" s="54">
        <f>SUM(J232:J234)</f>
        <v>434562110</v>
      </c>
    </row>
    <row r="236" spans="1:10" ht="12" customHeight="1" thickTop="1">
      <c r="A236" s="66"/>
      <c r="D236" s="50">
        <f>D229-D235</f>
        <v>0</v>
      </c>
      <c r="E236" s="51"/>
      <c r="F236" s="50">
        <f>SUM(F232:F233)-F235</f>
        <v>0</v>
      </c>
      <c r="G236" s="61"/>
      <c r="H236" s="61">
        <f>SUM(H232:H233)-H235</f>
        <v>0</v>
      </c>
      <c r="I236" s="61"/>
      <c r="J236" s="61">
        <f>SUM(J232:J233)-J235</f>
        <v>0</v>
      </c>
    </row>
    <row r="237" spans="1:8" ht="13.5" customHeight="1">
      <c r="A237" s="29" t="s">
        <v>154</v>
      </c>
      <c r="B237" s="33"/>
      <c r="D237" s="45">
        <f>+D114-F114-D232</f>
        <v>0</v>
      </c>
      <c r="H237" s="45">
        <f>+H114-J114-H232</f>
        <v>0</v>
      </c>
    </row>
    <row r="238" spans="1:10" ht="13.5" customHeight="1">
      <c r="A238" s="29" t="s">
        <v>126</v>
      </c>
      <c r="D238" s="51"/>
      <c r="E238" s="51"/>
      <c r="F238" s="51"/>
      <c r="G238" s="51"/>
      <c r="H238" s="51"/>
      <c r="I238" s="51"/>
      <c r="J238" s="51"/>
    </row>
    <row r="239" spans="1:10" ht="13.5" customHeight="1">
      <c r="A239" s="29" t="s">
        <v>123</v>
      </c>
      <c r="B239" s="44">
        <v>7</v>
      </c>
      <c r="D239" s="51"/>
      <c r="E239" s="51"/>
      <c r="F239" s="51"/>
      <c r="G239" s="51"/>
      <c r="H239" s="51"/>
      <c r="I239" s="51"/>
      <c r="J239" s="51"/>
    </row>
    <row r="240" spans="1:10" ht="12" customHeight="1">
      <c r="A240" s="29"/>
      <c r="D240" s="51"/>
      <c r="E240" s="51"/>
      <c r="F240" s="51"/>
      <c r="G240" s="51"/>
      <c r="H240" s="51"/>
      <c r="I240" s="51"/>
      <c r="J240" s="51"/>
    </row>
    <row r="241" spans="1:10" ht="13.5" customHeight="1">
      <c r="A241" s="66" t="s">
        <v>90</v>
      </c>
      <c r="D241" s="51">
        <v>0.29</v>
      </c>
      <c r="E241" s="51"/>
      <c r="F241" s="51">
        <v>0.18</v>
      </c>
      <c r="G241" s="51"/>
      <c r="H241" s="51">
        <v>0.08</v>
      </c>
      <c r="I241" s="51"/>
      <c r="J241" s="51">
        <v>0.07</v>
      </c>
    </row>
    <row r="242" spans="1:10" ht="13.5" customHeight="1">
      <c r="A242" s="66" t="s">
        <v>91</v>
      </c>
      <c r="D242" s="51">
        <v>0.26</v>
      </c>
      <c r="E242" s="51"/>
      <c r="F242" s="51">
        <v>0.16</v>
      </c>
      <c r="G242" s="61"/>
      <c r="H242" s="51">
        <v>0.07</v>
      </c>
      <c r="I242" s="61"/>
      <c r="J242" s="68">
        <v>0.06</v>
      </c>
    </row>
    <row r="243" spans="1:10" ht="13.5" customHeight="1">
      <c r="A243" s="66"/>
      <c r="D243" s="51"/>
      <c r="E243" s="51"/>
      <c r="F243" s="51"/>
      <c r="G243" s="61"/>
      <c r="H243" s="61"/>
      <c r="I243" s="61"/>
      <c r="J243" s="68"/>
    </row>
    <row r="244" spans="1:10" ht="10.5" customHeight="1">
      <c r="A244" s="66"/>
      <c r="D244" s="61"/>
      <c r="E244" s="51"/>
      <c r="F244" s="51"/>
      <c r="G244" s="61"/>
      <c r="H244" s="61"/>
      <c r="I244" s="61"/>
      <c r="J244" s="61"/>
    </row>
    <row r="245" spans="1:10" ht="21.75" customHeight="1">
      <c r="A245" s="128" t="str">
        <f>A184</f>
        <v>The accompanying notes on pages 9 to 31 are an integral part of these interim consolidated and Company financial statements.</v>
      </c>
      <c r="B245" s="128"/>
      <c r="C245" s="128"/>
      <c r="D245" s="128"/>
      <c r="E245" s="128"/>
      <c r="F245" s="128"/>
      <c r="G245" s="128"/>
      <c r="H245" s="128"/>
      <c r="I245" s="128"/>
      <c r="J245" s="128"/>
    </row>
    <row r="246" ht="13.5" customHeight="1">
      <c r="J246" s="46">
        <v>5</v>
      </c>
    </row>
  </sheetData>
  <sheetProtection/>
  <mergeCells count="12">
    <mergeCell ref="D191:F191"/>
    <mergeCell ref="H191:J191"/>
    <mergeCell ref="A245:J245"/>
    <mergeCell ref="D131:F131"/>
    <mergeCell ref="H131:J131"/>
    <mergeCell ref="A184:J184"/>
    <mergeCell ref="A121:B121"/>
    <mergeCell ref="A124:J124"/>
    <mergeCell ref="H6:J6"/>
    <mergeCell ref="D6:F6"/>
    <mergeCell ref="D64:F64"/>
    <mergeCell ref="H64:J64"/>
  </mergeCells>
  <printOptions/>
  <pageMargins left="0.8" right="0.5" top="0.5" bottom="0.4" header="0.49" footer="0.4"/>
  <pageSetup fitToHeight="6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showZeros="0" zoomScale="130" zoomScaleNormal="130" workbookViewId="0" topLeftCell="A1">
      <selection activeCell="F25" sqref="F25"/>
    </sheetView>
  </sheetViews>
  <sheetFormatPr defaultColWidth="9.140625" defaultRowHeight="15.75" customHeight="1"/>
  <cols>
    <col min="1" max="1" width="37.8515625" style="72" customWidth="1"/>
    <col min="2" max="2" width="9.00390625" style="98" bestFit="1" customWidth="1"/>
    <col min="3" max="3" width="0.5625" style="98" customWidth="1"/>
    <col min="4" max="4" width="9.7109375" style="98" bestFit="1" customWidth="1"/>
    <col min="5" max="5" width="0.42578125" style="98" customWidth="1"/>
    <col min="6" max="6" width="9.8515625" style="98" customWidth="1"/>
    <col min="7" max="7" width="0.5625" style="98" customWidth="1"/>
    <col min="8" max="8" width="10.28125" style="98" bestFit="1" customWidth="1"/>
    <col min="9" max="9" width="0.5625" style="72" customWidth="1"/>
    <col min="10" max="10" width="9.57421875" style="98" bestFit="1" customWidth="1"/>
    <col min="11" max="11" width="0.5625" style="72" customWidth="1"/>
    <col min="12" max="12" width="13.57421875" style="72" bestFit="1" customWidth="1"/>
    <col min="13" max="13" width="0.42578125" style="72" customWidth="1"/>
    <col min="14" max="14" width="8.57421875" style="72" customWidth="1"/>
    <col min="15" max="15" width="0.42578125" style="72" customWidth="1"/>
    <col min="16" max="16" width="10.57421875" style="72" bestFit="1" customWidth="1"/>
    <col min="17" max="17" width="0.42578125" style="72" customWidth="1"/>
    <col min="18" max="18" width="9.57421875" style="72" bestFit="1" customWidth="1"/>
    <col min="19" max="19" width="0.5625" style="72" customWidth="1"/>
    <col min="20" max="20" width="10.00390625" style="72" bestFit="1" customWidth="1"/>
    <col min="21" max="21" width="0.42578125" style="72" customWidth="1"/>
    <col min="22" max="22" width="9.8515625" style="72" bestFit="1" customWidth="1"/>
    <col min="23" max="16384" width="9.140625" style="72" customWidth="1"/>
  </cols>
  <sheetData>
    <row r="1" spans="1:10" ht="15.75" customHeight="1">
      <c r="A1" s="69" t="str">
        <f>'Eng 2-5'!A1</f>
        <v>True Corporation Public Company Limited</v>
      </c>
      <c r="B1" s="81"/>
      <c r="C1" s="81"/>
      <c r="D1" s="81"/>
      <c r="E1" s="81"/>
      <c r="F1" s="81"/>
      <c r="G1" s="81"/>
      <c r="H1" s="81"/>
      <c r="J1" s="81"/>
    </row>
    <row r="2" spans="1:10" ht="24" customHeight="1">
      <c r="A2" s="69" t="s">
        <v>36</v>
      </c>
      <c r="B2" s="81"/>
      <c r="C2" s="81"/>
      <c r="D2" s="81"/>
      <c r="E2" s="81"/>
      <c r="F2" s="81"/>
      <c r="G2" s="81"/>
      <c r="H2" s="81"/>
      <c r="J2" s="81"/>
    </row>
    <row r="3" spans="1:22" ht="15.75" customHeight="1">
      <c r="A3" s="82" t="s">
        <v>161</v>
      </c>
      <c r="B3" s="83"/>
      <c r="C3" s="83"/>
      <c r="D3" s="83"/>
      <c r="E3" s="83"/>
      <c r="F3" s="83"/>
      <c r="G3" s="83"/>
      <c r="H3" s="83"/>
      <c r="I3" s="84"/>
      <c r="J3" s="83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5.75" customHeight="1">
      <c r="A4" s="85"/>
      <c r="B4" s="86"/>
      <c r="C4" s="86"/>
      <c r="D4" s="86"/>
      <c r="E4" s="86"/>
      <c r="F4" s="86"/>
      <c r="G4" s="86"/>
      <c r="H4" s="86"/>
      <c r="I4" s="87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10" s="87" customFormat="1" ht="15.75" customHeight="1">
      <c r="A5" s="85"/>
      <c r="B5" s="86"/>
      <c r="C5" s="86"/>
      <c r="D5" s="86"/>
      <c r="E5" s="86"/>
      <c r="F5" s="86"/>
      <c r="G5" s="86"/>
      <c r="H5" s="86"/>
      <c r="J5" s="86"/>
    </row>
    <row r="6" spans="2:22" s="88" customFormat="1" ht="15.75" customHeight="1">
      <c r="B6" s="89" t="s">
        <v>1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2:22" s="88" customFormat="1" ht="15.75" customHeight="1">
      <c r="B7" s="91" t="s">
        <v>118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93"/>
      <c r="U7" s="93"/>
      <c r="V7" s="93"/>
    </row>
    <row r="8" spans="2:22" s="88" customFormat="1" ht="15.75" customHeight="1">
      <c r="B8" s="129" t="s">
        <v>57</v>
      </c>
      <c r="C8" s="129"/>
      <c r="D8" s="129"/>
      <c r="E8" s="95"/>
      <c r="F8" s="95"/>
      <c r="G8" s="95"/>
      <c r="H8" s="95"/>
      <c r="I8" s="95"/>
      <c r="J8" s="95" t="s">
        <v>98</v>
      </c>
      <c r="K8" s="95"/>
      <c r="L8" s="95" t="s">
        <v>43</v>
      </c>
      <c r="M8" s="95"/>
      <c r="N8" s="95"/>
      <c r="O8" s="95"/>
      <c r="P8" s="95"/>
      <c r="Q8" s="95"/>
      <c r="R8" s="95"/>
      <c r="S8" s="95"/>
      <c r="T8" s="95" t="s">
        <v>67</v>
      </c>
      <c r="U8" s="95"/>
      <c r="V8" s="95"/>
    </row>
    <row r="9" spans="2:22" s="88" customFormat="1" ht="15.75" customHeight="1">
      <c r="B9" s="95" t="s">
        <v>58</v>
      </c>
      <c r="C9" s="95"/>
      <c r="D9" s="95" t="s">
        <v>60</v>
      </c>
      <c r="E9" s="95"/>
      <c r="F9" s="95" t="s">
        <v>61</v>
      </c>
      <c r="G9" s="95"/>
      <c r="H9" s="95" t="s">
        <v>63</v>
      </c>
      <c r="I9" s="95"/>
      <c r="J9" s="95" t="s">
        <v>136</v>
      </c>
      <c r="K9" s="95"/>
      <c r="L9" s="95" t="s">
        <v>64</v>
      </c>
      <c r="M9" s="95"/>
      <c r="N9" s="95" t="s">
        <v>65</v>
      </c>
      <c r="O9" s="95"/>
      <c r="P9" s="95"/>
      <c r="Q9" s="95"/>
      <c r="R9" s="95"/>
      <c r="S9" s="95"/>
      <c r="T9" s="95" t="s">
        <v>68</v>
      </c>
      <c r="U9" s="95"/>
      <c r="V9" s="95"/>
    </row>
    <row r="10" spans="2:22" s="88" customFormat="1" ht="15.75" customHeight="1">
      <c r="B10" s="95" t="s">
        <v>59</v>
      </c>
      <c r="C10" s="95"/>
      <c r="D10" s="95" t="s">
        <v>59</v>
      </c>
      <c r="E10" s="95"/>
      <c r="F10" s="95" t="s">
        <v>62</v>
      </c>
      <c r="G10" s="95"/>
      <c r="H10" s="95" t="s">
        <v>62</v>
      </c>
      <c r="I10" s="95"/>
      <c r="J10" s="95" t="s">
        <v>133</v>
      </c>
      <c r="K10" s="95"/>
      <c r="L10" s="95" t="s">
        <v>44</v>
      </c>
      <c r="M10" s="95"/>
      <c r="N10" s="95" t="s">
        <v>66</v>
      </c>
      <c r="O10" s="95"/>
      <c r="P10" s="95" t="s">
        <v>15</v>
      </c>
      <c r="Q10" s="95"/>
      <c r="R10" s="95" t="s">
        <v>45</v>
      </c>
      <c r="S10" s="95"/>
      <c r="T10" s="95" t="s">
        <v>69</v>
      </c>
      <c r="U10" s="95"/>
      <c r="V10" s="95" t="s">
        <v>45</v>
      </c>
    </row>
    <row r="11" spans="2:22" s="88" customFormat="1" ht="15.75" customHeight="1">
      <c r="B11" s="94" t="s">
        <v>55</v>
      </c>
      <c r="C11" s="96"/>
      <c r="D11" s="94" t="str">
        <f>B11</f>
        <v>Baht </v>
      </c>
      <c r="F11" s="94" t="str">
        <f>D11</f>
        <v>Baht </v>
      </c>
      <c r="H11" s="94" t="str">
        <f>B11</f>
        <v>Baht </v>
      </c>
      <c r="J11" s="94" t="str">
        <f>D11</f>
        <v>Baht </v>
      </c>
      <c r="L11" s="94" t="str">
        <f>B11</f>
        <v>Baht </v>
      </c>
      <c r="N11" s="94" t="s">
        <v>54</v>
      </c>
      <c r="P11" s="94" t="str">
        <f>B11</f>
        <v>Baht </v>
      </c>
      <c r="R11" s="94" t="s">
        <v>54</v>
      </c>
      <c r="T11" s="94" t="str">
        <f>B11</f>
        <v>Baht </v>
      </c>
      <c r="V11" s="94" t="str">
        <f>T11</f>
        <v>Baht </v>
      </c>
    </row>
    <row r="12" spans="2:22" s="88" customFormat="1" ht="15.75" customHeight="1">
      <c r="B12" s="96"/>
      <c r="C12" s="96"/>
      <c r="D12" s="96"/>
      <c r="F12" s="96"/>
      <c r="H12" s="96"/>
      <c r="J12" s="96"/>
      <c r="L12" s="96"/>
      <c r="N12" s="96"/>
      <c r="P12" s="96"/>
      <c r="R12" s="96"/>
      <c r="T12" s="96"/>
      <c r="V12" s="96"/>
    </row>
    <row r="13" spans="1:22" ht="15.75" customHeight="1">
      <c r="A13" s="69" t="s">
        <v>141</v>
      </c>
      <c r="B13" s="70">
        <v>6993339820</v>
      </c>
      <c r="C13" s="70"/>
      <c r="D13" s="70">
        <v>70764084210</v>
      </c>
      <c r="E13" s="70"/>
      <c r="F13" s="70">
        <v>11432046462</v>
      </c>
      <c r="G13" s="70"/>
      <c r="H13" s="70">
        <v>-31827900481</v>
      </c>
      <c r="I13" s="71"/>
      <c r="J13" s="70">
        <v>-1498437901</v>
      </c>
      <c r="K13" s="71"/>
      <c r="L13" s="71">
        <v>104219057</v>
      </c>
      <c r="M13" s="71"/>
      <c r="N13" s="71">
        <v>34880969</v>
      </c>
      <c r="O13" s="71"/>
      <c r="P13" s="71">
        <v>-46043331407</v>
      </c>
      <c r="Q13" s="71"/>
      <c r="R13" s="71">
        <f>SUM(B13:P13)</f>
        <v>9958900729</v>
      </c>
      <c r="S13" s="71"/>
      <c r="T13" s="71">
        <v>683534771</v>
      </c>
      <c r="U13" s="71"/>
      <c r="V13" s="71">
        <f>SUM(R13:T13)</f>
        <v>10642435500</v>
      </c>
    </row>
    <row r="14" spans="1:22" ht="15.75" customHeight="1">
      <c r="A14" s="72" t="s">
        <v>162</v>
      </c>
      <c r="B14" s="73" t="s">
        <v>56</v>
      </c>
      <c r="C14" s="73"/>
      <c r="D14" s="73" t="s">
        <v>56</v>
      </c>
      <c r="E14" s="73"/>
      <c r="F14" s="73" t="s">
        <v>56</v>
      </c>
      <c r="G14" s="73"/>
      <c r="H14" s="73" t="s">
        <v>56</v>
      </c>
      <c r="I14" s="73"/>
      <c r="J14" s="73" t="s">
        <v>56</v>
      </c>
      <c r="K14" s="73"/>
      <c r="L14" s="73" t="s">
        <v>185</v>
      </c>
      <c r="M14" s="73"/>
      <c r="N14" s="73" t="s">
        <v>56</v>
      </c>
      <c r="O14" s="74"/>
      <c r="P14" s="73" t="s">
        <v>56</v>
      </c>
      <c r="Q14" s="74"/>
      <c r="R14" s="73" t="s">
        <v>56</v>
      </c>
      <c r="S14" s="74"/>
      <c r="T14" s="74">
        <v>6001430</v>
      </c>
      <c r="U14" s="74"/>
      <c r="V14" s="71">
        <f>SUM(R14:T14)</f>
        <v>6001430</v>
      </c>
    </row>
    <row r="15" spans="1:22" ht="15.75" customHeight="1">
      <c r="A15" s="72" t="s">
        <v>41</v>
      </c>
      <c r="B15" s="73" t="s">
        <v>56</v>
      </c>
      <c r="C15" s="73"/>
      <c r="D15" s="73" t="s">
        <v>56</v>
      </c>
      <c r="E15" s="73"/>
      <c r="F15" s="73" t="s">
        <v>56</v>
      </c>
      <c r="G15" s="73"/>
      <c r="H15" s="73" t="s">
        <v>56</v>
      </c>
      <c r="I15" s="74"/>
      <c r="J15" s="73" t="s">
        <v>56</v>
      </c>
      <c r="K15" s="74"/>
      <c r="L15" s="79">
        <f>+'Eng 2-5'!D111-'Eng 2-5'!F111</f>
        <v>148101</v>
      </c>
      <c r="M15" s="74"/>
      <c r="N15" s="73" t="s">
        <v>56</v>
      </c>
      <c r="O15" s="74"/>
      <c r="P15" s="73" t="s">
        <v>56</v>
      </c>
      <c r="Q15" s="74"/>
      <c r="R15" s="74">
        <f>SUM(B15:P15)</f>
        <v>148101</v>
      </c>
      <c r="S15" s="74"/>
      <c r="T15" s="79">
        <v>3289</v>
      </c>
      <c r="U15" s="74"/>
      <c r="V15" s="79">
        <f>SUM(R15:T15)</f>
        <v>151390</v>
      </c>
    </row>
    <row r="16" spans="1:22" ht="15.75" customHeight="1">
      <c r="A16" s="72" t="s">
        <v>87</v>
      </c>
      <c r="B16" s="75" t="s">
        <v>56</v>
      </c>
      <c r="C16" s="73"/>
      <c r="D16" s="75" t="s">
        <v>56</v>
      </c>
      <c r="E16" s="73"/>
      <c r="F16" s="75" t="s">
        <v>56</v>
      </c>
      <c r="G16" s="73"/>
      <c r="H16" s="75" t="s">
        <v>56</v>
      </c>
      <c r="I16" s="73"/>
      <c r="J16" s="75" t="s">
        <v>56</v>
      </c>
      <c r="K16" s="73"/>
      <c r="L16" s="75" t="s">
        <v>185</v>
      </c>
      <c r="M16" s="73"/>
      <c r="N16" s="75" t="s">
        <v>56</v>
      </c>
      <c r="O16" s="74"/>
      <c r="P16" s="77">
        <f>'Eng 2-5'!D232</f>
        <v>2035082961</v>
      </c>
      <c r="Q16" s="74"/>
      <c r="R16" s="77">
        <f>SUM(B16:P16)</f>
        <v>2035082961</v>
      </c>
      <c r="S16" s="74"/>
      <c r="T16" s="77">
        <f>'Eng 2-5'!D233</f>
        <v>-115463217</v>
      </c>
      <c r="U16" s="74"/>
      <c r="V16" s="77">
        <f>SUM(R16:T16)</f>
        <v>1919619744</v>
      </c>
    </row>
    <row r="17" spans="2:22" ht="15.75" customHeight="1">
      <c r="B17" s="73"/>
      <c r="C17" s="78"/>
      <c r="D17" s="73"/>
      <c r="E17" s="70"/>
      <c r="F17" s="73"/>
      <c r="G17" s="70"/>
      <c r="H17" s="73"/>
      <c r="I17" s="71"/>
      <c r="J17" s="73"/>
      <c r="K17" s="71"/>
      <c r="L17" s="73"/>
      <c r="M17" s="71"/>
      <c r="N17" s="73"/>
      <c r="O17" s="71"/>
      <c r="P17" s="74"/>
      <c r="Q17" s="71"/>
      <c r="R17" s="74"/>
      <c r="S17" s="71"/>
      <c r="T17" s="79"/>
      <c r="U17" s="71"/>
      <c r="V17" s="79"/>
    </row>
    <row r="18" spans="1:22" ht="15.75" customHeight="1" thickBot="1">
      <c r="A18" s="69" t="s">
        <v>164</v>
      </c>
      <c r="B18" s="80">
        <f aca="true" t="shared" si="0" ref="B18:V18">SUM(B13:B16)</f>
        <v>6993339820</v>
      </c>
      <c r="C18" s="79">
        <f t="shared" si="0"/>
        <v>0</v>
      </c>
      <c r="D18" s="80">
        <f t="shared" si="0"/>
        <v>70764084210</v>
      </c>
      <c r="E18" s="79">
        <f t="shared" si="0"/>
        <v>0</v>
      </c>
      <c r="F18" s="80">
        <f t="shared" si="0"/>
        <v>11432046462</v>
      </c>
      <c r="G18" s="79">
        <f t="shared" si="0"/>
        <v>0</v>
      </c>
      <c r="H18" s="80">
        <f t="shared" si="0"/>
        <v>-31827900481</v>
      </c>
      <c r="I18" s="79">
        <f t="shared" si="0"/>
        <v>0</v>
      </c>
      <c r="J18" s="80">
        <f t="shared" si="0"/>
        <v>-1498437901</v>
      </c>
      <c r="K18" s="79">
        <f t="shared" si="0"/>
        <v>0</v>
      </c>
      <c r="L18" s="80">
        <f t="shared" si="0"/>
        <v>104367158</v>
      </c>
      <c r="M18" s="79">
        <f t="shared" si="0"/>
        <v>0</v>
      </c>
      <c r="N18" s="80">
        <f t="shared" si="0"/>
        <v>34880969</v>
      </c>
      <c r="O18" s="79">
        <f t="shared" si="0"/>
        <v>0</v>
      </c>
      <c r="P18" s="80">
        <f t="shared" si="0"/>
        <v>-44008248446</v>
      </c>
      <c r="Q18" s="79">
        <f t="shared" si="0"/>
        <v>0</v>
      </c>
      <c r="R18" s="80">
        <f t="shared" si="0"/>
        <v>11994131791</v>
      </c>
      <c r="S18" s="79">
        <f t="shared" si="0"/>
        <v>0</v>
      </c>
      <c r="T18" s="80">
        <f t="shared" si="0"/>
        <v>574076273</v>
      </c>
      <c r="U18" s="79">
        <f t="shared" si="0"/>
        <v>0</v>
      </c>
      <c r="V18" s="80">
        <f t="shared" si="0"/>
        <v>12568208064</v>
      </c>
    </row>
    <row r="19" spans="1:22" ht="15.75" customHeight="1" thickTop="1">
      <c r="A19" s="69"/>
      <c r="B19" s="79">
        <f>B18-'Eng 2-5'!D103</f>
        <v>0</v>
      </c>
      <c r="C19" s="79"/>
      <c r="D19" s="79">
        <f>D18-'Eng 2-5'!D104</f>
        <v>0</v>
      </c>
      <c r="E19" s="79"/>
      <c r="F19" s="79">
        <f>F18-'Eng 2-5'!D106</f>
        <v>0</v>
      </c>
      <c r="G19" s="79"/>
      <c r="H19" s="79">
        <f>H18-'Eng 2-5'!D108-'Eng 2-5'!D109</f>
        <v>0</v>
      </c>
      <c r="I19" s="79"/>
      <c r="J19" s="79">
        <f>J18-'Eng 2-5'!D110</f>
        <v>0</v>
      </c>
      <c r="K19" s="79"/>
      <c r="L19" s="79">
        <f>L18-'Eng 2-5'!D111</f>
        <v>0</v>
      </c>
      <c r="M19" s="79"/>
      <c r="N19" s="79">
        <f>N18-'Eng 2-5'!D113</f>
        <v>0</v>
      </c>
      <c r="O19" s="79"/>
      <c r="P19" s="79">
        <f>P18-'Eng 2-5'!D114</f>
        <v>0</v>
      </c>
      <c r="Q19" s="79"/>
      <c r="R19" s="79">
        <f>R18-'Eng 2-5'!D116</f>
        <v>0</v>
      </c>
      <c r="S19" s="79"/>
      <c r="T19" s="79">
        <f>T18-'Eng 2-5'!D117</f>
        <v>0</v>
      </c>
      <c r="U19" s="79"/>
      <c r="V19" s="79">
        <f>V18-'Eng 2-5'!D119</f>
        <v>0</v>
      </c>
    </row>
    <row r="20" spans="1:22" ht="15.75" customHeight="1">
      <c r="A20" s="6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5.75" customHeight="1">
      <c r="A21" s="69" t="s">
        <v>111</v>
      </c>
      <c r="B21" s="70">
        <v>6993339820</v>
      </c>
      <c r="C21" s="70"/>
      <c r="D21" s="70">
        <v>38038451730</v>
      </c>
      <c r="E21" s="70"/>
      <c r="F21" s="70">
        <v>11432046462</v>
      </c>
      <c r="G21" s="70"/>
      <c r="H21" s="70">
        <v>-5481702713</v>
      </c>
      <c r="I21" s="71"/>
      <c r="J21" s="70">
        <v>1604322099</v>
      </c>
      <c r="K21" s="71"/>
      <c r="L21" s="71">
        <v>104344130</v>
      </c>
      <c r="M21" s="71"/>
      <c r="N21" s="71">
        <v>34880969</v>
      </c>
      <c r="O21" s="71"/>
      <c r="P21" s="71">
        <v>-47270915867</v>
      </c>
      <c r="Q21" s="71"/>
      <c r="R21" s="71">
        <f>SUM(B21:P21)</f>
        <v>5454766630</v>
      </c>
      <c r="S21" s="71"/>
      <c r="T21" s="71">
        <v>1165295098</v>
      </c>
      <c r="U21" s="71"/>
      <c r="V21" s="71">
        <f>SUM(R21:T21)</f>
        <v>6620061728</v>
      </c>
    </row>
    <row r="22" spans="1:22" ht="15.75" customHeight="1">
      <c r="A22" s="72" t="s">
        <v>142</v>
      </c>
      <c r="B22" s="78" t="s">
        <v>56</v>
      </c>
      <c r="C22" s="70"/>
      <c r="D22" s="70">
        <v>32725632480</v>
      </c>
      <c r="E22" s="70"/>
      <c r="F22" s="78" t="s">
        <v>56</v>
      </c>
      <c r="G22" s="70"/>
      <c r="H22" s="70">
        <v>-26346197768</v>
      </c>
      <c r="I22" s="74"/>
      <c r="J22" s="73" t="s">
        <v>56</v>
      </c>
      <c r="K22" s="74"/>
      <c r="L22" s="73" t="s">
        <v>185</v>
      </c>
      <c r="M22" s="74"/>
      <c r="N22" s="73" t="s">
        <v>56</v>
      </c>
      <c r="O22" s="74"/>
      <c r="P22" s="73" t="s">
        <v>56</v>
      </c>
      <c r="Q22" s="74"/>
      <c r="R22" s="71">
        <f>SUM(B22:P22)</f>
        <v>6379434712</v>
      </c>
      <c r="S22" s="71"/>
      <c r="T22" s="73" t="s">
        <v>56</v>
      </c>
      <c r="U22" s="71"/>
      <c r="V22" s="71">
        <f>SUM(R22:T22)</f>
        <v>6379434712</v>
      </c>
    </row>
    <row r="23" spans="1:22" s="87" customFormat="1" ht="15.75" customHeight="1">
      <c r="A23" s="87" t="s">
        <v>173</v>
      </c>
      <c r="B23" s="73" t="s">
        <v>56</v>
      </c>
      <c r="C23" s="73"/>
      <c r="D23" s="73" t="s">
        <v>56</v>
      </c>
      <c r="E23" s="79"/>
      <c r="F23" s="73" t="s">
        <v>56</v>
      </c>
      <c r="G23" s="79"/>
      <c r="H23" s="73" t="s">
        <v>56</v>
      </c>
      <c r="I23" s="74"/>
      <c r="J23" s="73" t="s">
        <v>56</v>
      </c>
      <c r="K23" s="74"/>
      <c r="L23" s="73" t="s">
        <v>185</v>
      </c>
      <c r="M23" s="74"/>
      <c r="N23" s="73" t="s">
        <v>56</v>
      </c>
      <c r="O23" s="74"/>
      <c r="P23" s="73" t="s">
        <v>56</v>
      </c>
      <c r="Q23" s="74"/>
      <c r="R23" s="73" t="s">
        <v>56</v>
      </c>
      <c r="S23" s="74"/>
      <c r="T23" s="71">
        <v>47230</v>
      </c>
      <c r="U23" s="72"/>
      <c r="V23" s="71">
        <f>SUM(R23:T23)</f>
        <v>47230</v>
      </c>
    </row>
    <row r="24" spans="1:22" s="87" customFormat="1" ht="15.75" customHeight="1">
      <c r="A24" s="87" t="s">
        <v>162</v>
      </c>
      <c r="B24" s="73" t="s">
        <v>56</v>
      </c>
      <c r="C24" s="73"/>
      <c r="D24" s="73" t="s">
        <v>56</v>
      </c>
      <c r="E24" s="79"/>
      <c r="F24" s="73" t="s">
        <v>56</v>
      </c>
      <c r="G24" s="79"/>
      <c r="H24" s="73" t="s">
        <v>56</v>
      </c>
      <c r="I24" s="74"/>
      <c r="J24" s="73" t="s">
        <v>56</v>
      </c>
      <c r="K24" s="74"/>
      <c r="L24" s="73" t="s">
        <v>185</v>
      </c>
      <c r="M24" s="74"/>
      <c r="N24" s="73" t="s">
        <v>56</v>
      </c>
      <c r="O24" s="74"/>
      <c r="P24" s="73" t="s">
        <v>56</v>
      </c>
      <c r="Q24" s="74"/>
      <c r="R24" s="73" t="s">
        <v>56</v>
      </c>
      <c r="S24" s="74"/>
      <c r="T24" s="71">
        <v>889326</v>
      </c>
      <c r="U24" s="72"/>
      <c r="V24" s="71">
        <f>SUM(R24:T24)</f>
        <v>889326</v>
      </c>
    </row>
    <row r="25" spans="1:22" ht="15.75" customHeight="1">
      <c r="A25" s="72" t="s">
        <v>174</v>
      </c>
      <c r="B25" s="73"/>
      <c r="C25" s="73"/>
      <c r="D25" s="73"/>
      <c r="E25" s="73"/>
      <c r="F25" s="73"/>
      <c r="G25" s="73"/>
      <c r="H25" s="73"/>
      <c r="J25" s="78"/>
      <c r="L25" s="78"/>
      <c r="M25" s="71"/>
      <c r="N25" s="78"/>
      <c r="O25" s="71"/>
      <c r="P25" s="78"/>
      <c r="R25" s="78"/>
      <c r="T25" s="71"/>
      <c r="V25" s="71"/>
    </row>
    <row r="26" spans="1:22" ht="15.75" customHeight="1">
      <c r="A26" s="72" t="s">
        <v>143</v>
      </c>
      <c r="B26" s="73" t="s">
        <v>56</v>
      </c>
      <c r="C26" s="73"/>
      <c r="D26" s="73" t="s">
        <v>56</v>
      </c>
      <c r="E26" s="73"/>
      <c r="F26" s="73" t="s">
        <v>56</v>
      </c>
      <c r="G26" s="73"/>
      <c r="H26" s="73" t="s">
        <v>56</v>
      </c>
      <c r="J26" s="78" t="s">
        <v>56</v>
      </c>
      <c r="L26" s="73" t="s">
        <v>185</v>
      </c>
      <c r="M26" s="71"/>
      <c r="N26" s="78" t="s">
        <v>56</v>
      </c>
      <c r="O26" s="71"/>
      <c r="P26" s="78" t="s">
        <v>56</v>
      </c>
      <c r="R26" s="78" t="s">
        <v>56</v>
      </c>
      <c r="T26" s="71">
        <v>-3540000000</v>
      </c>
      <c r="V26" s="71">
        <f>T26</f>
        <v>-3540000000</v>
      </c>
    </row>
    <row r="27" spans="1:22" ht="15.75" customHeight="1">
      <c r="A27" s="72" t="s">
        <v>163</v>
      </c>
      <c r="B27" s="73" t="s">
        <v>56</v>
      </c>
      <c r="C27" s="73"/>
      <c r="D27" s="73" t="s">
        <v>56</v>
      </c>
      <c r="E27" s="73"/>
      <c r="F27" s="73" t="s">
        <v>56</v>
      </c>
      <c r="G27" s="73"/>
      <c r="H27" s="73" t="s">
        <v>56</v>
      </c>
      <c r="J27" s="78" t="s">
        <v>56</v>
      </c>
      <c r="L27" s="73" t="s">
        <v>185</v>
      </c>
      <c r="M27" s="71"/>
      <c r="N27" s="78" t="s">
        <v>56</v>
      </c>
      <c r="O27" s="71"/>
      <c r="P27" s="78" t="s">
        <v>56</v>
      </c>
      <c r="R27" s="78" t="s">
        <v>56</v>
      </c>
      <c r="T27" s="71">
        <v>-25976528</v>
      </c>
      <c r="V27" s="71">
        <f>T27</f>
        <v>-25976528</v>
      </c>
    </row>
    <row r="28" spans="1:22" ht="15.75" customHeight="1">
      <c r="A28" s="72" t="s">
        <v>144</v>
      </c>
      <c r="B28" s="73" t="s">
        <v>56</v>
      </c>
      <c r="C28" s="73"/>
      <c r="D28" s="73" t="s">
        <v>56</v>
      </c>
      <c r="E28" s="73"/>
      <c r="F28" s="73" t="s">
        <v>56</v>
      </c>
      <c r="G28" s="73"/>
      <c r="H28" s="73" t="s">
        <v>56</v>
      </c>
      <c r="I28" s="74"/>
      <c r="J28" s="79">
        <v>-3102760000</v>
      </c>
      <c r="K28" s="74"/>
      <c r="L28" s="73" t="s">
        <v>185</v>
      </c>
      <c r="M28" s="71"/>
      <c r="N28" s="78" t="s">
        <v>56</v>
      </c>
      <c r="O28" s="71"/>
      <c r="P28" s="78" t="s">
        <v>56</v>
      </c>
      <c r="Q28" s="74"/>
      <c r="R28" s="74">
        <f>SUM(B28:P28)</f>
        <v>-3102760000</v>
      </c>
      <c r="S28" s="74"/>
      <c r="T28" s="74">
        <f>-R28</f>
        <v>3102760000</v>
      </c>
      <c r="U28" s="74"/>
      <c r="V28" s="73" t="s">
        <v>56</v>
      </c>
    </row>
    <row r="29" spans="1:22" ht="15.75" customHeight="1">
      <c r="A29" s="72" t="s">
        <v>87</v>
      </c>
      <c r="B29" s="75" t="s">
        <v>56</v>
      </c>
      <c r="C29" s="78"/>
      <c r="D29" s="75" t="s">
        <v>56</v>
      </c>
      <c r="E29" s="70"/>
      <c r="F29" s="75" t="s">
        <v>56</v>
      </c>
      <c r="G29" s="70"/>
      <c r="H29" s="75" t="s">
        <v>56</v>
      </c>
      <c r="I29" s="71"/>
      <c r="J29" s="75" t="s">
        <v>56</v>
      </c>
      <c r="K29" s="71"/>
      <c r="L29" s="75" t="s">
        <v>185</v>
      </c>
      <c r="M29" s="71"/>
      <c r="N29" s="75" t="s">
        <v>56</v>
      </c>
      <c r="O29" s="71"/>
      <c r="P29" s="77">
        <f>'Eng 2-5'!F232</f>
        <v>1192136955</v>
      </c>
      <c r="Q29" s="71"/>
      <c r="R29" s="77">
        <f>SUM(B29:P29)</f>
        <v>1192136955</v>
      </c>
      <c r="S29" s="71"/>
      <c r="T29" s="76">
        <f>'Eng 2-5'!F233</f>
        <v>-25951294</v>
      </c>
      <c r="U29" s="71"/>
      <c r="V29" s="76">
        <f>SUM(R29:T29)</f>
        <v>1166185661</v>
      </c>
    </row>
    <row r="30" spans="2:22" ht="15.75" customHeight="1">
      <c r="B30" s="73"/>
      <c r="C30" s="78"/>
      <c r="D30" s="73"/>
      <c r="E30" s="70"/>
      <c r="F30" s="73"/>
      <c r="G30" s="70"/>
      <c r="H30" s="73"/>
      <c r="I30" s="71"/>
      <c r="J30" s="73"/>
      <c r="K30" s="71"/>
      <c r="L30" s="73"/>
      <c r="M30" s="71"/>
      <c r="N30" s="73"/>
      <c r="O30" s="71"/>
      <c r="P30" s="74"/>
      <c r="Q30" s="71"/>
      <c r="R30" s="74"/>
      <c r="S30" s="71"/>
      <c r="T30" s="79"/>
      <c r="U30" s="71"/>
      <c r="V30" s="79"/>
    </row>
    <row r="31" spans="1:22" ht="15.75" customHeight="1" thickBot="1">
      <c r="A31" s="69" t="s">
        <v>165</v>
      </c>
      <c r="B31" s="80">
        <f>SUM(B21:B29)</f>
        <v>6993339820</v>
      </c>
      <c r="C31" s="79"/>
      <c r="D31" s="80">
        <f aca="true" t="shared" si="1" ref="D31:L31">SUM(D21:D29)</f>
        <v>70764084210</v>
      </c>
      <c r="E31" s="79">
        <f t="shared" si="1"/>
        <v>0</v>
      </c>
      <c r="F31" s="80">
        <f t="shared" si="1"/>
        <v>11432046462</v>
      </c>
      <c r="G31" s="79">
        <f t="shared" si="1"/>
        <v>0</v>
      </c>
      <c r="H31" s="80">
        <f t="shared" si="1"/>
        <v>-31827900481</v>
      </c>
      <c r="I31" s="79">
        <f t="shared" si="1"/>
        <v>0</v>
      </c>
      <c r="J31" s="80">
        <f t="shared" si="1"/>
        <v>-1498437901</v>
      </c>
      <c r="K31" s="79">
        <f t="shared" si="1"/>
        <v>0</v>
      </c>
      <c r="L31" s="80">
        <f t="shared" si="1"/>
        <v>104344130</v>
      </c>
      <c r="M31" s="79"/>
      <c r="N31" s="80">
        <f>SUM(N21:N29)</f>
        <v>34880969</v>
      </c>
      <c r="O31" s="79"/>
      <c r="P31" s="80">
        <f>SUM(P21:P29)</f>
        <v>-46078778912</v>
      </c>
      <c r="Q31" s="79"/>
      <c r="R31" s="80">
        <f>SUM(R21:R29)</f>
        <v>9923578297</v>
      </c>
      <c r="S31" s="79">
        <f>SUM(S21:S29)</f>
        <v>0</v>
      </c>
      <c r="T31" s="80">
        <f>SUM(T21:T29)</f>
        <v>677063832</v>
      </c>
      <c r="U31" s="79">
        <f>SUM(U21:U29)</f>
        <v>0</v>
      </c>
      <c r="V31" s="80">
        <f>SUM(V21:V29)</f>
        <v>10600642129</v>
      </c>
    </row>
    <row r="32" spans="1:22" ht="24.75" customHeight="1" thickTop="1">
      <c r="A32" s="6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21.75" customHeight="1">
      <c r="A33" s="130" t="str">
        <f>'Eng 2-5'!A184:J184</f>
        <v>The accompanying notes on pages 9 to 31 are an integral part of these interim consolidated and Company financial statements.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97"/>
      <c r="P33" s="97"/>
      <c r="Q33" s="97"/>
      <c r="R33" s="97"/>
      <c r="S33" s="97"/>
      <c r="T33" s="97"/>
      <c r="U33" s="97"/>
      <c r="V33" s="97"/>
    </row>
    <row r="34" ht="15.75" customHeight="1">
      <c r="V34" s="99">
        <v>6</v>
      </c>
    </row>
    <row r="97" ht="13.5" customHeight="1"/>
  </sheetData>
  <sheetProtection/>
  <mergeCells count="2">
    <mergeCell ref="B8:D8"/>
    <mergeCell ref="A33:N33"/>
  </mergeCells>
  <printOptions/>
  <pageMargins left="0.4" right="0.4" top="0.5" bottom="0.4" header="0.49" footer="0.4"/>
  <pageSetup fitToHeight="2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Zeros="0" zoomScalePageLayoutView="0" workbookViewId="0" topLeftCell="A10">
      <selection activeCell="S21" sqref="S21"/>
    </sheetView>
  </sheetViews>
  <sheetFormatPr defaultColWidth="9.140625" defaultRowHeight="15.75" customHeight="1"/>
  <cols>
    <col min="1" max="1" width="33.140625" style="10" customWidth="1"/>
    <col min="2" max="2" width="10.140625" style="18" customWidth="1"/>
    <col min="3" max="3" width="2.140625" style="18" customWidth="1"/>
    <col min="4" max="4" width="13.140625" style="3" customWidth="1"/>
    <col min="5" max="5" width="0.5625" style="3" customWidth="1"/>
    <col min="6" max="6" width="14.00390625" style="3" customWidth="1"/>
    <col min="7" max="7" width="0.5625" style="3" customWidth="1"/>
    <col min="8" max="8" width="14.57421875" style="3" customWidth="1"/>
    <col min="9" max="9" width="0.5625" style="10" customWidth="1"/>
    <col min="10" max="10" width="16.140625" style="10" customWidth="1"/>
    <col min="11" max="11" width="0.5625" style="10" customWidth="1"/>
    <col min="12" max="12" width="13.140625" style="10" customWidth="1"/>
    <col min="13" max="13" width="0.5625" style="10" customWidth="1"/>
    <col min="14" max="14" width="14.8515625" style="10" customWidth="1"/>
    <col min="15" max="15" width="0.5625" style="10" customWidth="1"/>
    <col min="16" max="16" width="15.00390625" style="10" customWidth="1"/>
    <col min="17" max="16384" width="9.140625" style="10" customWidth="1"/>
  </cols>
  <sheetData>
    <row r="1" spans="1:16" ht="15.75" customHeight="1">
      <c r="A1" s="13" t="str">
        <f>'Eng 2-5'!A1</f>
        <v>True Corporation Public Company Limited</v>
      </c>
      <c r="B1" s="17"/>
      <c r="C1" s="1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 customHeight="1">
      <c r="A2" s="13" t="s">
        <v>128</v>
      </c>
      <c r="B2" s="17"/>
      <c r="C2" s="1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>
      <c r="A3" s="16" t="str">
        <f>'Eng 6'!A3</f>
        <v>For the nine-month periods ended 30 September 2010 and 2009</v>
      </c>
      <c r="B3" s="2"/>
      <c r="C3" s="2"/>
      <c r="D3" s="20"/>
      <c r="E3" s="20"/>
      <c r="F3" s="20"/>
      <c r="G3" s="20"/>
      <c r="H3" s="20"/>
      <c r="I3" s="19"/>
      <c r="J3" s="19"/>
      <c r="K3" s="19"/>
      <c r="L3" s="19"/>
      <c r="M3" s="19"/>
      <c r="N3" s="19"/>
      <c r="O3" s="19"/>
      <c r="P3" s="19"/>
    </row>
    <row r="4" spans="1:16" ht="15.75" customHeight="1">
      <c r="A4" s="14"/>
      <c r="B4" s="1"/>
      <c r="C4" s="1"/>
      <c r="D4" s="9"/>
      <c r="E4" s="9"/>
      <c r="F4" s="9"/>
      <c r="G4" s="9"/>
      <c r="H4" s="9"/>
      <c r="I4" s="21"/>
      <c r="J4" s="21"/>
      <c r="K4" s="21"/>
      <c r="L4" s="21"/>
      <c r="M4" s="21"/>
      <c r="N4" s="21"/>
      <c r="O4" s="21"/>
      <c r="P4" s="21"/>
    </row>
    <row r="5" spans="1:16" ht="15.75" customHeight="1">
      <c r="A5" s="14"/>
      <c r="B5" s="1"/>
      <c r="C5" s="1"/>
      <c r="D5" s="9"/>
      <c r="E5" s="9"/>
      <c r="F5" s="9"/>
      <c r="G5" s="9"/>
      <c r="H5" s="9"/>
      <c r="I5" s="21"/>
      <c r="J5" s="21"/>
      <c r="K5" s="21"/>
      <c r="L5" s="21"/>
      <c r="M5" s="21"/>
      <c r="N5" s="21"/>
      <c r="O5" s="21"/>
      <c r="P5" s="21"/>
    </row>
    <row r="6" spans="4:16" s="18" customFormat="1" ht="15.75" customHeight="1">
      <c r="D6" s="25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4:16" s="18" customFormat="1" ht="15.75" customHeight="1">
      <c r="D7" s="131" t="s">
        <v>57</v>
      </c>
      <c r="E7" s="131"/>
      <c r="F7" s="131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4:16" s="18" customFormat="1" ht="15.75" customHeight="1">
      <c r="D8" s="17" t="s">
        <v>58</v>
      </c>
      <c r="E8" s="17"/>
      <c r="F8" s="17" t="s">
        <v>60</v>
      </c>
      <c r="G8" s="17"/>
      <c r="H8" s="17" t="s">
        <v>61</v>
      </c>
      <c r="I8" s="17"/>
      <c r="J8" s="17" t="s">
        <v>63</v>
      </c>
      <c r="K8" s="17"/>
      <c r="L8" s="17" t="s">
        <v>65</v>
      </c>
      <c r="M8" s="17"/>
      <c r="N8" s="17"/>
      <c r="O8" s="17"/>
      <c r="P8" s="17"/>
    </row>
    <row r="9" spans="4:16" s="18" customFormat="1" ht="15.75" customHeight="1">
      <c r="D9" s="17" t="s">
        <v>59</v>
      </c>
      <c r="E9" s="17"/>
      <c r="F9" s="17" t="s">
        <v>59</v>
      </c>
      <c r="G9" s="17"/>
      <c r="H9" s="17" t="s">
        <v>62</v>
      </c>
      <c r="I9" s="17"/>
      <c r="J9" s="17" t="s">
        <v>62</v>
      </c>
      <c r="K9" s="17"/>
      <c r="L9" s="17" t="s">
        <v>66</v>
      </c>
      <c r="M9" s="17"/>
      <c r="N9" s="17" t="s">
        <v>15</v>
      </c>
      <c r="O9" s="17"/>
      <c r="P9" s="17" t="s">
        <v>45</v>
      </c>
    </row>
    <row r="10" spans="4:16" s="18" customFormat="1" ht="15.75" customHeight="1">
      <c r="D10" s="2" t="s">
        <v>55</v>
      </c>
      <c r="F10" s="2" t="str">
        <f>D10</f>
        <v>Baht </v>
      </c>
      <c r="H10" s="2" t="str">
        <f>F10</f>
        <v>Baht </v>
      </c>
      <c r="J10" s="2" t="str">
        <f>H10</f>
        <v>Baht </v>
      </c>
      <c r="L10" s="2" t="str">
        <f>J10</f>
        <v>Baht </v>
      </c>
      <c r="N10" s="2" t="str">
        <f>L10</f>
        <v>Baht </v>
      </c>
      <c r="P10" s="2" t="str">
        <f>N10</f>
        <v>Baht </v>
      </c>
    </row>
    <row r="11" spans="4:16" s="18" customFormat="1" ht="15.75" customHeight="1">
      <c r="D11" s="1"/>
      <c r="F11" s="1"/>
      <c r="H11" s="1"/>
      <c r="J11" s="1"/>
      <c r="L11" s="1"/>
      <c r="N11" s="1"/>
      <c r="P11" s="1"/>
    </row>
    <row r="12" spans="1:16" ht="15.75" customHeight="1">
      <c r="A12" s="13" t="s">
        <v>141</v>
      </c>
      <c r="B12" s="10"/>
      <c r="C12" s="10"/>
      <c r="D12" s="4">
        <v>6993339820</v>
      </c>
      <c r="E12" s="4"/>
      <c r="F12" s="4">
        <v>70764084210</v>
      </c>
      <c r="G12" s="4"/>
      <c r="H12" s="4">
        <v>11432046462</v>
      </c>
      <c r="I12" s="4"/>
      <c r="J12" s="4">
        <v>-31827900481</v>
      </c>
      <c r="K12" s="11"/>
      <c r="L12" s="4">
        <v>34880969</v>
      </c>
      <c r="M12" s="11"/>
      <c r="N12" s="4">
        <v>-41841969887</v>
      </c>
      <c r="P12" s="4">
        <f>SUM(D12:N12)</f>
        <v>15554481093</v>
      </c>
    </row>
    <row r="13" spans="1:16" ht="15.75" customHeight="1">
      <c r="A13" s="23" t="s">
        <v>92</v>
      </c>
      <c r="B13" s="10"/>
      <c r="C13" s="10"/>
      <c r="D13" s="12" t="s">
        <v>56</v>
      </c>
      <c r="F13" s="12" t="s">
        <v>56</v>
      </c>
      <c r="H13" s="12" t="s">
        <v>56</v>
      </c>
      <c r="I13" s="3"/>
      <c r="J13" s="12" t="s">
        <v>56</v>
      </c>
      <c r="K13" s="21"/>
      <c r="L13" s="12" t="s">
        <v>56</v>
      </c>
      <c r="N13" s="8">
        <f>'Eng 2-5'!H232</f>
        <v>571535903</v>
      </c>
      <c r="P13" s="8">
        <f>SUM(D13:N13)</f>
        <v>571535903</v>
      </c>
    </row>
    <row r="14" spans="1:16" ht="15.75" customHeight="1">
      <c r="A14" s="23"/>
      <c r="B14" s="10"/>
      <c r="C14" s="10"/>
      <c r="D14" s="22"/>
      <c r="E14" s="9"/>
      <c r="F14" s="22"/>
      <c r="G14" s="9"/>
      <c r="H14" s="22"/>
      <c r="I14" s="9"/>
      <c r="J14" s="22"/>
      <c r="K14" s="21"/>
      <c r="L14" s="22"/>
      <c r="M14" s="21"/>
      <c r="N14" s="7"/>
      <c r="O14" s="21"/>
      <c r="P14" s="26"/>
    </row>
    <row r="15" spans="1:16" ht="15.75" customHeight="1" thickBot="1">
      <c r="A15" s="13" t="s">
        <v>164</v>
      </c>
      <c r="D15" s="5">
        <f aca="true" t="shared" si="0" ref="D15:P15">SUM(D12:D13)</f>
        <v>6993339820</v>
      </c>
      <c r="E15" s="7">
        <f t="shared" si="0"/>
        <v>0</v>
      </c>
      <c r="F15" s="5">
        <f t="shared" si="0"/>
        <v>70764084210</v>
      </c>
      <c r="G15" s="7">
        <f t="shared" si="0"/>
        <v>0</v>
      </c>
      <c r="H15" s="5">
        <f t="shared" si="0"/>
        <v>11432046462</v>
      </c>
      <c r="I15" s="7">
        <f t="shared" si="0"/>
        <v>0</v>
      </c>
      <c r="J15" s="5">
        <f t="shared" si="0"/>
        <v>-31827900481</v>
      </c>
      <c r="K15" s="7">
        <f t="shared" si="0"/>
        <v>0</v>
      </c>
      <c r="L15" s="5">
        <f t="shared" si="0"/>
        <v>34880969</v>
      </c>
      <c r="M15" s="7">
        <f t="shared" si="0"/>
        <v>0</v>
      </c>
      <c r="N15" s="5">
        <f t="shared" si="0"/>
        <v>-41270433984</v>
      </c>
      <c r="O15" s="7">
        <f t="shared" si="0"/>
        <v>0</v>
      </c>
      <c r="P15" s="5">
        <f t="shared" si="0"/>
        <v>16126016996</v>
      </c>
    </row>
    <row r="16" spans="4:16" ht="15.75" customHeight="1" thickTop="1">
      <c r="D16" s="24">
        <f>D15-'Eng 2-5'!H103</f>
        <v>0</v>
      </c>
      <c r="E16" s="9"/>
      <c r="F16" s="24">
        <f>F15-'Eng 2-5'!H104</f>
        <v>0</v>
      </c>
      <c r="G16" s="9"/>
      <c r="H16" s="24">
        <f>H15-'Eng 2-5'!H106</f>
        <v>0</v>
      </c>
      <c r="I16" s="21"/>
      <c r="J16" s="24">
        <f>J15-'Eng 2-5'!H108-'Eng 2-5'!H109</f>
        <v>0</v>
      </c>
      <c r="K16" s="21"/>
      <c r="L16" s="24">
        <f>L15-'Eng 2-5'!H113</f>
        <v>0</v>
      </c>
      <c r="M16" s="21"/>
      <c r="N16" s="24">
        <f>N15-'Eng 2-5'!H114</f>
        <v>0</v>
      </c>
      <c r="O16" s="21"/>
      <c r="P16" s="28">
        <f>P15-'Eng 2-5'!H116</f>
        <v>0</v>
      </c>
    </row>
    <row r="17" spans="4:16" ht="15.75" customHeight="1">
      <c r="D17" s="9"/>
      <c r="E17" s="9"/>
      <c r="F17" s="9"/>
      <c r="G17" s="9"/>
      <c r="H17" s="9"/>
      <c r="I17" s="21"/>
      <c r="J17" s="21"/>
      <c r="K17" s="21"/>
      <c r="L17" s="21"/>
      <c r="M17" s="21"/>
      <c r="N17" s="21"/>
      <c r="O17" s="21"/>
      <c r="P17" s="21"/>
    </row>
    <row r="18" spans="1:16" ht="15.75" customHeight="1">
      <c r="A18" s="13" t="s">
        <v>111</v>
      </c>
      <c r="B18" s="10"/>
      <c r="C18" s="10"/>
      <c r="D18" s="4">
        <v>6993339820</v>
      </c>
      <c r="E18" s="4"/>
      <c r="F18" s="4">
        <v>38038451730</v>
      </c>
      <c r="G18" s="4"/>
      <c r="H18" s="4">
        <v>11432046462</v>
      </c>
      <c r="I18" s="4"/>
      <c r="J18" s="4">
        <v>-5481702713</v>
      </c>
      <c r="K18" s="11"/>
      <c r="L18" s="4">
        <v>34880969</v>
      </c>
      <c r="M18" s="11"/>
      <c r="N18" s="4">
        <v>-42873395191</v>
      </c>
      <c r="P18" s="4">
        <f>SUM(D18:N18)</f>
        <v>8143621077</v>
      </c>
    </row>
    <row r="19" spans="1:16" ht="15.75" customHeight="1">
      <c r="A19" s="10" t="s">
        <v>145</v>
      </c>
      <c r="B19" s="10"/>
      <c r="C19" s="10"/>
      <c r="D19" s="6" t="s">
        <v>56</v>
      </c>
      <c r="E19" s="4"/>
      <c r="F19" s="4">
        <v>32725632480</v>
      </c>
      <c r="G19" s="4"/>
      <c r="H19" s="22" t="s">
        <v>56</v>
      </c>
      <c r="I19" s="9"/>
      <c r="J19" s="7">
        <v>-26346197768</v>
      </c>
      <c r="K19" s="21"/>
      <c r="L19" s="22" t="s">
        <v>56</v>
      </c>
      <c r="M19" s="26"/>
      <c r="N19" s="22" t="s">
        <v>56</v>
      </c>
      <c r="O19" s="21"/>
      <c r="P19" s="7">
        <f>SUM(D19:N19)</f>
        <v>6379434712</v>
      </c>
    </row>
    <row r="20" spans="1:16" ht="15.75" customHeight="1">
      <c r="A20" s="23" t="s">
        <v>92</v>
      </c>
      <c r="B20" s="10"/>
      <c r="C20" s="10"/>
      <c r="D20" s="12" t="s">
        <v>56</v>
      </c>
      <c r="F20" s="12" t="s">
        <v>56</v>
      </c>
      <c r="H20" s="12" t="s">
        <v>56</v>
      </c>
      <c r="I20" s="3"/>
      <c r="J20" s="12" t="s">
        <v>56</v>
      </c>
      <c r="K20" s="21"/>
      <c r="L20" s="12" t="s">
        <v>56</v>
      </c>
      <c r="N20" s="8">
        <f>'Eng 2-5'!J232</f>
        <v>434562110</v>
      </c>
      <c r="P20" s="15">
        <f>SUM(D20:N20)</f>
        <v>434562110</v>
      </c>
    </row>
    <row r="21" spans="1:16" ht="15.75" customHeight="1">
      <c r="A21" s="23"/>
      <c r="B21" s="10"/>
      <c r="C21" s="10"/>
      <c r="D21" s="22"/>
      <c r="E21" s="9"/>
      <c r="F21" s="22"/>
      <c r="G21" s="9"/>
      <c r="H21" s="22"/>
      <c r="I21" s="9"/>
      <c r="J21" s="22"/>
      <c r="K21" s="21"/>
      <c r="L21" s="22"/>
      <c r="M21" s="21"/>
      <c r="N21" s="7"/>
      <c r="O21" s="21"/>
      <c r="P21" s="26"/>
    </row>
    <row r="22" spans="1:16" ht="15.75" customHeight="1" thickBot="1">
      <c r="A22" s="13" t="s">
        <v>165</v>
      </c>
      <c r="D22" s="5">
        <f aca="true" t="shared" si="1" ref="D22:J22">SUM(D18:D20)</f>
        <v>6993339820</v>
      </c>
      <c r="E22" s="7">
        <f t="shared" si="1"/>
        <v>0</v>
      </c>
      <c r="F22" s="5">
        <f t="shared" si="1"/>
        <v>70764084210</v>
      </c>
      <c r="G22" s="7">
        <f t="shared" si="1"/>
        <v>0</v>
      </c>
      <c r="H22" s="5">
        <f t="shared" si="1"/>
        <v>11432046462</v>
      </c>
      <c r="I22" s="7">
        <f t="shared" si="1"/>
        <v>0</v>
      </c>
      <c r="J22" s="5">
        <f t="shared" si="1"/>
        <v>-31827900481</v>
      </c>
      <c r="K22" s="7">
        <f aca="true" t="shared" si="2" ref="K22:P22">SUM(K18:K20)</f>
        <v>0</v>
      </c>
      <c r="L22" s="5">
        <f t="shared" si="2"/>
        <v>34880969</v>
      </c>
      <c r="M22" s="7">
        <f t="shared" si="2"/>
        <v>0</v>
      </c>
      <c r="N22" s="5">
        <f t="shared" si="2"/>
        <v>-42438833081</v>
      </c>
      <c r="O22" s="7">
        <f t="shared" si="2"/>
        <v>0</v>
      </c>
      <c r="P22" s="5">
        <f t="shared" si="2"/>
        <v>14957617899</v>
      </c>
    </row>
    <row r="23" spans="1:16" ht="15.75" customHeight="1" thickTop="1">
      <c r="A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75" customHeight="1">
      <c r="A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75" customHeight="1">
      <c r="A25" s="1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.75" customHeight="1">
      <c r="A26" s="1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.75" customHeight="1">
      <c r="A27" s="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customHeight="1">
      <c r="A28" s="1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.75" customHeight="1">
      <c r="A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.75" customHeight="1">
      <c r="A30" s="1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.75" customHeight="1">
      <c r="A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75" customHeight="1">
      <c r="A32" s="1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7.25" customHeight="1">
      <c r="A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1.75" customHeight="1">
      <c r="A34" s="132" t="str">
        <f>'Eng 6'!A33:L33</f>
        <v>The accompanying notes on pages 9 to 31 are an integral part of these interim consolidated and Company financial statements.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ht="15.75" customHeight="1">
      <c r="P35" s="27">
        <v>7</v>
      </c>
    </row>
    <row r="98" ht="13.5" customHeight="1"/>
  </sheetData>
  <sheetProtection/>
  <mergeCells count="2">
    <mergeCell ref="D7:F7"/>
    <mergeCell ref="A34:P34"/>
  </mergeCells>
  <printOptions/>
  <pageMargins left="0.75" right="0.3" top="0.5" bottom="0.4" header="0.49" footer="0.4"/>
  <pageSetup fitToHeight="2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5" zoomScaleNormal="115" zoomScalePageLayoutView="0" workbookViewId="0" topLeftCell="A1">
      <selection activeCell="L26" sqref="L26"/>
    </sheetView>
  </sheetViews>
  <sheetFormatPr defaultColWidth="9.140625" defaultRowHeight="15.75" customHeight="1"/>
  <cols>
    <col min="1" max="1" width="38.57421875" style="124" customWidth="1"/>
    <col min="2" max="2" width="5.421875" style="124" customWidth="1"/>
    <col min="3" max="3" width="0.5625" style="124" customWidth="1"/>
    <col min="4" max="4" width="13.28125" style="124" customWidth="1"/>
    <col min="5" max="5" width="0.5625" style="124" customWidth="1"/>
    <col min="6" max="6" width="13.28125" style="124" customWidth="1"/>
    <col min="7" max="7" width="0.5625" style="124" customWidth="1"/>
    <col min="8" max="8" width="13.28125" style="124" customWidth="1"/>
    <col min="9" max="9" width="0.5625" style="124" customWidth="1"/>
    <col min="10" max="10" width="13.28125" style="124" customWidth="1"/>
    <col min="11" max="16384" width="9.140625" style="123" customWidth="1"/>
  </cols>
  <sheetData>
    <row r="1" spans="1:10" s="102" customFormat="1" ht="15" customHeight="1">
      <c r="A1" s="100" t="str">
        <f>'Eng 2-5'!A1</f>
        <v>True Corporation Public Company Limited</v>
      </c>
      <c r="B1" s="38"/>
      <c r="C1" s="39"/>
      <c r="D1" s="101"/>
      <c r="E1" s="101"/>
      <c r="F1" s="101"/>
      <c r="G1" s="101"/>
      <c r="H1" s="101"/>
      <c r="I1" s="101"/>
      <c r="J1" s="101"/>
    </row>
    <row r="2" spans="1:10" s="102" customFormat="1" ht="15" customHeight="1">
      <c r="A2" s="37" t="s">
        <v>37</v>
      </c>
      <c r="B2" s="38"/>
      <c r="C2" s="39"/>
      <c r="D2" s="101"/>
      <c r="E2" s="101"/>
      <c r="F2" s="101"/>
      <c r="G2" s="101"/>
      <c r="H2" s="101"/>
      <c r="I2" s="101"/>
      <c r="J2" s="101"/>
    </row>
    <row r="3" spans="1:10" s="102" customFormat="1" ht="15" customHeight="1">
      <c r="A3" s="103" t="str">
        <f>'Eng 6'!A3</f>
        <v>For the nine-month periods ended 30 September 2010 and 2009</v>
      </c>
      <c r="B3" s="35"/>
      <c r="C3" s="36"/>
      <c r="D3" s="104"/>
      <c r="E3" s="104"/>
      <c r="F3" s="104"/>
      <c r="G3" s="104"/>
      <c r="H3" s="104"/>
      <c r="I3" s="104"/>
      <c r="J3" s="104"/>
    </row>
    <row r="4" spans="2:10" s="102" customFormat="1" ht="15" customHeight="1">
      <c r="B4" s="44"/>
      <c r="C4" s="45"/>
      <c r="D4" s="105"/>
      <c r="E4" s="105"/>
      <c r="F4" s="105"/>
      <c r="G4" s="105"/>
      <c r="H4" s="105"/>
      <c r="I4" s="105"/>
      <c r="J4" s="105"/>
    </row>
    <row r="5" spans="2:10" s="102" customFormat="1" ht="15" customHeight="1">
      <c r="B5" s="44"/>
      <c r="C5" s="45"/>
      <c r="D5" s="105"/>
      <c r="E5" s="105"/>
      <c r="F5" s="105"/>
      <c r="G5" s="105"/>
      <c r="H5" s="105"/>
      <c r="I5" s="105"/>
      <c r="J5" s="105"/>
    </row>
    <row r="6" spans="2:10" s="102" customFormat="1" ht="15" customHeight="1">
      <c r="B6" s="44"/>
      <c r="C6" s="45"/>
      <c r="D6" s="133" t="s">
        <v>1</v>
      </c>
      <c r="E6" s="133"/>
      <c r="F6" s="133"/>
      <c r="G6" s="107"/>
      <c r="H6" s="133" t="s">
        <v>2</v>
      </c>
      <c r="I6" s="133"/>
      <c r="J6" s="133"/>
    </row>
    <row r="7" spans="2:10" s="102" customFormat="1" ht="15" customHeight="1">
      <c r="B7" s="44"/>
      <c r="C7" s="45"/>
      <c r="D7" s="108" t="s">
        <v>159</v>
      </c>
      <c r="E7" s="109"/>
      <c r="F7" s="108" t="s">
        <v>159</v>
      </c>
      <c r="G7" s="109"/>
      <c r="H7" s="108" t="str">
        <f>D7</f>
        <v>30 September</v>
      </c>
      <c r="I7" s="109"/>
      <c r="J7" s="42" t="str">
        <f>F7</f>
        <v>30 September</v>
      </c>
    </row>
    <row r="8" spans="2:10" s="102" customFormat="1" ht="15" customHeight="1">
      <c r="B8" s="44"/>
      <c r="C8" s="45"/>
      <c r="D8" s="108" t="s">
        <v>140</v>
      </c>
      <c r="E8" s="109"/>
      <c r="F8" s="108" t="s">
        <v>109</v>
      </c>
      <c r="G8" s="109"/>
      <c r="H8" s="108" t="str">
        <f>D8</f>
        <v>2010</v>
      </c>
      <c r="I8" s="109"/>
      <c r="J8" s="42" t="str">
        <f>F8</f>
        <v>2009</v>
      </c>
    </row>
    <row r="9" spans="2:10" s="102" customFormat="1" ht="15" customHeight="1">
      <c r="B9" s="35" t="s">
        <v>3</v>
      </c>
      <c r="C9" s="45"/>
      <c r="D9" s="106" t="s">
        <v>55</v>
      </c>
      <c r="E9" s="109"/>
      <c r="F9" s="106" t="s">
        <v>55</v>
      </c>
      <c r="G9" s="109"/>
      <c r="H9" s="106" t="str">
        <f>F9</f>
        <v>Baht </v>
      </c>
      <c r="I9" s="109"/>
      <c r="J9" s="106" t="str">
        <f>H9</f>
        <v>Baht </v>
      </c>
    </row>
    <row r="10" spans="2:10" s="102" customFormat="1" ht="10.5" customHeight="1">
      <c r="B10" s="44"/>
      <c r="C10" s="45"/>
      <c r="D10" s="110"/>
      <c r="E10" s="105"/>
      <c r="F10" s="110"/>
      <c r="G10" s="105"/>
      <c r="H10" s="110"/>
      <c r="I10" s="105"/>
      <c r="J10" s="110"/>
    </row>
    <row r="11" spans="1:10" s="102" customFormat="1" ht="15" customHeight="1">
      <c r="A11" s="111" t="s">
        <v>20</v>
      </c>
      <c r="B11" s="44">
        <v>19</v>
      </c>
      <c r="C11" s="45"/>
      <c r="D11" s="53">
        <v>7886248136</v>
      </c>
      <c r="E11" s="112"/>
      <c r="F11" s="53">
        <v>8657189510</v>
      </c>
      <c r="G11" s="112"/>
      <c r="H11" s="113">
        <v>2020055553</v>
      </c>
      <c r="I11" s="112"/>
      <c r="J11" s="113">
        <v>2315990706</v>
      </c>
    </row>
    <row r="12" spans="1:10" s="102" customFormat="1" ht="10.5" customHeight="1">
      <c r="A12" s="111"/>
      <c r="B12" s="44"/>
      <c r="C12" s="45"/>
      <c r="D12" s="50"/>
      <c r="E12" s="112"/>
      <c r="F12" s="50"/>
      <c r="G12" s="112"/>
      <c r="H12" s="114"/>
      <c r="I12" s="112"/>
      <c r="J12" s="114"/>
    </row>
    <row r="13" spans="1:10" s="102" customFormat="1" ht="15" customHeight="1">
      <c r="A13" s="111" t="s">
        <v>21</v>
      </c>
      <c r="B13" s="44"/>
      <c r="C13" s="45"/>
      <c r="D13" s="112"/>
      <c r="E13" s="112"/>
      <c r="F13" s="112"/>
      <c r="G13" s="112"/>
      <c r="H13" s="112"/>
      <c r="I13" s="112"/>
      <c r="J13" s="112"/>
    </row>
    <row r="14" spans="1:10" s="102" customFormat="1" ht="15" customHeight="1">
      <c r="A14" s="102" t="s">
        <v>134</v>
      </c>
      <c r="B14" s="44"/>
      <c r="C14" s="45"/>
      <c r="D14" s="112">
        <v>341507515</v>
      </c>
      <c r="E14" s="112"/>
      <c r="F14" s="112">
        <v>-2933438209</v>
      </c>
      <c r="G14" s="112"/>
      <c r="H14" s="112">
        <v>116528615</v>
      </c>
      <c r="I14" s="112"/>
      <c r="J14" s="112">
        <v>-3030995263</v>
      </c>
    </row>
    <row r="15" spans="1:10" s="102" customFormat="1" ht="15" customHeight="1">
      <c r="A15" s="102" t="s">
        <v>175</v>
      </c>
      <c r="B15" s="44"/>
      <c r="C15" s="45"/>
      <c r="D15" s="112">
        <v>-412141047</v>
      </c>
      <c r="E15" s="112"/>
      <c r="F15" s="112">
        <v>-964906240</v>
      </c>
      <c r="G15" s="112"/>
      <c r="H15" s="115" t="s">
        <v>56</v>
      </c>
      <c r="I15" s="115"/>
      <c r="J15" s="112">
        <v>-968258954</v>
      </c>
    </row>
    <row r="16" spans="1:10" s="102" customFormat="1" ht="15" customHeight="1">
      <c r="A16" s="102" t="s">
        <v>187</v>
      </c>
      <c r="B16" s="44">
        <v>23</v>
      </c>
      <c r="C16" s="45"/>
      <c r="D16" s="112">
        <v>-4400036</v>
      </c>
      <c r="E16" s="115"/>
      <c r="F16" s="115" t="s">
        <v>56</v>
      </c>
      <c r="G16" s="112"/>
      <c r="H16" s="115" t="s">
        <v>56</v>
      </c>
      <c r="I16" s="115"/>
      <c r="J16" s="112">
        <v>-750000000</v>
      </c>
    </row>
    <row r="17" spans="1:10" s="102" customFormat="1" ht="15" customHeight="1">
      <c r="A17" s="102" t="s">
        <v>179</v>
      </c>
      <c r="B17" s="44"/>
      <c r="C17" s="45"/>
      <c r="D17" s="112">
        <v>-4845691515</v>
      </c>
      <c r="E17" s="112"/>
      <c r="F17" s="112">
        <v>-3959249958</v>
      </c>
      <c r="G17" s="112"/>
      <c r="H17" s="112">
        <v>-231805235</v>
      </c>
      <c r="I17" s="112"/>
      <c r="J17" s="112">
        <v>-221353843</v>
      </c>
    </row>
    <row r="18" spans="1:10" s="102" customFormat="1" ht="15" customHeight="1">
      <c r="A18" s="102" t="s">
        <v>93</v>
      </c>
      <c r="B18" s="44"/>
      <c r="C18" s="45"/>
      <c r="D18" s="112">
        <v>-222104961</v>
      </c>
      <c r="E18" s="112"/>
      <c r="F18" s="112">
        <v>-182511581</v>
      </c>
      <c r="G18" s="115"/>
      <c r="H18" s="112">
        <v>-1504507</v>
      </c>
      <c r="I18" s="115"/>
      <c r="J18" s="112">
        <v>-10705328</v>
      </c>
    </row>
    <row r="19" spans="1:10" s="102" customFormat="1" ht="15" customHeight="1">
      <c r="A19" s="102" t="s">
        <v>156</v>
      </c>
      <c r="B19" s="44">
        <v>23</v>
      </c>
      <c r="C19" s="45"/>
      <c r="D19" s="115" t="s">
        <v>56</v>
      </c>
      <c r="E19" s="115"/>
      <c r="F19" s="115" t="s">
        <v>56</v>
      </c>
      <c r="G19" s="112"/>
      <c r="H19" s="112">
        <v>850000000</v>
      </c>
      <c r="I19" s="112"/>
      <c r="J19" s="116">
        <v>100000000</v>
      </c>
    </row>
    <row r="20" spans="1:10" s="102" customFormat="1" ht="15" customHeight="1">
      <c r="A20" s="102" t="s">
        <v>137</v>
      </c>
      <c r="B20" s="44"/>
      <c r="C20" s="45"/>
      <c r="D20" s="115" t="s">
        <v>56</v>
      </c>
      <c r="E20" s="115"/>
      <c r="F20" s="112">
        <v>-3540000000</v>
      </c>
      <c r="G20" s="112"/>
      <c r="H20" s="115" t="s">
        <v>56</v>
      </c>
      <c r="I20" s="112"/>
      <c r="J20" s="112">
        <v>-6206490394</v>
      </c>
    </row>
    <row r="21" spans="1:10" s="102" customFormat="1" ht="15" customHeight="1">
      <c r="A21" s="102" t="s">
        <v>166</v>
      </c>
      <c r="B21" s="44"/>
      <c r="C21" s="45"/>
      <c r="D21" s="115"/>
      <c r="E21" s="115"/>
      <c r="F21" s="112"/>
      <c r="G21" s="112"/>
      <c r="H21" s="115"/>
      <c r="I21" s="112"/>
      <c r="J21" s="112"/>
    </row>
    <row r="22" spans="1:10" s="102" customFormat="1" ht="15" customHeight="1">
      <c r="A22" s="102" t="s">
        <v>167</v>
      </c>
      <c r="B22" s="44"/>
      <c r="C22" s="45"/>
      <c r="D22" s="115" t="s">
        <v>56</v>
      </c>
      <c r="E22" s="115"/>
      <c r="F22" s="112">
        <v>27091584</v>
      </c>
      <c r="G22" s="112"/>
      <c r="H22" s="115" t="s">
        <v>56</v>
      </c>
      <c r="I22" s="112"/>
      <c r="J22" s="115" t="s">
        <v>56</v>
      </c>
    </row>
    <row r="23" spans="1:10" s="102" customFormat="1" ht="15" customHeight="1">
      <c r="A23" s="102" t="s">
        <v>94</v>
      </c>
      <c r="B23" s="44"/>
      <c r="C23" s="45"/>
      <c r="D23" s="112">
        <v>-400000</v>
      </c>
      <c r="E23" s="115"/>
      <c r="F23" s="115" t="s">
        <v>56</v>
      </c>
      <c r="G23" s="112"/>
      <c r="H23" s="115" t="s">
        <v>56</v>
      </c>
      <c r="I23" s="112"/>
      <c r="J23" s="115" t="s">
        <v>56</v>
      </c>
    </row>
    <row r="24" spans="1:10" s="102" customFormat="1" ht="15" customHeight="1">
      <c r="A24" s="102" t="s">
        <v>147</v>
      </c>
      <c r="B24" s="44"/>
      <c r="C24" s="45"/>
      <c r="D24" s="112">
        <v>1572497</v>
      </c>
      <c r="E24" s="115"/>
      <c r="F24" s="115" t="s">
        <v>56</v>
      </c>
      <c r="G24" s="112"/>
      <c r="H24" s="115" t="s">
        <v>56</v>
      </c>
      <c r="I24" s="112"/>
      <c r="J24" s="115" t="s">
        <v>56</v>
      </c>
    </row>
    <row r="25" spans="1:10" s="102" customFormat="1" ht="15" customHeight="1">
      <c r="A25" s="102" t="s">
        <v>180</v>
      </c>
      <c r="B25" s="44"/>
      <c r="C25" s="45"/>
      <c r="D25" s="112"/>
      <c r="E25" s="112"/>
      <c r="F25" s="112"/>
      <c r="G25" s="112"/>
      <c r="H25" s="112"/>
      <c r="I25" s="112"/>
      <c r="J25" s="112"/>
    </row>
    <row r="26" spans="1:10" s="102" customFormat="1" ht="15" customHeight="1">
      <c r="A26" s="102" t="s">
        <v>181</v>
      </c>
      <c r="B26" s="44"/>
      <c r="C26" s="45"/>
      <c r="D26" s="112">
        <v>504343009</v>
      </c>
      <c r="E26" s="112"/>
      <c r="F26" s="112">
        <v>410033770</v>
      </c>
      <c r="G26" s="112"/>
      <c r="H26" s="112">
        <v>111413099</v>
      </c>
      <c r="I26" s="112"/>
      <c r="J26" s="112">
        <v>189088</v>
      </c>
    </row>
    <row r="27" spans="1:10" s="102" customFormat="1" ht="15" customHeight="1">
      <c r="A27" s="102" t="s">
        <v>132</v>
      </c>
      <c r="B27" s="44"/>
      <c r="C27" s="45"/>
      <c r="D27" s="117" t="s">
        <v>56</v>
      </c>
      <c r="E27" s="118"/>
      <c r="F27" s="113">
        <v>3120000</v>
      </c>
      <c r="G27" s="114"/>
      <c r="H27" s="113">
        <v>301400970</v>
      </c>
      <c r="I27" s="114"/>
      <c r="J27" s="113">
        <v>502247988</v>
      </c>
    </row>
    <row r="28" spans="2:10" s="102" customFormat="1" ht="10.5" customHeight="1">
      <c r="B28" s="44"/>
      <c r="C28" s="45"/>
      <c r="D28" s="119"/>
      <c r="E28" s="118"/>
      <c r="F28" s="119"/>
      <c r="G28" s="114"/>
      <c r="H28" s="114"/>
      <c r="I28" s="114"/>
      <c r="J28" s="114"/>
    </row>
    <row r="29" spans="1:10" s="102" customFormat="1" ht="15" customHeight="1">
      <c r="A29" s="102" t="s">
        <v>182</v>
      </c>
      <c r="B29" s="44"/>
      <c r="C29" s="45"/>
      <c r="D29" s="113">
        <f>SUM(D14:D27)</f>
        <v>-4637314538</v>
      </c>
      <c r="E29" s="114"/>
      <c r="F29" s="113">
        <f>SUM(F14:F27)</f>
        <v>-11139860634</v>
      </c>
      <c r="G29" s="114"/>
      <c r="H29" s="113">
        <f>SUM(H14:H27)</f>
        <v>1146032942</v>
      </c>
      <c r="I29" s="114"/>
      <c r="J29" s="113">
        <f>SUM(J14:J27)</f>
        <v>-10585366706</v>
      </c>
    </row>
    <row r="30" spans="2:10" s="102" customFormat="1" ht="10.5" customHeight="1">
      <c r="B30" s="44"/>
      <c r="C30" s="45"/>
      <c r="D30" s="114"/>
      <c r="E30" s="114"/>
      <c r="F30" s="114"/>
      <c r="G30" s="114"/>
      <c r="H30" s="114"/>
      <c r="I30" s="114"/>
      <c r="J30" s="114"/>
    </row>
    <row r="31" spans="1:10" s="102" customFormat="1" ht="15" customHeight="1">
      <c r="A31" s="111" t="s">
        <v>22</v>
      </c>
      <c r="B31" s="44"/>
      <c r="C31" s="45"/>
      <c r="D31" s="112"/>
      <c r="E31" s="114"/>
      <c r="F31" s="112"/>
      <c r="G31" s="114"/>
      <c r="H31" s="112"/>
      <c r="I31" s="114"/>
      <c r="J31" s="112"/>
    </row>
    <row r="32" spans="1:10" s="102" customFormat="1" ht="15" customHeight="1">
      <c r="A32" s="102" t="s">
        <v>124</v>
      </c>
      <c r="B32" s="44"/>
      <c r="C32" s="45"/>
      <c r="D32" s="115" t="s">
        <v>56</v>
      </c>
      <c r="E32" s="114"/>
      <c r="F32" s="112">
        <v>6379434713</v>
      </c>
      <c r="G32" s="114"/>
      <c r="H32" s="115" t="s">
        <v>56</v>
      </c>
      <c r="I32" s="118"/>
      <c r="J32" s="116">
        <v>6379434713</v>
      </c>
    </row>
    <row r="33" spans="1:10" s="102" customFormat="1" ht="15" customHeight="1">
      <c r="A33" s="102" t="s">
        <v>102</v>
      </c>
      <c r="B33" s="44"/>
      <c r="C33" s="45"/>
      <c r="D33" s="112">
        <v>6001430</v>
      </c>
      <c r="E33" s="114"/>
      <c r="F33" s="112">
        <v>47230</v>
      </c>
      <c r="G33" s="114"/>
      <c r="H33" s="44" t="s">
        <v>56</v>
      </c>
      <c r="I33" s="118"/>
      <c r="J33" s="44" t="s">
        <v>56</v>
      </c>
    </row>
    <row r="34" spans="1:10" s="102" customFormat="1" ht="15" customHeight="1">
      <c r="A34" s="102" t="s">
        <v>168</v>
      </c>
      <c r="B34" s="44"/>
      <c r="C34" s="45"/>
      <c r="D34" s="115" t="s">
        <v>56</v>
      </c>
      <c r="E34" s="114"/>
      <c r="F34" s="112">
        <v>-25976528</v>
      </c>
      <c r="G34" s="114"/>
      <c r="H34" s="44" t="s">
        <v>56</v>
      </c>
      <c r="I34" s="118"/>
      <c r="J34" s="44" t="s">
        <v>56</v>
      </c>
    </row>
    <row r="35" spans="1:10" s="102" customFormat="1" ht="15" customHeight="1">
      <c r="A35" s="102" t="s">
        <v>129</v>
      </c>
      <c r="B35" s="44"/>
      <c r="C35" s="45"/>
      <c r="D35" s="112"/>
      <c r="E35" s="114"/>
      <c r="F35" s="112"/>
      <c r="G35" s="114"/>
      <c r="H35" s="46"/>
      <c r="I35" s="118"/>
      <c r="J35" s="44"/>
    </row>
    <row r="36" spans="1:10" s="102" customFormat="1" ht="15" customHeight="1">
      <c r="A36" s="102" t="s">
        <v>130</v>
      </c>
      <c r="B36" s="44">
        <v>15</v>
      </c>
      <c r="C36" s="45"/>
      <c r="D36" s="112">
        <v>13768662670</v>
      </c>
      <c r="E36" s="114"/>
      <c r="F36" s="112">
        <v>13203870818</v>
      </c>
      <c r="G36" s="114"/>
      <c r="H36" s="44" t="s">
        <v>56</v>
      </c>
      <c r="I36" s="118"/>
      <c r="J36" s="46">
        <v>13096772201</v>
      </c>
    </row>
    <row r="37" spans="1:10" s="102" customFormat="1" ht="15" customHeight="1">
      <c r="A37" s="102" t="s">
        <v>131</v>
      </c>
      <c r="C37" s="45"/>
      <c r="D37" s="112">
        <v>2606901050</v>
      </c>
      <c r="E37" s="114"/>
      <c r="F37" s="112">
        <v>1600000000</v>
      </c>
      <c r="G37" s="114"/>
      <c r="H37" s="46">
        <v>1294773284</v>
      </c>
      <c r="I37" s="118"/>
      <c r="J37" s="112">
        <v>1600000000</v>
      </c>
    </row>
    <row r="38" spans="1:10" s="102" customFormat="1" ht="15" customHeight="1">
      <c r="A38" s="102" t="s">
        <v>80</v>
      </c>
      <c r="C38" s="45"/>
      <c r="D38" s="112">
        <v>-2076348721</v>
      </c>
      <c r="E38" s="114"/>
      <c r="F38" s="112">
        <v>-1600000000</v>
      </c>
      <c r="G38" s="114"/>
      <c r="H38" s="46">
        <v>-1996348721</v>
      </c>
      <c r="I38" s="118"/>
      <c r="J38" s="112">
        <v>-1600000000</v>
      </c>
    </row>
    <row r="39" spans="1:10" s="102" customFormat="1" ht="15" customHeight="1">
      <c r="A39" s="102" t="s">
        <v>108</v>
      </c>
      <c r="B39" s="44"/>
      <c r="C39" s="45"/>
      <c r="D39" s="113">
        <v>-15012389582</v>
      </c>
      <c r="E39" s="112"/>
      <c r="F39" s="113">
        <v>-14448291959</v>
      </c>
      <c r="G39" s="112"/>
      <c r="H39" s="113">
        <v>-2703225870</v>
      </c>
      <c r="I39" s="112"/>
      <c r="J39" s="113">
        <v>-11321225870</v>
      </c>
    </row>
    <row r="40" spans="2:10" s="102" customFormat="1" ht="10.5" customHeight="1">
      <c r="B40" s="44"/>
      <c r="C40" s="45"/>
      <c r="D40" s="114"/>
      <c r="E40" s="114"/>
      <c r="F40" s="114"/>
      <c r="G40" s="114"/>
      <c r="H40" s="114"/>
      <c r="I40" s="114"/>
      <c r="J40" s="114"/>
    </row>
    <row r="41" spans="1:10" s="102" customFormat="1" ht="15" customHeight="1">
      <c r="A41" s="120" t="s">
        <v>183</v>
      </c>
      <c r="B41" s="44"/>
      <c r="C41" s="45"/>
      <c r="D41" s="113">
        <f>SUM(D32:D39)</f>
        <v>-707173153</v>
      </c>
      <c r="E41" s="112"/>
      <c r="F41" s="113">
        <f>SUM(F32:F39)</f>
        <v>5109084274</v>
      </c>
      <c r="G41" s="112"/>
      <c r="H41" s="113">
        <f>SUM(H32:H39)</f>
        <v>-3404801307</v>
      </c>
      <c r="I41" s="112"/>
      <c r="J41" s="113">
        <f>SUM(J32:J39)</f>
        <v>8154981044</v>
      </c>
    </row>
    <row r="42" spans="1:10" s="102" customFormat="1" ht="10.5" customHeight="1">
      <c r="A42" s="120"/>
      <c r="B42" s="44"/>
      <c r="C42" s="45"/>
      <c r="D42" s="114"/>
      <c r="E42" s="112"/>
      <c r="F42" s="114"/>
      <c r="G42" s="112"/>
      <c r="H42" s="114"/>
      <c r="I42" s="112"/>
      <c r="J42" s="114"/>
    </row>
    <row r="43" spans="1:10" s="102" customFormat="1" ht="15" customHeight="1">
      <c r="A43" s="111" t="s">
        <v>186</v>
      </c>
      <c r="B43" s="44"/>
      <c r="C43" s="45"/>
      <c r="D43" s="112">
        <f>SUM(D11,D29,D41)</f>
        <v>2541760445</v>
      </c>
      <c r="E43" s="112"/>
      <c r="F43" s="112">
        <f>SUM(F11,F29,F41)</f>
        <v>2626413150</v>
      </c>
      <c r="G43" s="112"/>
      <c r="H43" s="112">
        <f>SUM(H11,H29,H41)</f>
        <v>-238712812</v>
      </c>
      <c r="I43" s="112"/>
      <c r="J43" s="112">
        <f>SUM(J11,J29,J41)</f>
        <v>-114394956</v>
      </c>
    </row>
    <row r="44" spans="1:10" s="102" customFormat="1" ht="15" customHeight="1">
      <c r="A44" s="102" t="s">
        <v>70</v>
      </c>
      <c r="B44" s="44"/>
      <c r="C44" s="45"/>
      <c r="D44" s="114">
        <v>4916296012</v>
      </c>
      <c r="E44" s="114"/>
      <c r="F44" s="114">
        <v>4356596217</v>
      </c>
      <c r="G44" s="114"/>
      <c r="H44" s="114">
        <v>390588603</v>
      </c>
      <c r="I44" s="114"/>
      <c r="J44" s="114">
        <v>488655183</v>
      </c>
    </row>
    <row r="45" spans="1:10" s="102" customFormat="1" ht="15" customHeight="1">
      <c r="A45" s="102" t="s">
        <v>138</v>
      </c>
      <c r="B45" s="44"/>
      <c r="C45" s="45"/>
      <c r="D45" s="113">
        <v>-1694409</v>
      </c>
      <c r="E45" s="114"/>
      <c r="F45" s="113">
        <v>-563001</v>
      </c>
      <c r="G45" s="114"/>
      <c r="H45" s="117" t="s">
        <v>56</v>
      </c>
      <c r="I45" s="114"/>
      <c r="J45" s="117" t="s">
        <v>56</v>
      </c>
    </row>
    <row r="46" spans="2:10" s="102" customFormat="1" ht="10.5" customHeight="1">
      <c r="B46" s="44"/>
      <c r="C46" s="45"/>
      <c r="D46" s="114"/>
      <c r="E46" s="114"/>
      <c r="F46" s="114"/>
      <c r="G46" s="114"/>
      <c r="H46" s="118"/>
      <c r="I46" s="114"/>
      <c r="J46" s="118"/>
    </row>
    <row r="47" spans="1:10" s="102" customFormat="1" ht="15" customHeight="1" thickBot="1">
      <c r="A47" s="102" t="s">
        <v>71</v>
      </c>
      <c r="B47" s="44"/>
      <c r="C47" s="45"/>
      <c r="D47" s="121">
        <f>SUM(D43:D45)</f>
        <v>7456362048</v>
      </c>
      <c r="E47" s="112"/>
      <c r="F47" s="121">
        <f>SUM(F43:F45)</f>
        <v>6982446366</v>
      </c>
      <c r="G47" s="112"/>
      <c r="H47" s="121">
        <f>SUM(H43:H44)</f>
        <v>151875791</v>
      </c>
      <c r="I47" s="112"/>
      <c r="J47" s="121">
        <f>SUM(J43:J44)</f>
        <v>374260227</v>
      </c>
    </row>
    <row r="48" spans="1:10" s="102" customFormat="1" ht="15" customHeight="1" thickTop="1">
      <c r="A48" s="29"/>
      <c r="B48" s="44"/>
      <c r="C48" s="45"/>
      <c r="D48" s="45"/>
      <c r="E48" s="45"/>
      <c r="F48" s="45"/>
      <c r="G48" s="45"/>
      <c r="H48" s="45"/>
      <c r="I48" s="45"/>
      <c r="J48" s="45"/>
    </row>
    <row r="49" spans="1:10" s="102" customFormat="1" ht="15" customHeight="1">
      <c r="A49" s="29" t="s">
        <v>157</v>
      </c>
      <c r="B49" s="44"/>
      <c r="C49" s="45"/>
      <c r="D49" s="45"/>
      <c r="E49" s="45"/>
      <c r="F49" s="45"/>
      <c r="G49" s="45"/>
      <c r="H49" s="45"/>
      <c r="I49" s="45"/>
      <c r="J49" s="45"/>
    </row>
    <row r="50" spans="1:10" s="102" customFormat="1" ht="15" customHeight="1">
      <c r="A50" s="29"/>
      <c r="B50" s="44"/>
      <c r="C50" s="45"/>
      <c r="D50" s="45"/>
      <c r="E50" s="45"/>
      <c r="F50" s="45"/>
      <c r="G50" s="45"/>
      <c r="H50" s="45"/>
      <c r="I50" s="45"/>
      <c r="J50" s="45"/>
    </row>
    <row r="51" spans="1:10" s="102" customFormat="1" ht="15" customHeight="1">
      <c r="A51" s="102" t="s">
        <v>101</v>
      </c>
      <c r="B51" s="44"/>
      <c r="C51" s="45"/>
      <c r="D51" s="114"/>
      <c r="E51" s="112"/>
      <c r="F51" s="114"/>
      <c r="G51" s="112"/>
      <c r="H51" s="114"/>
      <c r="I51" s="112"/>
      <c r="J51" s="114"/>
    </row>
    <row r="52" spans="1:10" s="102" customFormat="1" ht="15" customHeight="1">
      <c r="A52" s="66" t="s">
        <v>171</v>
      </c>
      <c r="B52" s="44"/>
      <c r="C52" s="45"/>
      <c r="D52" s="50"/>
      <c r="E52" s="46"/>
      <c r="F52" s="50"/>
      <c r="G52" s="46"/>
      <c r="H52" s="50"/>
      <c r="I52" s="46"/>
      <c r="J52" s="50"/>
    </row>
    <row r="53" spans="1:10" s="102" customFormat="1" ht="15" customHeight="1">
      <c r="A53" s="33" t="s">
        <v>177</v>
      </c>
      <c r="B53" s="44"/>
      <c r="C53" s="45"/>
      <c r="D53" s="50"/>
      <c r="E53" s="46"/>
      <c r="F53" s="50"/>
      <c r="G53" s="46"/>
      <c r="H53" s="50"/>
      <c r="I53" s="46"/>
      <c r="J53" s="50"/>
    </row>
    <row r="54" spans="2:10" s="102" customFormat="1" ht="15" customHeight="1" hidden="1">
      <c r="B54" s="44"/>
      <c r="C54" s="45"/>
      <c r="D54" s="114"/>
      <c r="E54" s="112"/>
      <c r="F54" s="114"/>
      <c r="G54" s="112"/>
      <c r="H54" s="114"/>
      <c r="I54" s="112"/>
      <c r="J54" s="114"/>
    </row>
    <row r="55" spans="2:10" s="102" customFormat="1" ht="15" customHeight="1" hidden="1">
      <c r="B55" s="44"/>
      <c r="C55" s="45"/>
      <c r="D55" s="114"/>
      <c r="E55" s="112"/>
      <c r="F55" s="114"/>
      <c r="G55" s="112"/>
      <c r="H55" s="114"/>
      <c r="I55" s="112"/>
      <c r="J55" s="114"/>
    </row>
    <row r="56" spans="2:10" s="102" customFormat="1" ht="15" customHeight="1" hidden="1">
      <c r="B56" s="44"/>
      <c r="C56" s="45"/>
      <c r="D56" s="114"/>
      <c r="E56" s="112"/>
      <c r="F56" s="114"/>
      <c r="G56" s="112"/>
      <c r="H56" s="114"/>
      <c r="I56" s="112"/>
      <c r="J56" s="114"/>
    </row>
    <row r="57" spans="1:10" s="102" customFormat="1" ht="11.25" customHeight="1">
      <c r="A57" s="102" t="s">
        <v>176</v>
      </c>
      <c r="B57" s="44"/>
      <c r="C57" s="45"/>
      <c r="D57" s="114"/>
      <c r="E57" s="112"/>
      <c r="F57" s="114"/>
      <c r="G57" s="112"/>
      <c r="H57" s="114"/>
      <c r="I57" s="112"/>
      <c r="J57" s="114"/>
    </row>
    <row r="58" spans="2:10" s="102" customFormat="1" ht="14.25" customHeight="1">
      <c r="B58" s="44"/>
      <c r="C58" s="45"/>
      <c r="D58" s="114"/>
      <c r="E58" s="112"/>
      <c r="F58" s="114"/>
      <c r="G58" s="112"/>
      <c r="H58" s="114"/>
      <c r="I58" s="112"/>
      <c r="J58" s="114"/>
    </row>
    <row r="59" spans="1:10" ht="21.75" customHeight="1">
      <c r="A59" s="122" t="str">
        <f>'Eng 7'!A34:P34</f>
        <v>The accompanying notes on pages 9 to 31 are an integral part of these interim consolidated and Company financial statements.</v>
      </c>
      <c r="B59" s="122"/>
      <c r="C59" s="122"/>
      <c r="D59" s="122"/>
      <c r="E59" s="122"/>
      <c r="F59" s="122"/>
      <c r="G59" s="122"/>
      <c r="H59" s="122"/>
      <c r="I59" s="122"/>
      <c r="J59" s="122"/>
    </row>
    <row r="60" ht="15" customHeight="1">
      <c r="J60" s="124">
        <v>8</v>
      </c>
    </row>
    <row r="106" ht="13.5" customHeight="1"/>
  </sheetData>
  <sheetProtection/>
  <mergeCells count="2">
    <mergeCell ref="D6:F6"/>
    <mergeCell ref="H6:J6"/>
  </mergeCells>
  <printOptions/>
  <pageMargins left="0.8" right="0.4" top="0.5" bottom="0.4" header="0.49" footer="0.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PricewaterhouseCoopers</cp:lastModifiedBy>
  <cp:lastPrinted>2010-11-11T08:00:18Z</cp:lastPrinted>
  <dcterms:created xsi:type="dcterms:W3CDTF">2001-10-30T06:26:29Z</dcterms:created>
  <dcterms:modified xsi:type="dcterms:W3CDTF">2010-11-11T08:00:27Z</dcterms:modified>
  <cp:category/>
  <cp:version/>
  <cp:contentType/>
  <cp:contentStatus/>
</cp:coreProperties>
</file>