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55" windowHeight="9105" activeTab="0"/>
  </bookViews>
  <sheets>
    <sheet name="BS&amp;PL" sheetId="1" r:id="rId1"/>
    <sheet name="CE1" sheetId="2" r:id="rId2"/>
    <sheet name="CE2" sheetId="3" r:id="rId3"/>
  </sheets>
  <definedNames>
    <definedName name="_xlnm.Print_Area" localSheetId="0">'BS&amp;PL'!$A$1:$J$252</definedName>
  </definedNames>
  <calcPr fullCalcOnLoad="1"/>
</workbook>
</file>

<file path=xl/sharedStrings.xml><?xml version="1.0" encoding="utf-8"?>
<sst xmlns="http://schemas.openxmlformats.org/spreadsheetml/2006/main" count="469" uniqueCount="258">
  <si>
    <t>Sino-Thai Engineering and Construction Public Company Limited and its subsidiaries</t>
  </si>
  <si>
    <t>Balance sheets</t>
  </si>
  <si>
    <t>As at 31 December 2009 and 2008</t>
  </si>
  <si>
    <t>(Unit: Baht)</t>
  </si>
  <si>
    <t>Consolidated financial statements</t>
  </si>
  <si>
    <t>Separate financial statements</t>
  </si>
  <si>
    <t>Note</t>
  </si>
  <si>
    <t>Assets</t>
  </si>
  <si>
    <t>Current assets</t>
  </si>
  <si>
    <t>Cash and cash equivalents</t>
  </si>
  <si>
    <t>Trade accounts receivable</t>
  </si>
  <si>
    <t xml:space="preserve">   Unrelated parties - net</t>
  </si>
  <si>
    <t xml:space="preserve">   Related parties - net</t>
  </si>
  <si>
    <t>7,9</t>
  </si>
  <si>
    <t>Trade accounts receivable - net</t>
  </si>
  <si>
    <t xml:space="preserve">Unbilled receivables </t>
  </si>
  <si>
    <t>8,9</t>
  </si>
  <si>
    <t>Retention receivables - net</t>
  </si>
  <si>
    <t>Construction in progress</t>
  </si>
  <si>
    <t>Current portion of loans to related parties</t>
  </si>
  <si>
    <t>Condominium units for sales</t>
  </si>
  <si>
    <t>Other current assets</t>
  </si>
  <si>
    <t xml:space="preserve">   Advances to subcontractors - net</t>
  </si>
  <si>
    <t xml:space="preserve">   Others - net</t>
  </si>
  <si>
    <t>Total current assets</t>
  </si>
  <si>
    <t>Non-current assets</t>
  </si>
  <si>
    <t>Restricted bank deposits</t>
  </si>
  <si>
    <t>Investments in subsidiary</t>
  </si>
  <si>
    <t>Investments in associate</t>
  </si>
  <si>
    <t>Other long-term investments - net</t>
  </si>
  <si>
    <t>Loans to related parties - net of current portion</t>
  </si>
  <si>
    <t>Property, plant and equipment - net</t>
  </si>
  <si>
    <t>Other non-current assets</t>
  </si>
  <si>
    <t xml:space="preserve">   Land awaiting for development</t>
  </si>
  <si>
    <t>Total non-current assets</t>
  </si>
  <si>
    <t>Total assets</t>
  </si>
  <si>
    <t>The accompanying notes are an integral part of the financial statements.</t>
  </si>
  <si>
    <t>Balance sheets (continued)</t>
  </si>
  <si>
    <t>Liabilities and shareholders' equity</t>
  </si>
  <si>
    <t>Current liabilities</t>
  </si>
  <si>
    <t xml:space="preserve">Bank overdrafts and short-term loans from </t>
  </si>
  <si>
    <t xml:space="preserve">   financial institutions</t>
  </si>
  <si>
    <t>Trade accounts payable</t>
  </si>
  <si>
    <t xml:space="preserve">   Unrelated parties</t>
  </si>
  <si>
    <t xml:space="preserve">   Related parties</t>
  </si>
  <si>
    <t>Total trade accounts payable</t>
  </si>
  <si>
    <t>Unbilled payable</t>
  </si>
  <si>
    <t>Current portion of hire purchase creditors</t>
  </si>
  <si>
    <t xml:space="preserve">   and  financial lease payable</t>
  </si>
  <si>
    <t>Current portion of long-term loans</t>
  </si>
  <si>
    <t>Cash receipt under construction contract</t>
  </si>
  <si>
    <t>Loans from related party</t>
  </si>
  <si>
    <t>Other current liabilities</t>
  </si>
  <si>
    <t xml:space="preserve">   Advances received from construction contracts</t>
  </si>
  <si>
    <t xml:space="preserve">   Undue output tax</t>
  </si>
  <si>
    <t xml:space="preserve">   Provision for loss on construction projects</t>
  </si>
  <si>
    <t xml:space="preserve">   Others</t>
  </si>
  <si>
    <t>Total current liabilities</t>
  </si>
  <si>
    <t>Non-current liabilities</t>
  </si>
  <si>
    <t>Hire purchase creditors and financial lease payable -</t>
  </si>
  <si>
    <t xml:space="preserve">   net of current portion</t>
  </si>
  <si>
    <t>Long-term loans - net of current portion</t>
  </si>
  <si>
    <t>Other non-current liabilities</t>
  </si>
  <si>
    <t>Total non-current liabilities</t>
  </si>
  <si>
    <t>Total liabilities</t>
  </si>
  <si>
    <t>Shareholders' equity</t>
  </si>
  <si>
    <t>Share capital</t>
  </si>
  <si>
    <t>Registered</t>
  </si>
  <si>
    <t>Issued and fully paid-up</t>
  </si>
  <si>
    <t xml:space="preserve">   1,186,208,619 ordinary shares of Baht 1 each</t>
  </si>
  <si>
    <t>Share premium</t>
  </si>
  <si>
    <t xml:space="preserve">Unrealised gain </t>
  </si>
  <si>
    <t xml:space="preserve">   Revaluation surplus</t>
  </si>
  <si>
    <t xml:space="preserve">    The Company's revaluation surplus</t>
  </si>
  <si>
    <t xml:space="preserve">    Share of revaluation surplus of subsidiary</t>
  </si>
  <si>
    <t xml:space="preserve">   Revaluation surplus (deficit) on changes in</t>
  </si>
  <si>
    <t>Translation adjustments</t>
  </si>
  <si>
    <t>Retained earnings</t>
  </si>
  <si>
    <t xml:space="preserve">   Appropriated - statutory reserve</t>
  </si>
  <si>
    <t>21, 24.2</t>
  </si>
  <si>
    <t xml:space="preserve">   Unappropriated (deficit)</t>
  </si>
  <si>
    <t xml:space="preserve">Equity attributable to </t>
  </si>
  <si>
    <t xml:space="preserve">   the company's shareholders</t>
  </si>
  <si>
    <t xml:space="preserve">Minority interest - equity attributable to minority </t>
  </si>
  <si>
    <t xml:space="preserve">   shareholders of subsidiaries</t>
  </si>
  <si>
    <t>Total shareholders' equity</t>
  </si>
  <si>
    <t>Total liabilities and shareholders' equity</t>
  </si>
  <si>
    <t>Directors</t>
  </si>
  <si>
    <t>Income statements</t>
  </si>
  <si>
    <t>For the years ended 31 December 2009 and 2008</t>
  </si>
  <si>
    <t>Revenues</t>
  </si>
  <si>
    <t>Construction and service income</t>
  </si>
  <si>
    <t>Other income</t>
  </si>
  <si>
    <t xml:space="preserve">   Interest income</t>
  </si>
  <si>
    <t>Total revenues</t>
  </si>
  <si>
    <t>Expenses</t>
  </si>
  <si>
    <t>Cost of construction and services</t>
  </si>
  <si>
    <t>Administrative expenses</t>
  </si>
  <si>
    <t>Loss on impairment of long-term investments</t>
  </si>
  <si>
    <t>Total expenses</t>
  </si>
  <si>
    <t xml:space="preserve">Income before finance cost and corporate income tax </t>
  </si>
  <si>
    <t>Finance cost</t>
  </si>
  <si>
    <t>Income before corporate income tax</t>
  </si>
  <si>
    <t>Corporate income tax</t>
  </si>
  <si>
    <t>Net income for the year</t>
  </si>
  <si>
    <t>Net income attributable to:</t>
  </si>
  <si>
    <t>Equity holders of the parent</t>
  </si>
  <si>
    <t>Minority interests of the subsidiaries</t>
  </si>
  <si>
    <t>Net income attributable to equity holders of the parent</t>
  </si>
  <si>
    <t xml:space="preserve">Cash flow statements </t>
  </si>
  <si>
    <t>Cash flows from operating activities</t>
  </si>
  <si>
    <t>Net income before tax</t>
  </si>
  <si>
    <t xml:space="preserve">Adjustments to reconcile net income before tax to </t>
  </si>
  <si>
    <t xml:space="preserve">   net cash provided by (paid from) operating activities:</t>
  </si>
  <si>
    <t xml:space="preserve">   Depreciation</t>
  </si>
  <si>
    <t xml:space="preserve">   Income from settlement of doubtful debt</t>
  </si>
  <si>
    <t xml:space="preserve">   Shares of (income) loss from investments in associates</t>
  </si>
  <si>
    <t xml:space="preserve">   Written-off assets</t>
  </si>
  <si>
    <t xml:space="preserve">   Unrealised loss on marketable securities</t>
  </si>
  <si>
    <t xml:space="preserve">   Unrealised loss on exchange rate</t>
  </si>
  <si>
    <t xml:space="preserve">   Gain from sales of marketable security</t>
  </si>
  <si>
    <t xml:space="preserve">   Gain on sales of investments in associate</t>
  </si>
  <si>
    <t xml:space="preserve">   Loss on impairment of long-term investments</t>
  </si>
  <si>
    <t xml:space="preserve">   Decrease in provision for loss of projects</t>
  </si>
  <si>
    <t xml:space="preserve">   Adjusted cost of condominium units for sales</t>
  </si>
  <si>
    <t xml:space="preserve">   Interest expenses</t>
  </si>
  <si>
    <t>Income from operating activities before changes</t>
  </si>
  <si>
    <t xml:space="preserve">   in operating assets and liabilities</t>
  </si>
  <si>
    <t>Operating assets (increase) decrease</t>
  </si>
  <si>
    <t xml:space="preserve">   Trade accounts receivable</t>
  </si>
  <si>
    <t xml:space="preserve">   Trade accounts receivable - related parties</t>
  </si>
  <si>
    <t xml:space="preserve">   Unbilled receivables</t>
  </si>
  <si>
    <t xml:space="preserve">   Construction in progress</t>
  </si>
  <si>
    <t xml:space="preserve">   Retention receivables</t>
  </si>
  <si>
    <t xml:space="preserve">   Condominium units for sales</t>
  </si>
  <si>
    <t xml:space="preserve">   Other current assets</t>
  </si>
  <si>
    <t xml:space="preserve">   Other non-current assets</t>
  </si>
  <si>
    <t>Operating liabilities increase (decrease)</t>
  </si>
  <si>
    <t xml:space="preserve">   Trade accounts payable</t>
  </si>
  <si>
    <t xml:space="preserve">   Trade accounts payable - related parties</t>
  </si>
  <si>
    <t xml:space="preserve">   Unbilled payable</t>
  </si>
  <si>
    <t xml:space="preserve">   Cash receipt under construction contract</t>
  </si>
  <si>
    <t xml:space="preserve">   Other current liabilities</t>
  </si>
  <si>
    <t xml:space="preserve">   Other non-current liabilities</t>
  </si>
  <si>
    <t xml:space="preserve">   Income from investment - dividend received</t>
  </si>
  <si>
    <t xml:space="preserve">      from investment in associate</t>
  </si>
  <si>
    <t xml:space="preserve">      from other long-term investment</t>
  </si>
  <si>
    <t xml:space="preserve">   Cash paid for interest expenses</t>
  </si>
  <si>
    <t xml:space="preserve">   Cash paid for corporate income tax</t>
  </si>
  <si>
    <t>Net cash flows from operating activities</t>
  </si>
  <si>
    <t>Cash flow statements (continued)</t>
  </si>
  <si>
    <t>Cash flows from investing activities</t>
  </si>
  <si>
    <t>Increase in restricted bank deposits</t>
  </si>
  <si>
    <t>Increase in current investments</t>
  </si>
  <si>
    <t>(Increase) decrease in loans to related parties</t>
  </si>
  <si>
    <t>Purchase of investment in subsidiary</t>
  </si>
  <si>
    <t>Purchase of investment in associate</t>
  </si>
  <si>
    <t>Purchase of other long-term investment</t>
  </si>
  <si>
    <t>Aquisition of property, plant and equipment</t>
  </si>
  <si>
    <t>Dividend received from investment in associate</t>
  </si>
  <si>
    <t>Dividend received from other long-term investment</t>
  </si>
  <si>
    <t>Net cash used in investing activities</t>
  </si>
  <si>
    <t>Cash flows from financing activities</t>
  </si>
  <si>
    <t xml:space="preserve">Increase (decrease) in bank overdrafts and short-term loans </t>
  </si>
  <si>
    <t xml:space="preserve">   from financial institutions</t>
  </si>
  <si>
    <t>Decrease in hire purchase and financial lease payable</t>
  </si>
  <si>
    <t>Repayment of bond</t>
  </si>
  <si>
    <t>Repayment of long-term loans</t>
  </si>
  <si>
    <t>Decrease in loan from related party</t>
  </si>
  <si>
    <t>Net cash used in financing activities</t>
  </si>
  <si>
    <t>Net decrease in cash and cash equivalents</t>
  </si>
  <si>
    <t>Cash and cash equivalents at beginning of year</t>
  </si>
  <si>
    <t>Cash and cash equivalents at end of year</t>
  </si>
  <si>
    <t>Supplementary cash flows information</t>
  </si>
  <si>
    <t>Non-cash items</t>
  </si>
  <si>
    <t xml:space="preserve">   Increase of equipments from hire purchase</t>
  </si>
  <si>
    <t xml:space="preserve">      and financial lease agreements</t>
  </si>
  <si>
    <t xml:space="preserve">Revaluation </t>
  </si>
  <si>
    <t xml:space="preserve">surplus </t>
  </si>
  <si>
    <t>Issued and</t>
  </si>
  <si>
    <t>The Company's</t>
  </si>
  <si>
    <t>on changes in</t>
  </si>
  <si>
    <t>fully paid-up</t>
  </si>
  <si>
    <t>Share</t>
  </si>
  <si>
    <t>revaluation</t>
  </si>
  <si>
    <t xml:space="preserve"> value of</t>
  </si>
  <si>
    <t>Appropriated -</t>
  </si>
  <si>
    <t>Unappropriated</t>
  </si>
  <si>
    <t>share capital</t>
  </si>
  <si>
    <t>premium</t>
  </si>
  <si>
    <t>surplus</t>
  </si>
  <si>
    <t xml:space="preserve"> investments</t>
  </si>
  <si>
    <t>Warrants</t>
  </si>
  <si>
    <t>statutory reserve</t>
  </si>
  <si>
    <t>(deficit)</t>
  </si>
  <si>
    <t>Total</t>
  </si>
  <si>
    <t xml:space="preserve">Balance as at 31 December 2007 </t>
  </si>
  <si>
    <t>Expenses recognised directly in equity:</t>
  </si>
  <si>
    <t>Investment in available-for-sale securities -</t>
  </si>
  <si>
    <t xml:space="preserve">   loss recognised in shareholders' equity</t>
  </si>
  <si>
    <t>-</t>
  </si>
  <si>
    <t>Net expenses recognised directly in equity</t>
  </si>
  <si>
    <t xml:space="preserve">Net income for the year </t>
  </si>
  <si>
    <t>Total income and expenses for the year</t>
  </si>
  <si>
    <t>Transferred of warrants to share premium</t>
  </si>
  <si>
    <t>Balance as at 31 December 2008</t>
  </si>
  <si>
    <t xml:space="preserve">Unappropriated retained earnings transferred </t>
  </si>
  <si>
    <t xml:space="preserve">   to statutory reserve</t>
  </si>
  <si>
    <t>Deficit offset against share premium</t>
  </si>
  <si>
    <t>Balance as at 31 December 2009</t>
  </si>
  <si>
    <t>Statements of changes in shareholders' equity</t>
  </si>
  <si>
    <t>Equity attributable to the parent's shareholders</t>
  </si>
  <si>
    <t>Share of</t>
  </si>
  <si>
    <t>Revaluation</t>
  </si>
  <si>
    <t>Minority interest -</t>
  </si>
  <si>
    <t xml:space="preserve"> surplus</t>
  </si>
  <si>
    <t xml:space="preserve"> equity attributable</t>
  </si>
  <si>
    <t>surplus of</t>
  </si>
  <si>
    <t xml:space="preserve">equity attributable </t>
  </si>
  <si>
    <t xml:space="preserve">to minority </t>
  </si>
  <si>
    <t>subsidiaries</t>
  </si>
  <si>
    <t>Translation</t>
  </si>
  <si>
    <t>to the parent's</t>
  </si>
  <si>
    <t xml:space="preserve">shareholders of </t>
  </si>
  <si>
    <t>adjustments</t>
  </si>
  <si>
    <t>shareholders</t>
  </si>
  <si>
    <t>Balance as at 31 December 2007</t>
  </si>
  <si>
    <t>Income and expenses recognised directly in equity:</t>
  </si>
  <si>
    <t>Gain from revaluation of assets of subsidiary</t>
  </si>
  <si>
    <t xml:space="preserve">Share of amortisation of revaluation surplus </t>
  </si>
  <si>
    <t xml:space="preserve">   of subsidiary</t>
  </si>
  <si>
    <t>Net income and expenses recognised directly in equity</t>
  </si>
  <si>
    <t>Statements of changes in shareholders' equity (continued)</t>
  </si>
  <si>
    <t xml:space="preserve">surplus (deficit) </t>
  </si>
  <si>
    <t>Current investments - Unit trusts</t>
  </si>
  <si>
    <t xml:space="preserve">   Withholding income tax</t>
  </si>
  <si>
    <t xml:space="preserve">      value of avilable-for-sale securities</t>
  </si>
  <si>
    <t xml:space="preserve">   Dividend income</t>
  </si>
  <si>
    <t xml:space="preserve">   Gain on sales of other investments</t>
  </si>
  <si>
    <t>Management benefit expenses</t>
  </si>
  <si>
    <t>Share of income (loss) from investment in associates</t>
  </si>
  <si>
    <t>Investment in available-for-sale securities</t>
  </si>
  <si>
    <t xml:space="preserve">      from investment in subsidiary</t>
  </si>
  <si>
    <t xml:space="preserve">   Loss from disposal and amortise of property,</t>
  </si>
  <si>
    <t xml:space="preserve">      plant and equipments</t>
  </si>
  <si>
    <t>Dividend received from investment in subsidiary</t>
  </si>
  <si>
    <t xml:space="preserve">   (2008: 1,350,250,000 ordinary shares of Baht 1 each)</t>
  </si>
  <si>
    <t>Translation adjustment</t>
  </si>
  <si>
    <t xml:space="preserve">Basic earnings per share </t>
  </si>
  <si>
    <t xml:space="preserve">   Transferred to profit due to disposal</t>
  </si>
  <si>
    <t>Increase in minority interest of subsidiary</t>
  </si>
  <si>
    <t xml:space="preserve">   Gain on sales of other long-term investments</t>
  </si>
  <si>
    <t>Proceeds from sales of assets</t>
  </si>
  <si>
    <t>Proceeds from sales of other long-term investments</t>
  </si>
  <si>
    <t>Proceeds from sales of current investment</t>
  </si>
  <si>
    <t xml:space="preserve">Proceeds from sales of investments in associate </t>
  </si>
  <si>
    <t xml:space="preserve">   Gain recognised in shareholders' equity</t>
  </si>
  <si>
    <t>Deficit offset against statutory reserve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</si>
</sst>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_(* #,##0.00_);_(* \(#,##0.00\);_(* &quot;-&quot;_);_(@_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name val="ApFont"/>
      <family val="0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37" fontId="3" fillId="0" borderId="0" xfId="0" applyNumberFormat="1" applyFont="1" applyAlignment="1">
      <alignment horizontal="centerContinuous"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>
      <alignment/>
    </xf>
    <xf numFmtId="38" fontId="6" fillId="0" borderId="0" xfId="55" applyNumberFormat="1" applyFont="1" applyAlignment="1">
      <alignment horizontal="center"/>
      <protection/>
    </xf>
    <xf numFmtId="37" fontId="2" fillId="0" borderId="10" xfId="55" applyNumberFormat="1" applyFont="1" applyBorder="1" applyAlignment="1">
      <alignment horizontal="right"/>
      <protection/>
    </xf>
    <xf numFmtId="37" fontId="2" fillId="0" borderId="10" xfId="55" applyNumberFormat="1" applyFont="1" applyBorder="1" applyAlignment="1">
      <alignment horizontal="center"/>
      <protection/>
    </xf>
    <xf numFmtId="37" fontId="2" fillId="0" borderId="0" xfId="55" applyNumberFormat="1" applyFont="1" applyAlignment="1">
      <alignment/>
      <protection/>
    </xf>
    <xf numFmtId="38" fontId="4" fillId="0" borderId="0" xfId="55" applyNumberFormat="1" applyFont="1" applyAlignment="1">
      <alignment horizontal="center"/>
      <protection/>
    </xf>
    <xf numFmtId="0" fontId="4" fillId="0" borderId="0" xfId="55" applyNumberFormat="1" applyFont="1" applyAlignment="1">
      <alignment horizontal="center"/>
      <protection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55" applyNumberFormat="1" applyFont="1" applyAlignment="1">
      <alignment horizontal="center"/>
      <protection/>
    </xf>
    <xf numFmtId="41" fontId="3" fillId="0" borderId="0" xfId="0" applyNumberFormat="1" applyFont="1" applyBorder="1" applyAlignment="1">
      <alignment/>
    </xf>
    <xf numFmtId="37" fontId="7" fillId="0" borderId="0" xfId="0" applyNumberFormat="1" applyFont="1" applyAlignment="1">
      <alignment horizontal="center"/>
    </xf>
    <xf numFmtId="41" fontId="7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 quotePrefix="1">
      <alignment horizontal="center"/>
    </xf>
    <xf numFmtId="37" fontId="7" fillId="33" borderId="0" xfId="0" applyNumberFormat="1" applyFont="1" applyFill="1" applyAlignment="1">
      <alignment horizontal="center"/>
    </xf>
    <xf numFmtId="37" fontId="3" fillId="33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37" fontId="3" fillId="34" borderId="0" xfId="0" applyNumberFormat="1" applyFont="1" applyFill="1" applyAlignment="1">
      <alignment/>
    </xf>
    <xf numFmtId="37" fontId="3" fillId="0" borderId="0" xfId="0" applyNumberFormat="1" applyFont="1" applyAlignment="1">
      <alignment horizontal="left"/>
    </xf>
    <xf numFmtId="41" fontId="8" fillId="0" borderId="11" xfId="0" applyNumberFormat="1" applyFont="1" applyFill="1" applyBorder="1" applyAlignment="1">
      <alignment horizontal="right"/>
    </xf>
    <xf numFmtId="41" fontId="8" fillId="0" borderId="12" xfId="0" applyNumberFormat="1" applyFont="1" applyFill="1" applyBorder="1" applyAlignment="1">
      <alignment horizontal="right"/>
    </xf>
    <xf numFmtId="37" fontId="3" fillId="33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right"/>
    </xf>
    <xf numFmtId="3" fontId="7" fillId="33" borderId="0" xfId="42" applyNumberFormat="1" applyFont="1" applyFill="1" applyAlignment="1">
      <alignment horizontal="center"/>
    </xf>
    <xf numFmtId="3" fontId="3" fillId="33" borderId="0" xfId="42" applyNumberFormat="1" applyFont="1" applyFill="1" applyAlignment="1">
      <alignment/>
    </xf>
    <xf numFmtId="41" fontId="3" fillId="0" borderId="0" xfId="42" applyNumberFormat="1" applyFont="1" applyFill="1" applyAlignment="1">
      <alignment horizontal="right"/>
    </xf>
    <xf numFmtId="3" fontId="3" fillId="0" borderId="0" xfId="42" applyNumberFormat="1" applyFont="1" applyBorder="1" applyAlignment="1">
      <alignment/>
    </xf>
    <xf numFmtId="41" fontId="8" fillId="0" borderId="10" xfId="0" applyNumberFormat="1" applyFont="1" applyFill="1" applyBorder="1" applyAlignment="1">
      <alignment horizontal="right"/>
    </xf>
    <xf numFmtId="3" fontId="3" fillId="0" borderId="0" xfId="42" applyNumberFormat="1" applyFont="1" applyAlignment="1">
      <alignment/>
    </xf>
    <xf numFmtId="41" fontId="8" fillId="33" borderId="13" xfId="0" applyNumberFormat="1" applyFont="1" applyFill="1" applyBorder="1" applyAlignment="1">
      <alignment horizontal="right"/>
    </xf>
    <xf numFmtId="41" fontId="7" fillId="33" borderId="0" xfId="0" applyNumberFormat="1" applyFont="1" applyFill="1" applyBorder="1" applyAlignment="1">
      <alignment horizontal="right"/>
    </xf>
    <xf numFmtId="41" fontId="3" fillId="33" borderId="0" xfId="0" applyNumberFormat="1" applyFont="1" applyFill="1" applyBorder="1" applyAlignment="1">
      <alignment horizontal="right"/>
    </xf>
    <xf numFmtId="41" fontId="8" fillId="33" borderId="0" xfId="0" applyNumberFormat="1" applyFont="1" applyFill="1" applyBorder="1" applyAlignment="1">
      <alignment horizontal="right"/>
    </xf>
    <xf numFmtId="41" fontId="8" fillId="0" borderId="13" xfId="0" applyNumberFormat="1" applyFont="1" applyFill="1" applyBorder="1" applyAlignment="1">
      <alignment horizontal="right"/>
    </xf>
    <xf numFmtId="41" fontId="8" fillId="33" borderId="14" xfId="0" applyNumberFormat="1" applyFont="1" applyFill="1" applyBorder="1" applyAlignment="1">
      <alignment horizontal="right"/>
    </xf>
    <xf numFmtId="41" fontId="8" fillId="0" borderId="14" xfId="0" applyNumberFormat="1" applyFont="1" applyFill="1" applyBorder="1" applyAlignment="1">
      <alignment horizontal="right"/>
    </xf>
    <xf numFmtId="41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1" fontId="8" fillId="0" borderId="11" xfId="0" applyNumberFormat="1" applyFont="1" applyFill="1" applyBorder="1" applyAlignment="1">
      <alignment horizontal="center"/>
    </xf>
    <xf numFmtId="41" fontId="8" fillId="0" borderId="12" xfId="0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/>
    </xf>
    <xf numFmtId="41" fontId="8" fillId="33" borderId="0" xfId="0" applyNumberFormat="1" applyFont="1" applyFill="1" applyBorder="1" applyAlignment="1">
      <alignment horizontal="center"/>
    </xf>
    <xf numFmtId="41" fontId="7" fillId="33" borderId="0" xfId="0" applyNumberFormat="1" applyFont="1" applyFill="1" applyAlignment="1">
      <alignment horizontal="center"/>
    </xf>
    <xf numFmtId="41" fontId="3" fillId="33" borderId="0" xfId="0" applyNumberFormat="1" applyFont="1" applyFill="1" applyBorder="1" applyAlignment="1">
      <alignment horizontal="center"/>
    </xf>
    <xf numFmtId="41" fontId="8" fillId="33" borderId="0" xfId="42" applyNumberFormat="1" applyFont="1" applyFill="1" applyBorder="1" applyAlignment="1">
      <alignment horizontal="center"/>
    </xf>
    <xf numFmtId="41" fontId="3" fillId="33" borderId="0" xfId="42" applyNumberFormat="1" applyFont="1" applyFill="1" applyBorder="1" applyAlignment="1">
      <alignment horizontal="center"/>
    </xf>
    <xf numFmtId="41" fontId="8" fillId="33" borderId="10" xfId="0" applyNumberFormat="1" applyFont="1" applyFill="1" applyBorder="1" applyAlignment="1">
      <alignment horizontal="center"/>
    </xf>
    <xf numFmtId="41" fontId="8" fillId="33" borderId="13" xfId="0" applyNumberFormat="1" applyFont="1" applyFill="1" applyBorder="1" applyAlignment="1">
      <alignment horizontal="center"/>
    </xf>
    <xf numFmtId="41" fontId="3" fillId="33" borderId="0" xfId="42" applyNumberFormat="1" applyFont="1" applyFill="1" applyAlignment="1">
      <alignment horizontal="right"/>
    </xf>
    <xf numFmtId="3" fontId="3" fillId="33" borderId="0" xfId="42" applyNumberFormat="1" applyFont="1" applyFill="1" applyAlignment="1">
      <alignment horizontal="right"/>
    </xf>
    <xf numFmtId="3" fontId="3" fillId="0" borderId="0" xfId="42" applyNumberFormat="1" applyFont="1" applyAlignment="1">
      <alignment horizontal="right"/>
    </xf>
    <xf numFmtId="3" fontId="3" fillId="0" borderId="0" xfId="42" applyNumberFormat="1" applyFont="1" applyBorder="1" applyAlignment="1">
      <alignment horizontal="right"/>
    </xf>
    <xf numFmtId="41" fontId="7" fillId="33" borderId="0" xfId="42" applyNumberFormat="1" applyFont="1" applyFill="1" applyAlignment="1">
      <alignment horizontal="center"/>
    </xf>
    <xf numFmtId="41" fontId="3" fillId="33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 horizontal="left"/>
    </xf>
    <xf numFmtId="37" fontId="4" fillId="0" borderId="0" xfId="55" applyNumberFormat="1" applyFont="1" applyAlignment="1">
      <alignment horizontal="center"/>
      <protection/>
    </xf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Border="1" applyAlignment="1">
      <alignment horizontal="center"/>
    </xf>
    <xf numFmtId="41" fontId="3" fillId="0" borderId="0" xfId="55" applyNumberFormat="1" applyFont="1" applyAlignment="1">
      <alignment/>
      <protection/>
    </xf>
    <xf numFmtId="41" fontId="3" fillId="33" borderId="0" xfId="0" applyNumberFormat="1" applyFont="1" applyFill="1" applyAlignment="1">
      <alignment/>
    </xf>
    <xf numFmtId="164" fontId="7" fillId="33" borderId="0" xfId="0" applyNumberFormat="1" applyFont="1" applyFill="1" applyAlignment="1">
      <alignment horizontal="center"/>
    </xf>
    <xf numFmtId="41" fontId="3" fillId="33" borderId="15" xfId="0" applyNumberFormat="1" applyFont="1" applyFill="1" applyBorder="1" applyAlignment="1">
      <alignment horizontal="right"/>
    </xf>
    <xf numFmtId="41" fontId="7" fillId="33" borderId="0" xfId="0" applyNumberFormat="1" applyFont="1" applyFill="1" applyAlignment="1">
      <alignment horizontal="right"/>
    </xf>
    <xf numFmtId="41" fontId="8" fillId="33" borderId="11" xfId="0" applyNumberFormat="1" applyFont="1" applyFill="1" applyBorder="1" applyAlignment="1">
      <alignment horizontal="right"/>
    </xf>
    <xf numFmtId="41" fontId="8" fillId="33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1" fontId="3" fillId="33" borderId="0" xfId="0" applyNumberFormat="1" applyFont="1" applyFill="1" applyAlignment="1">
      <alignment horizontal="right"/>
    </xf>
    <xf numFmtId="41" fontId="8" fillId="33" borderId="10" xfId="0" applyNumberFormat="1" applyFont="1" applyFill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37" fontId="3" fillId="0" borderId="16" xfId="0" applyNumberFormat="1" applyFont="1" applyBorder="1" applyAlignment="1">
      <alignment/>
    </xf>
    <xf numFmtId="0" fontId="7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7" fontId="3" fillId="33" borderId="0" xfId="0" applyNumberFormat="1" applyFont="1" applyFill="1" applyAlignment="1">
      <alignment horizontal="right"/>
    </xf>
    <xf numFmtId="37" fontId="3" fillId="33" borderId="0" xfId="0" applyNumberFormat="1" applyFont="1" applyFill="1" applyBorder="1" applyAlignment="1">
      <alignment horizontal="right"/>
    </xf>
    <xf numFmtId="41" fontId="3" fillId="33" borderId="13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/>
    </xf>
    <xf numFmtId="37" fontId="7" fillId="33" borderId="0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65" fontId="3" fillId="0" borderId="1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41" fontId="3" fillId="33" borderId="10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41" fontId="3" fillId="33" borderId="15" xfId="0" applyNumberFormat="1" applyFont="1" applyFill="1" applyBorder="1" applyAlignment="1">
      <alignment/>
    </xf>
    <xf numFmtId="41" fontId="3" fillId="33" borderId="14" xfId="0" applyNumberFormat="1" applyFont="1" applyFill="1" applyBorder="1" applyAlignment="1">
      <alignment/>
    </xf>
    <xf numFmtId="41" fontId="3" fillId="33" borderId="0" xfId="0" applyNumberFormat="1" applyFont="1" applyFill="1" applyBorder="1" applyAlignment="1">
      <alignment/>
    </xf>
    <xf numFmtId="37" fontId="3" fillId="33" borderId="0" xfId="0" applyNumberFormat="1" applyFont="1" applyFill="1" applyBorder="1" applyAlignment="1">
      <alignment horizontal="center"/>
    </xf>
    <xf numFmtId="166" fontId="3" fillId="33" borderId="15" xfId="0" applyNumberFormat="1" applyFont="1" applyFill="1" applyBorder="1" applyAlignment="1">
      <alignment/>
    </xf>
    <xf numFmtId="166" fontId="3" fillId="33" borderId="0" xfId="0" applyNumberFormat="1" applyFont="1" applyFill="1" applyBorder="1" applyAlignment="1">
      <alignment horizontal="right"/>
    </xf>
    <xf numFmtId="37" fontId="7" fillId="0" borderId="0" xfId="0" applyNumberFormat="1" applyFont="1" applyBorder="1" applyAlignment="1">
      <alignment horizontal="center"/>
    </xf>
    <xf numFmtId="0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41" fontId="3" fillId="33" borderId="17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/>
    </xf>
    <xf numFmtId="41" fontId="3" fillId="0" borderId="13" xfId="0" applyNumberFormat="1" applyFont="1" applyFill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41" fontId="3" fillId="33" borderId="14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7" fontId="3" fillId="0" borderId="10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1" fontId="3" fillId="33" borderId="0" xfId="0" applyNumberFormat="1" applyFont="1" applyFill="1" applyBorder="1" applyAlignment="1">
      <alignment/>
    </xf>
    <xf numFmtId="41" fontId="3" fillId="33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41" fontId="3" fillId="33" borderId="10" xfId="0" applyNumberFormat="1" applyFont="1" applyFill="1" applyBorder="1" applyAlignment="1" quotePrefix="1">
      <alignment horizontal="right"/>
    </xf>
    <xf numFmtId="41" fontId="3" fillId="33" borderId="0" xfId="0" applyNumberFormat="1" applyFont="1" applyFill="1" applyBorder="1" applyAlignment="1" quotePrefix="1">
      <alignment horizontal="right"/>
    </xf>
    <xf numFmtId="41" fontId="3" fillId="33" borderId="10" xfId="0" applyNumberFormat="1" applyFont="1" applyFill="1" applyBorder="1" applyAlignment="1">
      <alignment horizontal="center"/>
    </xf>
    <xf numFmtId="41" fontId="3" fillId="33" borderId="0" xfId="0" applyNumberFormat="1" applyFont="1" applyFill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1" fontId="3" fillId="33" borderId="14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41" fontId="3" fillId="33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41" fontId="3" fillId="0" borderId="0" xfId="0" applyNumberFormat="1" applyFont="1" applyAlignment="1">
      <alignment horizontal="right"/>
    </xf>
    <xf numFmtId="37" fontId="2" fillId="0" borderId="0" xfId="0" applyNumberFormat="1" applyFont="1" applyBorder="1" applyAlignment="1">
      <alignment horizontal="center"/>
    </xf>
    <xf numFmtId="41" fontId="3" fillId="0" borderId="0" xfId="0" applyNumberFormat="1" applyFont="1" applyFill="1" applyAlignment="1" quotePrefix="1">
      <alignment horizontal="right"/>
    </xf>
    <xf numFmtId="41" fontId="3" fillId="0" borderId="10" xfId="0" applyNumberFormat="1" applyFont="1" applyFill="1" applyBorder="1" applyAlignment="1" quotePrefix="1">
      <alignment horizontal="right"/>
    </xf>
    <xf numFmtId="41" fontId="3" fillId="0" borderId="0" xfId="0" applyNumberFormat="1" applyFont="1" applyFill="1" applyBorder="1" applyAlignment="1" quotePrefix="1">
      <alignment horizontal="right"/>
    </xf>
    <xf numFmtId="41" fontId="3" fillId="0" borderId="14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8" fontId="3" fillId="0" borderId="0" xfId="0" applyNumberFormat="1" applyFont="1" applyAlignment="1">
      <alignment horizontal="right"/>
    </xf>
    <xf numFmtId="3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&amp;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showGridLines="0" tabSelected="1" zoomScalePageLayoutView="0" workbookViewId="0" topLeftCell="A238">
      <selection activeCell="H248" sqref="H248"/>
    </sheetView>
  </sheetViews>
  <sheetFormatPr defaultColWidth="10.7109375" defaultRowHeight="22.5" customHeight="1"/>
  <cols>
    <col min="1" max="1" width="50.28125" style="4" customWidth="1"/>
    <col min="2" max="2" width="7.8515625" style="4" customWidth="1"/>
    <col min="3" max="3" width="1.28515625" style="4" customWidth="1"/>
    <col min="4" max="4" width="16.57421875" style="43" customWidth="1"/>
    <col min="5" max="5" width="1.28515625" style="43" customWidth="1"/>
    <col min="6" max="6" width="16.57421875" style="43" customWidth="1"/>
    <col min="7" max="7" width="1.28515625" style="43" customWidth="1"/>
    <col min="8" max="8" width="16.57421875" style="43" customWidth="1"/>
    <col min="9" max="9" width="1.28515625" style="43" customWidth="1"/>
    <col min="10" max="10" width="16.57421875" style="43" customWidth="1"/>
    <col min="11" max="11" width="11.00390625" style="3" customWidth="1"/>
    <col min="12" max="16384" width="10.7109375" style="4" customWidth="1"/>
  </cols>
  <sheetData>
    <row r="1" spans="1:10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2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2.5" customHeight="1">
      <c r="A4" s="155" t="s">
        <v>3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22.5" customHeight="1">
      <c r="A5" s="5"/>
      <c r="B5" s="6"/>
      <c r="C5" s="6"/>
      <c r="D5" s="7"/>
      <c r="E5" s="8" t="s">
        <v>4</v>
      </c>
      <c r="F5" s="7"/>
      <c r="G5" s="9"/>
      <c r="H5" s="7"/>
      <c r="I5" s="8" t="s">
        <v>5</v>
      </c>
      <c r="J5" s="7"/>
    </row>
    <row r="6" spans="1:10" ht="22.5" customHeight="1">
      <c r="A6" s="5"/>
      <c r="B6" s="10" t="s">
        <v>6</v>
      </c>
      <c r="C6" s="11"/>
      <c r="D6" s="12">
        <v>2009</v>
      </c>
      <c r="E6" s="13"/>
      <c r="F6" s="12">
        <v>2008</v>
      </c>
      <c r="G6" s="14"/>
      <c r="H6" s="12">
        <v>2009</v>
      </c>
      <c r="I6" s="13"/>
      <c r="J6" s="12">
        <v>2008</v>
      </c>
    </row>
    <row r="7" spans="1:12" ht="22.5" customHeight="1">
      <c r="A7" s="1" t="s">
        <v>7</v>
      </c>
      <c r="D7" s="15"/>
      <c r="E7" s="15"/>
      <c r="F7" s="15"/>
      <c r="G7" s="15"/>
      <c r="H7" s="15"/>
      <c r="I7" s="15"/>
      <c r="J7" s="15"/>
      <c r="L7" s="3"/>
    </row>
    <row r="8" spans="1:10" ht="22.5" customHeight="1">
      <c r="A8" s="1" t="s">
        <v>8</v>
      </c>
      <c r="B8" s="16"/>
      <c r="D8" s="15"/>
      <c r="E8" s="17"/>
      <c r="F8" s="15"/>
      <c r="G8" s="18"/>
      <c r="H8" s="15"/>
      <c r="I8" s="18"/>
      <c r="J8" s="15"/>
    </row>
    <row r="9" spans="1:10" ht="22.5" customHeight="1">
      <c r="A9" s="4" t="s">
        <v>9</v>
      </c>
      <c r="B9" s="19">
        <v>6</v>
      </c>
      <c r="C9" s="20"/>
      <c r="D9" s="21">
        <v>876647298</v>
      </c>
      <c r="E9" s="22"/>
      <c r="F9" s="21">
        <v>973960308</v>
      </c>
      <c r="G9" s="23"/>
      <c r="H9" s="21">
        <v>791574341</v>
      </c>
      <c r="I9" s="23"/>
      <c r="J9" s="21">
        <v>912953570</v>
      </c>
    </row>
    <row r="10" spans="1:10" ht="22.5" customHeight="1">
      <c r="A10" s="24" t="s">
        <v>234</v>
      </c>
      <c r="B10" s="19"/>
      <c r="C10" s="20"/>
      <c r="D10" s="21">
        <v>200349042</v>
      </c>
      <c r="E10" s="22"/>
      <c r="F10" s="21">
        <v>67500</v>
      </c>
      <c r="G10" s="23"/>
      <c r="H10" s="21">
        <v>200349042</v>
      </c>
      <c r="I10" s="23"/>
      <c r="J10" s="21">
        <v>67500</v>
      </c>
    </row>
    <row r="11" spans="1:10" ht="22.5" customHeight="1">
      <c r="A11" s="25" t="s">
        <v>10</v>
      </c>
      <c r="B11" s="19"/>
      <c r="C11" s="20"/>
      <c r="D11" s="21"/>
      <c r="E11" s="22"/>
      <c r="F11" s="21"/>
      <c r="G11" s="23"/>
      <c r="H11" s="21"/>
      <c r="I11" s="23"/>
      <c r="J11" s="21"/>
    </row>
    <row r="12" spans="1:10" ht="22.5" customHeight="1">
      <c r="A12" s="25" t="s">
        <v>11</v>
      </c>
      <c r="B12" s="19">
        <v>7</v>
      </c>
      <c r="C12" s="20"/>
      <c r="D12" s="26">
        <v>870724448</v>
      </c>
      <c r="E12" s="22"/>
      <c r="F12" s="26">
        <v>1889524008</v>
      </c>
      <c r="G12" s="23"/>
      <c r="H12" s="26">
        <v>660596157</v>
      </c>
      <c r="I12" s="23"/>
      <c r="J12" s="26">
        <v>1845067158</v>
      </c>
    </row>
    <row r="13" spans="1:10" ht="22.5" customHeight="1">
      <c r="A13" s="25" t="s">
        <v>12</v>
      </c>
      <c r="B13" s="19" t="s">
        <v>13</v>
      </c>
      <c r="C13" s="20"/>
      <c r="D13" s="27">
        <v>60908358</v>
      </c>
      <c r="E13" s="22"/>
      <c r="F13" s="27">
        <v>54390823</v>
      </c>
      <c r="G13" s="23"/>
      <c r="H13" s="27">
        <v>278081341</v>
      </c>
      <c r="I13" s="23"/>
      <c r="J13" s="27">
        <v>130485583</v>
      </c>
    </row>
    <row r="14" spans="1:10" ht="22.5" customHeight="1">
      <c r="A14" s="25" t="s">
        <v>14</v>
      </c>
      <c r="B14" s="19"/>
      <c r="C14" s="20"/>
      <c r="D14" s="21">
        <f>SUM(D12:D13)</f>
        <v>931632806</v>
      </c>
      <c r="E14" s="22"/>
      <c r="F14" s="21">
        <f>SUM(F12:F13)</f>
        <v>1943914831</v>
      </c>
      <c r="G14" s="23"/>
      <c r="H14" s="21">
        <f>SUM(H12:H13)</f>
        <v>938677498</v>
      </c>
      <c r="I14" s="23"/>
      <c r="J14" s="21">
        <f>SUM(J12:J13)</f>
        <v>1975552741</v>
      </c>
    </row>
    <row r="15" spans="1:10" ht="22.5" customHeight="1">
      <c r="A15" s="25" t="s">
        <v>15</v>
      </c>
      <c r="B15" s="19" t="s">
        <v>16</v>
      </c>
      <c r="C15" s="20"/>
      <c r="D15" s="21">
        <v>1584000135</v>
      </c>
      <c r="E15" s="22"/>
      <c r="F15" s="21">
        <v>3262001714</v>
      </c>
      <c r="G15" s="23"/>
      <c r="H15" s="21">
        <v>1494899221</v>
      </c>
      <c r="I15" s="23"/>
      <c r="J15" s="21">
        <v>3213353857</v>
      </c>
    </row>
    <row r="16" spans="1:10" ht="22.5" customHeight="1">
      <c r="A16" s="25" t="s">
        <v>17</v>
      </c>
      <c r="B16" s="19">
        <v>9</v>
      </c>
      <c r="C16" s="20"/>
      <c r="D16" s="21">
        <v>248047390</v>
      </c>
      <c r="E16" s="22"/>
      <c r="F16" s="21">
        <v>221849681</v>
      </c>
      <c r="G16" s="23"/>
      <c r="H16" s="21">
        <v>242639692</v>
      </c>
      <c r="I16" s="23"/>
      <c r="J16" s="21">
        <v>221849681</v>
      </c>
    </row>
    <row r="17" spans="1:10" ht="22.5" customHeight="1">
      <c r="A17" s="25" t="s">
        <v>18</v>
      </c>
      <c r="B17" s="19"/>
      <c r="C17" s="20"/>
      <c r="D17" s="21">
        <v>221270131</v>
      </c>
      <c r="E17" s="22"/>
      <c r="F17" s="21">
        <v>517449830</v>
      </c>
      <c r="G17" s="23"/>
      <c r="H17" s="21">
        <v>221270131</v>
      </c>
      <c r="I17" s="23"/>
      <c r="J17" s="21">
        <v>517449830</v>
      </c>
    </row>
    <row r="18" spans="1:10" ht="22.5" customHeight="1">
      <c r="A18" s="25" t="s">
        <v>19</v>
      </c>
      <c r="B18" s="19">
        <v>9</v>
      </c>
      <c r="C18" s="20"/>
      <c r="D18" s="21">
        <v>3538598</v>
      </c>
      <c r="E18" s="22"/>
      <c r="F18" s="21">
        <v>3081977</v>
      </c>
      <c r="G18" s="23"/>
      <c r="H18" s="21">
        <v>27500000</v>
      </c>
      <c r="I18" s="23"/>
      <c r="J18" s="21">
        <v>0</v>
      </c>
    </row>
    <row r="19" spans="1:10" ht="22.5" customHeight="1">
      <c r="A19" s="25" t="s">
        <v>20</v>
      </c>
      <c r="B19" s="19">
        <v>10</v>
      </c>
      <c r="C19" s="28"/>
      <c r="D19" s="21">
        <v>572339499</v>
      </c>
      <c r="E19" s="22"/>
      <c r="F19" s="21">
        <v>308072889</v>
      </c>
      <c r="G19" s="23"/>
      <c r="H19" s="21">
        <v>0</v>
      </c>
      <c r="I19" s="23"/>
      <c r="J19" s="21">
        <v>0</v>
      </c>
    </row>
    <row r="20" spans="1:10" ht="22.5" customHeight="1">
      <c r="A20" s="25" t="s">
        <v>21</v>
      </c>
      <c r="B20" s="19"/>
      <c r="C20" s="20"/>
      <c r="D20" s="29"/>
      <c r="E20" s="29"/>
      <c r="F20" s="29"/>
      <c r="G20" s="29"/>
      <c r="H20" s="29"/>
      <c r="I20" s="29"/>
      <c r="J20" s="29"/>
    </row>
    <row r="21" spans="1:10" ht="22.5" customHeight="1">
      <c r="A21" s="25" t="s">
        <v>22</v>
      </c>
      <c r="B21" s="30"/>
      <c r="C21" s="31"/>
      <c r="D21" s="32">
        <v>385911000</v>
      </c>
      <c r="E21" s="32"/>
      <c r="F21" s="32">
        <v>620691029</v>
      </c>
      <c r="G21" s="32"/>
      <c r="H21" s="32">
        <v>286123161</v>
      </c>
      <c r="I21" s="32"/>
      <c r="J21" s="32">
        <v>520903191</v>
      </c>
    </row>
    <row r="22" spans="1:10" ht="22.5" customHeight="1">
      <c r="A22" s="4" t="s">
        <v>235</v>
      </c>
      <c r="B22" s="19"/>
      <c r="C22" s="20"/>
      <c r="D22" s="21">
        <v>310526253</v>
      </c>
      <c r="E22" s="22"/>
      <c r="F22" s="21">
        <v>322589097</v>
      </c>
      <c r="G22" s="23"/>
      <c r="H22" s="21">
        <v>270544886</v>
      </c>
      <c r="I22" s="23"/>
      <c r="J22" s="21">
        <v>294008363</v>
      </c>
    </row>
    <row r="23" spans="1:11" s="35" customFormat="1" ht="22.5" customHeight="1">
      <c r="A23" s="25" t="s">
        <v>23</v>
      </c>
      <c r="B23" s="30"/>
      <c r="C23" s="20"/>
      <c r="D23" s="34">
        <v>54021849</v>
      </c>
      <c r="E23" s="22"/>
      <c r="F23" s="34">
        <v>145726066</v>
      </c>
      <c r="G23" s="23"/>
      <c r="H23" s="34">
        <v>34933267</v>
      </c>
      <c r="I23" s="23"/>
      <c r="J23" s="34">
        <v>48664390</v>
      </c>
      <c r="K23" s="33"/>
    </row>
    <row r="24" spans="1:10" ht="22.5" customHeight="1">
      <c r="A24" s="1" t="s">
        <v>24</v>
      </c>
      <c r="B24" s="19"/>
      <c r="C24" s="20"/>
      <c r="D24" s="36">
        <f>SUM(D9:D11,D14:D23)</f>
        <v>5388284001</v>
      </c>
      <c r="E24" s="37"/>
      <c r="F24" s="36">
        <f>SUM(F9:F11,F14:F23)</f>
        <v>8319404922</v>
      </c>
      <c r="G24" s="38"/>
      <c r="H24" s="36">
        <f>SUM(H9:H11,H14:H23)</f>
        <v>4508511239</v>
      </c>
      <c r="I24" s="38"/>
      <c r="J24" s="36">
        <f>SUM(J9:J11,J14:J23)</f>
        <v>7704803123</v>
      </c>
    </row>
    <row r="25" spans="1:10" ht="22.5" customHeight="1">
      <c r="A25" s="1" t="s">
        <v>25</v>
      </c>
      <c r="B25" s="19"/>
      <c r="C25" s="20"/>
      <c r="D25" s="39"/>
      <c r="E25" s="37"/>
      <c r="F25" s="39"/>
      <c r="G25" s="38"/>
      <c r="H25" s="39"/>
      <c r="I25" s="38"/>
      <c r="J25" s="39"/>
    </row>
    <row r="26" spans="1:10" ht="22.5" customHeight="1">
      <c r="A26" s="4" t="s">
        <v>26</v>
      </c>
      <c r="B26" s="19">
        <v>29</v>
      </c>
      <c r="C26" s="20"/>
      <c r="D26" s="39">
        <v>113171333</v>
      </c>
      <c r="E26" s="37"/>
      <c r="F26" s="39">
        <v>82477202</v>
      </c>
      <c r="G26" s="38"/>
      <c r="H26" s="39">
        <v>113171333</v>
      </c>
      <c r="I26" s="38"/>
      <c r="J26" s="39">
        <v>82477202</v>
      </c>
    </row>
    <row r="27" spans="1:10" ht="22.5" customHeight="1">
      <c r="A27" s="4" t="s">
        <v>27</v>
      </c>
      <c r="B27" s="19">
        <v>11</v>
      </c>
      <c r="C27" s="20"/>
      <c r="D27" s="39">
        <v>0</v>
      </c>
      <c r="E27" s="37"/>
      <c r="F27" s="39">
        <v>0</v>
      </c>
      <c r="G27" s="23"/>
      <c r="H27" s="39">
        <v>445089605</v>
      </c>
      <c r="I27" s="23"/>
      <c r="J27" s="39">
        <v>440090005</v>
      </c>
    </row>
    <row r="28" spans="1:10" ht="22.5" customHeight="1">
      <c r="A28" s="4" t="s">
        <v>28</v>
      </c>
      <c r="B28" s="19">
        <v>13</v>
      </c>
      <c r="C28" s="20"/>
      <c r="D28" s="39">
        <v>176218623</v>
      </c>
      <c r="E28" s="37"/>
      <c r="F28" s="39">
        <v>193075630</v>
      </c>
      <c r="G28" s="23"/>
      <c r="H28" s="21">
        <v>16449758</v>
      </c>
      <c r="I28" s="23"/>
      <c r="J28" s="21">
        <v>2799700</v>
      </c>
    </row>
    <row r="29" spans="1:10" ht="22.5" customHeight="1">
      <c r="A29" s="4" t="s">
        <v>29</v>
      </c>
      <c r="B29" s="19">
        <v>14</v>
      </c>
      <c r="C29" s="20"/>
      <c r="D29" s="39">
        <v>10052004</v>
      </c>
      <c r="E29" s="37"/>
      <c r="F29" s="39">
        <v>28091384</v>
      </c>
      <c r="G29" s="23"/>
      <c r="H29" s="21">
        <v>1000000</v>
      </c>
      <c r="I29" s="23"/>
      <c r="J29" s="21">
        <v>20539380</v>
      </c>
    </row>
    <row r="30" spans="1:10" ht="22.5" customHeight="1">
      <c r="A30" s="4" t="s">
        <v>30</v>
      </c>
      <c r="B30" s="16">
        <v>9</v>
      </c>
      <c r="C30" s="20"/>
      <c r="D30" s="21">
        <v>6315010</v>
      </c>
      <c r="E30" s="22"/>
      <c r="F30" s="21">
        <v>9853608</v>
      </c>
      <c r="G30" s="23"/>
      <c r="H30" s="21">
        <v>195500000</v>
      </c>
      <c r="I30" s="23"/>
      <c r="J30" s="21">
        <v>0</v>
      </c>
    </row>
    <row r="31" spans="1:10" ht="22.5" customHeight="1">
      <c r="A31" s="4" t="s">
        <v>31</v>
      </c>
      <c r="B31" s="19">
        <v>15</v>
      </c>
      <c r="C31" s="20"/>
      <c r="D31" s="21">
        <v>3046306187</v>
      </c>
      <c r="E31" s="22"/>
      <c r="F31" s="21">
        <v>3708788751</v>
      </c>
      <c r="G31" s="23"/>
      <c r="H31" s="21">
        <v>2708711949</v>
      </c>
      <c r="I31" s="23"/>
      <c r="J31" s="21">
        <v>3141545777</v>
      </c>
    </row>
    <row r="32" spans="1:10" ht="22.5" customHeight="1">
      <c r="A32" s="4" t="s">
        <v>32</v>
      </c>
      <c r="B32" s="19"/>
      <c r="C32" s="20"/>
      <c r="D32" s="29"/>
      <c r="E32" s="22"/>
      <c r="F32" s="29"/>
      <c r="G32" s="23"/>
      <c r="H32" s="29"/>
      <c r="I32" s="23"/>
      <c r="J32" s="29"/>
    </row>
    <row r="33" spans="1:10" ht="22.5" customHeight="1">
      <c r="A33" s="4" t="s">
        <v>33</v>
      </c>
      <c r="B33" s="19"/>
      <c r="C33" s="20"/>
      <c r="D33" s="21">
        <v>38000000</v>
      </c>
      <c r="E33" s="22"/>
      <c r="F33" s="21">
        <v>38000000</v>
      </c>
      <c r="G33" s="23"/>
      <c r="H33" s="21">
        <v>0</v>
      </c>
      <c r="I33" s="23"/>
      <c r="J33" s="21">
        <v>0</v>
      </c>
    </row>
    <row r="34" spans="1:10" ht="22.5" customHeight="1">
      <c r="A34" s="4" t="s">
        <v>23</v>
      </c>
      <c r="B34" s="19"/>
      <c r="C34" s="28"/>
      <c r="D34" s="21">
        <v>21356234</v>
      </c>
      <c r="E34" s="22"/>
      <c r="F34" s="21">
        <v>25121354</v>
      </c>
      <c r="G34" s="23"/>
      <c r="H34" s="21">
        <v>16623862</v>
      </c>
      <c r="I34" s="23"/>
      <c r="J34" s="21">
        <v>22336187</v>
      </c>
    </row>
    <row r="35" spans="1:10" ht="22.5" customHeight="1">
      <c r="A35" s="1" t="s">
        <v>34</v>
      </c>
      <c r="B35" s="19"/>
      <c r="C35" s="28"/>
      <c r="D35" s="40">
        <f>SUM(D26:D34)</f>
        <v>3411419391</v>
      </c>
      <c r="E35" s="22"/>
      <c r="F35" s="40">
        <f>SUM(F26:F34)</f>
        <v>4085407929</v>
      </c>
      <c r="G35" s="23"/>
      <c r="H35" s="40">
        <f>SUM(H26:H34)</f>
        <v>3496546507</v>
      </c>
      <c r="I35" s="23"/>
      <c r="J35" s="40">
        <f>SUM(J26:J34)</f>
        <v>3709788251</v>
      </c>
    </row>
    <row r="36" spans="1:10" ht="22.5" customHeight="1" thickBot="1">
      <c r="A36" s="1" t="s">
        <v>35</v>
      </c>
      <c r="B36" s="19"/>
      <c r="C36" s="28"/>
      <c r="D36" s="41">
        <f>SUM(D24+D35)</f>
        <v>8799703392</v>
      </c>
      <c r="E36" s="38"/>
      <c r="F36" s="41">
        <f>SUM(F24+F35)</f>
        <v>12404812851</v>
      </c>
      <c r="G36" s="23"/>
      <c r="H36" s="42">
        <f>SUM(H24+H35)</f>
        <v>8005057746</v>
      </c>
      <c r="I36" s="23"/>
      <c r="J36" s="42">
        <f>SUM(J24+J35)</f>
        <v>11414591374</v>
      </c>
    </row>
    <row r="37" spans="2:3" ht="22.5" customHeight="1" thickTop="1">
      <c r="B37" s="19"/>
      <c r="C37" s="28"/>
    </row>
    <row r="38" spans="1:11" ht="22.5" customHeight="1">
      <c r="A38" s="4" t="s">
        <v>36</v>
      </c>
      <c r="B38" s="2"/>
      <c r="C38" s="2"/>
      <c r="K38" s="5"/>
    </row>
    <row r="39" spans="1:3" ht="22.5" customHeight="1">
      <c r="A39" s="1" t="s">
        <v>0</v>
      </c>
      <c r="B39" s="2"/>
      <c r="C39" s="2"/>
    </row>
    <row r="40" spans="1:10" ht="22.5" customHeight="1">
      <c r="A40" s="1" t="s">
        <v>37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22.5" customHeight="1">
      <c r="A41" s="1" t="s">
        <v>2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ht="22.5" customHeight="1">
      <c r="A42" s="155" t="s">
        <v>3</v>
      </c>
      <c r="B42" s="155"/>
      <c r="C42" s="155"/>
      <c r="D42" s="155"/>
      <c r="E42" s="155"/>
      <c r="F42" s="155"/>
      <c r="G42" s="155"/>
      <c r="H42" s="155"/>
      <c r="I42" s="155"/>
      <c r="J42" s="155"/>
    </row>
    <row r="43" spans="1:10" ht="22.5" customHeight="1">
      <c r="A43" s="5"/>
      <c r="B43" s="6"/>
      <c r="C43" s="6"/>
      <c r="D43" s="7"/>
      <c r="E43" s="8" t="s">
        <v>4</v>
      </c>
      <c r="F43" s="7"/>
      <c r="G43" s="9"/>
      <c r="H43" s="7"/>
      <c r="I43" s="8" t="s">
        <v>5</v>
      </c>
      <c r="J43" s="7"/>
    </row>
    <row r="44" spans="1:10" ht="22.5" customHeight="1">
      <c r="A44" s="5"/>
      <c r="B44" s="10" t="s">
        <v>6</v>
      </c>
      <c r="C44" s="11"/>
      <c r="D44" s="12">
        <v>2009</v>
      </c>
      <c r="E44" s="13"/>
      <c r="F44" s="12">
        <v>2008</v>
      </c>
      <c r="G44" s="14"/>
      <c r="H44" s="12">
        <v>2009</v>
      </c>
      <c r="I44" s="13"/>
      <c r="J44" s="12">
        <v>2008</v>
      </c>
    </row>
    <row r="45" spans="1:9" ht="22.5" customHeight="1">
      <c r="A45" s="1" t="s">
        <v>38</v>
      </c>
      <c r="B45" s="44"/>
      <c r="G45" s="15"/>
      <c r="I45" s="15"/>
    </row>
    <row r="46" spans="1:9" ht="22.5" customHeight="1">
      <c r="A46" s="1" t="s">
        <v>39</v>
      </c>
      <c r="B46" s="44"/>
      <c r="G46" s="15"/>
      <c r="I46" s="15"/>
    </row>
    <row r="47" spans="1:9" ht="22.5" customHeight="1">
      <c r="A47" s="25" t="s">
        <v>40</v>
      </c>
      <c r="B47" s="44"/>
      <c r="G47" s="15"/>
      <c r="I47" s="15"/>
    </row>
    <row r="48" spans="1:10" ht="22.5" customHeight="1">
      <c r="A48" s="25" t="s">
        <v>41</v>
      </c>
      <c r="B48" s="19">
        <v>16</v>
      </c>
      <c r="C48" s="20"/>
      <c r="D48" s="45">
        <v>15432890</v>
      </c>
      <c r="E48" s="46"/>
      <c r="F48" s="45">
        <v>570263813</v>
      </c>
      <c r="G48" s="47"/>
      <c r="H48" s="45">
        <v>15432890</v>
      </c>
      <c r="I48" s="47"/>
      <c r="J48" s="45">
        <v>570263813</v>
      </c>
    </row>
    <row r="49" spans="1:10" ht="22.5" customHeight="1">
      <c r="A49" s="4" t="s">
        <v>42</v>
      </c>
      <c r="B49" s="19"/>
      <c r="C49" s="20"/>
      <c r="D49" s="45"/>
      <c r="E49" s="46"/>
      <c r="F49" s="45"/>
      <c r="G49" s="47"/>
      <c r="H49" s="45"/>
      <c r="I49" s="47"/>
      <c r="J49" s="45"/>
    </row>
    <row r="50" spans="1:10" ht="22.5" customHeight="1">
      <c r="A50" s="4" t="s">
        <v>43</v>
      </c>
      <c r="B50" s="19"/>
      <c r="C50" s="20"/>
      <c r="D50" s="48">
        <v>1856597627</v>
      </c>
      <c r="E50" s="46"/>
      <c r="F50" s="48">
        <v>2779615322</v>
      </c>
      <c r="G50" s="47"/>
      <c r="H50" s="48">
        <v>1817457925</v>
      </c>
      <c r="I50" s="47"/>
      <c r="J50" s="48">
        <v>2712083646</v>
      </c>
    </row>
    <row r="51" spans="1:10" ht="22.5" customHeight="1">
      <c r="A51" s="4" t="s">
        <v>44</v>
      </c>
      <c r="B51" s="19">
        <v>9</v>
      </c>
      <c r="C51" s="20"/>
      <c r="D51" s="49">
        <v>8074803</v>
      </c>
      <c r="E51" s="46"/>
      <c r="F51" s="49">
        <v>21322231</v>
      </c>
      <c r="G51" s="47"/>
      <c r="H51" s="49">
        <v>8075552</v>
      </c>
      <c r="I51" s="47"/>
      <c r="J51" s="49">
        <v>21322980</v>
      </c>
    </row>
    <row r="52" spans="1:10" ht="22.5" customHeight="1">
      <c r="A52" s="4" t="s">
        <v>45</v>
      </c>
      <c r="B52" s="19"/>
      <c r="C52" s="20"/>
      <c r="D52" s="45">
        <f>SUM(D50:D51)</f>
        <v>1864672430</v>
      </c>
      <c r="E52" s="46"/>
      <c r="F52" s="45">
        <f>SUM(F50:F51)</f>
        <v>2800937553</v>
      </c>
      <c r="G52" s="47"/>
      <c r="H52" s="45">
        <f>SUM(H50:H51)</f>
        <v>1825533477</v>
      </c>
      <c r="I52" s="47"/>
      <c r="J52" s="45">
        <f>SUM(J50:J51)</f>
        <v>2733406626</v>
      </c>
    </row>
    <row r="53" spans="1:10" ht="22.5" customHeight="1">
      <c r="A53" s="4" t="s">
        <v>46</v>
      </c>
      <c r="B53" s="19"/>
      <c r="C53" s="20"/>
      <c r="D53" s="45">
        <v>1286749426</v>
      </c>
      <c r="E53" s="46"/>
      <c r="F53" s="45">
        <v>999842813</v>
      </c>
      <c r="G53" s="47"/>
      <c r="H53" s="45">
        <v>1186003125</v>
      </c>
      <c r="I53" s="47"/>
      <c r="J53" s="45">
        <v>975851675</v>
      </c>
    </row>
    <row r="54" spans="1:10" ht="22.5" customHeight="1">
      <c r="A54" s="4" t="s">
        <v>47</v>
      </c>
      <c r="B54" s="19"/>
      <c r="C54" s="20"/>
      <c r="D54" s="50"/>
      <c r="E54" s="50"/>
      <c r="F54" s="50"/>
      <c r="G54" s="50"/>
      <c r="H54" s="50"/>
      <c r="I54" s="50"/>
      <c r="J54" s="50"/>
    </row>
    <row r="55" spans="1:10" ht="22.5" customHeight="1">
      <c r="A55" s="4" t="s">
        <v>48</v>
      </c>
      <c r="B55" s="19">
        <v>18</v>
      </c>
      <c r="C55" s="20"/>
      <c r="D55" s="45">
        <v>76500365</v>
      </c>
      <c r="E55" s="46"/>
      <c r="F55" s="45">
        <v>98830994</v>
      </c>
      <c r="G55" s="47"/>
      <c r="H55" s="45">
        <v>76500365</v>
      </c>
      <c r="I55" s="47"/>
      <c r="J55" s="45">
        <v>98830994</v>
      </c>
    </row>
    <row r="56" spans="1:10" ht="22.5" customHeight="1">
      <c r="A56" s="4" t="s">
        <v>49</v>
      </c>
      <c r="B56" s="19">
        <v>19</v>
      </c>
      <c r="C56" s="20"/>
      <c r="D56" s="51">
        <v>0</v>
      </c>
      <c r="E56" s="52"/>
      <c r="F56" s="51">
        <v>100000000</v>
      </c>
      <c r="G56" s="53"/>
      <c r="H56" s="51">
        <v>0</v>
      </c>
      <c r="I56" s="53"/>
      <c r="J56" s="51">
        <v>100000000</v>
      </c>
    </row>
    <row r="57" spans="1:10" ht="22.5" customHeight="1">
      <c r="A57" s="4" t="s">
        <v>50</v>
      </c>
      <c r="B57" s="30"/>
      <c r="C57" s="20"/>
      <c r="D57" s="54">
        <v>0</v>
      </c>
      <c r="E57" s="52"/>
      <c r="F57" s="54">
        <v>454320000</v>
      </c>
      <c r="G57" s="55"/>
      <c r="H57" s="54">
        <v>0</v>
      </c>
      <c r="I57" s="55"/>
      <c r="J57" s="54">
        <v>454320000</v>
      </c>
    </row>
    <row r="58" spans="1:10" ht="22.5" customHeight="1">
      <c r="A58" s="4" t="s">
        <v>51</v>
      </c>
      <c r="B58" s="19">
        <v>9</v>
      </c>
      <c r="C58" s="20"/>
      <c r="D58" s="39">
        <v>0</v>
      </c>
      <c r="E58" s="52"/>
      <c r="F58" s="39">
        <v>0</v>
      </c>
      <c r="G58" s="53"/>
      <c r="H58" s="51">
        <v>0</v>
      </c>
      <c r="I58" s="53"/>
      <c r="J58" s="51">
        <v>16000000</v>
      </c>
    </row>
    <row r="59" spans="1:3" ht="22.5" customHeight="1">
      <c r="A59" s="25" t="s">
        <v>52</v>
      </c>
      <c r="B59" s="19"/>
      <c r="C59" s="20"/>
    </row>
    <row r="60" spans="1:10" ht="22.5" customHeight="1">
      <c r="A60" s="4" t="s">
        <v>53</v>
      </c>
      <c r="B60" s="19">
        <v>9</v>
      </c>
      <c r="C60" s="20"/>
      <c r="D60" s="51">
        <v>652242617</v>
      </c>
      <c r="E60" s="52"/>
      <c r="F60" s="51">
        <v>2173688803</v>
      </c>
      <c r="G60" s="55"/>
      <c r="H60" s="51">
        <v>559453923</v>
      </c>
      <c r="I60" s="55"/>
      <c r="J60" s="51">
        <v>2070625652</v>
      </c>
    </row>
    <row r="61" spans="1:10" ht="22.5" customHeight="1">
      <c r="A61" s="25" t="s">
        <v>54</v>
      </c>
      <c r="B61" s="19"/>
      <c r="C61" s="20"/>
      <c r="D61" s="51">
        <v>58133682</v>
      </c>
      <c r="E61" s="52"/>
      <c r="F61" s="51">
        <v>106218410</v>
      </c>
      <c r="G61" s="55"/>
      <c r="H61" s="51">
        <v>65525200</v>
      </c>
      <c r="I61" s="55"/>
      <c r="J61" s="51">
        <v>110254226</v>
      </c>
    </row>
    <row r="62" spans="1:10" ht="22.5" customHeight="1">
      <c r="A62" s="25" t="s">
        <v>55</v>
      </c>
      <c r="B62" s="19">
        <v>17</v>
      </c>
      <c r="C62" s="20"/>
      <c r="D62" s="51">
        <v>0</v>
      </c>
      <c r="E62" s="52"/>
      <c r="F62" s="51">
        <v>85582794</v>
      </c>
      <c r="G62" s="55"/>
      <c r="H62" s="51">
        <v>0</v>
      </c>
      <c r="I62" s="55"/>
      <c r="J62" s="51">
        <v>85582794</v>
      </c>
    </row>
    <row r="63" spans="1:10" ht="22.5" customHeight="1">
      <c r="A63" s="25" t="s">
        <v>56</v>
      </c>
      <c r="B63" s="19"/>
      <c r="C63" s="20"/>
      <c r="D63" s="56">
        <v>192557721</v>
      </c>
      <c r="E63" s="52"/>
      <c r="F63" s="56">
        <v>256046410</v>
      </c>
      <c r="G63" s="55"/>
      <c r="H63" s="56">
        <v>154991749</v>
      </c>
      <c r="I63" s="55"/>
      <c r="J63" s="56">
        <v>213138645</v>
      </c>
    </row>
    <row r="64" spans="1:10" ht="22.5" customHeight="1">
      <c r="A64" s="1" t="s">
        <v>57</v>
      </c>
      <c r="B64" s="19"/>
      <c r="C64" s="20"/>
      <c r="D64" s="57">
        <f>SUM(D48:D48,D52:D63)</f>
        <v>4146289131</v>
      </c>
      <c r="E64" s="52"/>
      <c r="F64" s="57">
        <f>SUM(F48:F48,F52:F63)</f>
        <v>7645731590</v>
      </c>
      <c r="G64" s="51"/>
      <c r="H64" s="57">
        <f>SUM(H48:H48,H52:H63)</f>
        <v>3883440729</v>
      </c>
      <c r="I64" s="53"/>
      <c r="J64" s="57">
        <f>SUM(J48:J48,J52:J63)</f>
        <v>7428274425</v>
      </c>
    </row>
    <row r="65" spans="1:10" ht="22.5" customHeight="1">
      <c r="A65" s="1" t="s">
        <v>58</v>
      </c>
      <c r="B65" s="19"/>
      <c r="C65" s="20"/>
      <c r="D65" s="58"/>
      <c r="E65" s="58"/>
      <c r="F65" s="58"/>
      <c r="G65" s="58"/>
      <c r="H65" s="58"/>
      <c r="I65" s="58"/>
      <c r="J65" s="58"/>
    </row>
    <row r="66" spans="1:11" s="60" customFormat="1" ht="22.5" customHeight="1">
      <c r="A66" s="4" t="s">
        <v>59</v>
      </c>
      <c r="B66" s="30"/>
      <c r="C66" s="59"/>
      <c r="K66" s="61"/>
    </row>
    <row r="67" spans="1:11" s="60" customFormat="1" ht="22.5" customHeight="1">
      <c r="A67" s="4" t="s">
        <v>60</v>
      </c>
      <c r="B67" s="19">
        <v>18</v>
      </c>
      <c r="C67" s="59"/>
      <c r="D67" s="54">
        <v>70766063</v>
      </c>
      <c r="E67" s="62"/>
      <c r="F67" s="54">
        <v>145318930</v>
      </c>
      <c r="G67" s="54"/>
      <c r="H67" s="54">
        <v>70766063</v>
      </c>
      <c r="I67" s="55"/>
      <c r="J67" s="54">
        <v>145318930</v>
      </c>
      <c r="K67" s="61"/>
    </row>
    <row r="68" spans="1:11" s="60" customFormat="1" ht="22.5" customHeight="1">
      <c r="A68" s="4" t="s">
        <v>61</v>
      </c>
      <c r="B68" s="30">
        <v>19</v>
      </c>
      <c r="C68" s="59"/>
      <c r="D68" s="54">
        <v>67256569</v>
      </c>
      <c r="E68" s="62"/>
      <c r="F68" s="54">
        <v>166179864</v>
      </c>
      <c r="G68" s="54"/>
      <c r="H68" s="54">
        <v>0</v>
      </c>
      <c r="I68" s="55"/>
      <c r="J68" s="54">
        <v>100000000</v>
      </c>
      <c r="K68" s="61"/>
    </row>
    <row r="69" spans="1:10" ht="22.5" customHeight="1">
      <c r="A69" s="4" t="s">
        <v>62</v>
      </c>
      <c r="B69" s="19"/>
      <c r="C69" s="20"/>
      <c r="D69" s="51">
        <v>6749067</v>
      </c>
      <c r="E69" s="52"/>
      <c r="F69" s="51">
        <v>6553585</v>
      </c>
      <c r="G69" s="53"/>
      <c r="H69" s="39">
        <v>0</v>
      </c>
      <c r="I69" s="53"/>
      <c r="J69" s="39">
        <v>0</v>
      </c>
    </row>
    <row r="70" spans="1:10" ht="22.5" customHeight="1">
      <c r="A70" s="1" t="s">
        <v>63</v>
      </c>
      <c r="B70" s="19"/>
      <c r="C70" s="20"/>
      <c r="D70" s="57">
        <f>SUM(D65:D69)</f>
        <v>144771699</v>
      </c>
      <c r="E70" s="52"/>
      <c r="F70" s="57">
        <f>SUM(F65:F69)</f>
        <v>318052379</v>
      </c>
      <c r="G70" s="53"/>
      <c r="H70" s="57">
        <f>SUM(H65:H69)</f>
        <v>70766063</v>
      </c>
      <c r="I70" s="53"/>
      <c r="J70" s="57">
        <f>SUM(J65:J69)</f>
        <v>245318930</v>
      </c>
    </row>
    <row r="71" spans="1:10" ht="22.5" customHeight="1">
      <c r="A71" s="1" t="s">
        <v>64</v>
      </c>
      <c r="B71" s="20"/>
      <c r="C71" s="20"/>
      <c r="D71" s="57">
        <f>SUM(D64+D70)</f>
        <v>4291060830</v>
      </c>
      <c r="E71" s="63"/>
      <c r="F71" s="57">
        <f>SUM(F64+F70)</f>
        <v>7963783969</v>
      </c>
      <c r="G71" s="53"/>
      <c r="H71" s="57">
        <f>SUM(H64+H70)</f>
        <v>3954206792</v>
      </c>
      <c r="I71" s="53"/>
      <c r="J71" s="57">
        <f>SUM(J64+J70)</f>
        <v>7673593355</v>
      </c>
    </row>
    <row r="73" ht="22.5" customHeight="1">
      <c r="A73" s="4" t="s">
        <v>36</v>
      </c>
    </row>
    <row r="74" spans="1:10" ht="22.5" customHeight="1">
      <c r="A74" s="1" t="s">
        <v>0</v>
      </c>
      <c r="B74" s="64"/>
      <c r="C74" s="64"/>
      <c r="D74" s="64"/>
      <c r="E74" s="64"/>
      <c r="F74" s="64"/>
      <c r="G74" s="64"/>
      <c r="H74" s="64"/>
      <c r="I74" s="64"/>
      <c r="J74" s="64"/>
    </row>
    <row r="75" spans="1:10" ht="22.5" customHeight="1">
      <c r="A75" s="1" t="s">
        <v>37</v>
      </c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22.5" customHeight="1">
      <c r="A76" s="1" t="s">
        <v>2</v>
      </c>
      <c r="B76" s="64"/>
      <c r="C76" s="64"/>
      <c r="D76" s="64"/>
      <c r="E76" s="64"/>
      <c r="F76" s="64"/>
      <c r="G76" s="64"/>
      <c r="H76" s="64"/>
      <c r="I76" s="64"/>
      <c r="J76" s="64"/>
    </row>
    <row r="77" spans="1:10" ht="22.5" customHeight="1">
      <c r="A77" s="155" t="s">
        <v>3</v>
      </c>
      <c r="B77" s="155"/>
      <c r="C77" s="155"/>
      <c r="D77" s="155"/>
      <c r="E77" s="155"/>
      <c r="F77" s="155"/>
      <c r="G77" s="155"/>
      <c r="H77" s="155"/>
      <c r="I77" s="155"/>
      <c r="J77" s="155"/>
    </row>
    <row r="78" spans="1:10" ht="22.5" customHeight="1">
      <c r="A78" s="5"/>
      <c r="B78" s="6"/>
      <c r="C78" s="6"/>
      <c r="D78" s="7"/>
      <c r="E78" s="8" t="s">
        <v>4</v>
      </c>
      <c r="F78" s="7"/>
      <c r="G78" s="9"/>
      <c r="H78" s="7"/>
      <c r="I78" s="8" t="s">
        <v>5</v>
      </c>
      <c r="J78" s="7"/>
    </row>
    <row r="79" spans="1:10" ht="22.5" customHeight="1">
      <c r="A79" s="5"/>
      <c r="B79" s="10" t="s">
        <v>6</v>
      </c>
      <c r="C79" s="11"/>
      <c r="D79" s="12">
        <v>2009</v>
      </c>
      <c r="E79" s="13"/>
      <c r="F79" s="12">
        <v>2008</v>
      </c>
      <c r="G79" s="14"/>
      <c r="H79" s="12">
        <v>2009</v>
      </c>
      <c r="I79" s="13"/>
      <c r="J79" s="12">
        <v>2008</v>
      </c>
    </row>
    <row r="80" spans="1:10" ht="22.5" customHeight="1">
      <c r="A80" s="1" t="s">
        <v>65</v>
      </c>
      <c r="B80" s="65"/>
      <c r="C80" s="65"/>
      <c r="D80" s="66"/>
      <c r="E80" s="67"/>
      <c r="F80" s="66"/>
      <c r="G80" s="68"/>
      <c r="H80" s="66"/>
      <c r="I80" s="67"/>
      <c r="J80" s="66"/>
    </row>
    <row r="81" spans="1:10" ht="22.5" customHeight="1">
      <c r="A81" s="64" t="s">
        <v>66</v>
      </c>
      <c r="B81" s="19"/>
      <c r="C81" s="20"/>
      <c r="D81" s="69"/>
      <c r="E81" s="52"/>
      <c r="F81" s="69"/>
      <c r="G81" s="38"/>
      <c r="H81" s="69"/>
      <c r="I81" s="38"/>
      <c r="J81" s="69"/>
    </row>
    <row r="82" spans="1:10" ht="22.5" customHeight="1">
      <c r="A82" s="25" t="s">
        <v>67</v>
      </c>
      <c r="B82" s="19"/>
      <c r="C82" s="20"/>
      <c r="D82" s="69"/>
      <c r="E82" s="52"/>
      <c r="F82" s="69"/>
      <c r="G82" s="38"/>
      <c r="H82" s="69"/>
      <c r="I82" s="38"/>
      <c r="J82" s="69"/>
    </row>
    <row r="83" spans="1:10" ht="22.5" customHeight="1">
      <c r="A83" s="25" t="s">
        <v>69</v>
      </c>
      <c r="B83" s="19"/>
      <c r="C83" s="20"/>
      <c r="D83" s="69"/>
      <c r="E83" s="52"/>
      <c r="F83" s="69"/>
      <c r="G83" s="38"/>
      <c r="H83" s="69"/>
      <c r="I83" s="38"/>
      <c r="J83" s="69"/>
    </row>
    <row r="84" spans="1:10" ht="22.5" customHeight="1" thickBot="1">
      <c r="A84" s="25" t="s">
        <v>246</v>
      </c>
      <c r="B84" s="70">
        <v>24.1</v>
      </c>
      <c r="C84" s="20"/>
      <c r="D84" s="71">
        <v>1186208619</v>
      </c>
      <c r="E84" s="72"/>
      <c r="F84" s="71">
        <v>1350250000</v>
      </c>
      <c r="G84" s="38"/>
      <c r="H84" s="71">
        <v>1186208619</v>
      </c>
      <c r="I84" s="38"/>
      <c r="J84" s="71">
        <v>1350250000</v>
      </c>
    </row>
    <row r="85" spans="1:10" ht="22.5" customHeight="1" thickTop="1">
      <c r="A85" s="25" t="s">
        <v>68</v>
      </c>
      <c r="B85" s="19"/>
      <c r="C85" s="20"/>
      <c r="D85" s="38"/>
      <c r="E85" s="72"/>
      <c r="F85" s="38"/>
      <c r="G85" s="38"/>
      <c r="H85" s="38"/>
      <c r="I85" s="38"/>
      <c r="J85" s="38"/>
    </row>
    <row r="86" spans="1:10" ht="22.5" customHeight="1">
      <c r="A86" s="25" t="s">
        <v>69</v>
      </c>
      <c r="B86" s="19"/>
      <c r="C86" s="20"/>
      <c r="D86" s="38">
        <v>1186208619</v>
      </c>
      <c r="E86" s="37"/>
      <c r="F86" s="38">
        <v>1186208619</v>
      </c>
      <c r="G86" s="38"/>
      <c r="H86" s="38">
        <v>1186208619</v>
      </c>
      <c r="I86" s="38"/>
      <c r="J86" s="38">
        <v>1186208619</v>
      </c>
    </row>
    <row r="87" spans="1:10" ht="22.5" customHeight="1">
      <c r="A87" s="25" t="s">
        <v>70</v>
      </c>
      <c r="B87" s="70">
        <v>24.2</v>
      </c>
      <c r="C87" s="20"/>
      <c r="D87" s="39">
        <v>2097055812</v>
      </c>
      <c r="E87" s="72"/>
      <c r="F87" s="39">
        <v>3319552695</v>
      </c>
      <c r="G87" s="39"/>
      <c r="H87" s="39">
        <v>2097055812</v>
      </c>
      <c r="I87" s="38"/>
      <c r="J87" s="39">
        <v>3319552695</v>
      </c>
    </row>
    <row r="88" spans="1:10" ht="22.5" customHeight="1">
      <c r="A88" s="25" t="s">
        <v>71</v>
      </c>
      <c r="B88" s="19"/>
      <c r="C88" s="20"/>
      <c r="D88" s="39"/>
      <c r="E88" s="72"/>
      <c r="F88" s="39"/>
      <c r="G88" s="39"/>
      <c r="H88" s="39"/>
      <c r="I88" s="38"/>
      <c r="J88" s="39"/>
    </row>
    <row r="89" spans="1:10" ht="22.5" customHeight="1">
      <c r="A89" s="25" t="s">
        <v>72</v>
      </c>
      <c r="B89" s="19">
        <v>20</v>
      </c>
      <c r="C89" s="20"/>
      <c r="D89" s="39"/>
      <c r="E89" s="72"/>
      <c r="F89" s="39"/>
      <c r="G89" s="39"/>
      <c r="H89" s="39"/>
      <c r="I89" s="38"/>
      <c r="J89" s="39"/>
    </row>
    <row r="90" spans="1:10" ht="22.5" customHeight="1">
      <c r="A90" s="25" t="s">
        <v>73</v>
      </c>
      <c r="B90" s="19"/>
      <c r="C90" s="20"/>
      <c r="D90" s="73">
        <v>445631620</v>
      </c>
      <c r="E90" s="72"/>
      <c r="F90" s="73">
        <v>445631620</v>
      </c>
      <c r="G90" s="38"/>
      <c r="H90" s="73">
        <v>445631620</v>
      </c>
      <c r="I90" s="38"/>
      <c r="J90" s="73">
        <v>445631620</v>
      </c>
    </row>
    <row r="91" spans="1:10" ht="22.5" customHeight="1">
      <c r="A91" s="25" t="s">
        <v>74</v>
      </c>
      <c r="B91" s="19"/>
      <c r="C91" s="20"/>
      <c r="D91" s="74">
        <v>175738998</v>
      </c>
      <c r="E91" s="72"/>
      <c r="F91" s="74">
        <v>362182774</v>
      </c>
      <c r="G91" s="38"/>
      <c r="H91" s="74">
        <v>0</v>
      </c>
      <c r="I91" s="38"/>
      <c r="J91" s="74">
        <v>0</v>
      </c>
    </row>
    <row r="92" spans="1:10" ht="22.5" customHeight="1">
      <c r="A92" s="25"/>
      <c r="B92" s="19"/>
      <c r="C92" s="20"/>
      <c r="D92" s="39">
        <f>SUM(D90:D91)</f>
        <v>621370618</v>
      </c>
      <c r="E92" s="72"/>
      <c r="F92" s="39">
        <f>SUM(F90:F91)</f>
        <v>807814394</v>
      </c>
      <c r="G92" s="38"/>
      <c r="H92" s="39">
        <f>SUM(H90:H91)</f>
        <v>445631620</v>
      </c>
      <c r="I92" s="38"/>
      <c r="J92" s="39">
        <f>SUM(J90:J91)</f>
        <v>445631620</v>
      </c>
    </row>
    <row r="93" spans="1:10" ht="22.5" customHeight="1">
      <c r="A93" s="75" t="s">
        <v>75</v>
      </c>
      <c r="B93" s="19"/>
      <c r="C93" s="20"/>
      <c r="D93" s="4"/>
      <c r="E93" s="4"/>
      <c r="F93" s="4"/>
      <c r="G93" s="4"/>
      <c r="H93" s="4"/>
      <c r="I93" s="4"/>
      <c r="J93" s="4"/>
    </row>
    <row r="94" spans="1:10" ht="22.5" customHeight="1">
      <c r="A94" s="75" t="s">
        <v>236</v>
      </c>
      <c r="B94" s="19"/>
      <c r="C94" s="20"/>
      <c r="D94" s="39">
        <v>-809000</v>
      </c>
      <c r="E94" s="38"/>
      <c r="F94" s="39">
        <v>10079467</v>
      </c>
      <c r="G94" s="38"/>
      <c r="H94" s="39">
        <v>0</v>
      </c>
      <c r="I94" s="38"/>
      <c r="J94" s="39">
        <v>12101967</v>
      </c>
    </row>
    <row r="95" spans="1:10" ht="22.5" customHeight="1">
      <c r="A95" s="25" t="s">
        <v>247</v>
      </c>
      <c r="B95" s="19"/>
      <c r="C95" s="20"/>
      <c r="D95" s="39">
        <v>261444</v>
      </c>
      <c r="E95" s="72"/>
      <c r="F95" s="39">
        <v>0</v>
      </c>
      <c r="G95" s="38"/>
      <c r="H95" s="39">
        <v>0</v>
      </c>
      <c r="I95" s="38"/>
      <c r="J95" s="39">
        <v>0</v>
      </c>
    </row>
    <row r="96" spans="1:10" ht="22.5" customHeight="1">
      <c r="A96" s="25" t="s">
        <v>77</v>
      </c>
      <c r="D96" s="39"/>
      <c r="E96" s="76"/>
      <c r="F96" s="39"/>
      <c r="G96" s="38"/>
      <c r="H96" s="39"/>
      <c r="I96" s="38"/>
      <c r="J96" s="39"/>
    </row>
    <row r="97" spans="1:10" ht="22.5" customHeight="1">
      <c r="A97" s="4" t="s">
        <v>78</v>
      </c>
      <c r="B97" s="19" t="s">
        <v>79</v>
      </c>
      <c r="C97" s="20"/>
      <c r="D97" s="39">
        <v>16097745</v>
      </c>
      <c r="E97" s="72"/>
      <c r="F97" s="39">
        <v>103038015</v>
      </c>
      <c r="G97" s="38"/>
      <c r="H97" s="39">
        <v>16097745</v>
      </c>
      <c r="I97" s="38"/>
      <c r="J97" s="39">
        <v>103038015</v>
      </c>
    </row>
    <row r="98" spans="1:10" ht="22.5" customHeight="1">
      <c r="A98" s="4" t="s">
        <v>80</v>
      </c>
      <c r="B98" s="28"/>
      <c r="C98" s="20"/>
      <c r="D98" s="34">
        <v>447323148</v>
      </c>
      <c r="E98" s="29"/>
      <c r="F98" s="34">
        <f>'CE1'!R24</f>
        <v>-1166939003</v>
      </c>
      <c r="G98" s="23"/>
      <c r="H98" s="34">
        <v>305857158</v>
      </c>
      <c r="I98" s="23"/>
      <c r="J98" s="34">
        <f>'CE2'!P21</f>
        <v>-1325534897</v>
      </c>
    </row>
    <row r="99" spans="1:3" ht="22.5" customHeight="1">
      <c r="A99" s="5" t="s">
        <v>81</v>
      </c>
      <c r="B99" s="28"/>
      <c r="C99" s="20"/>
    </row>
    <row r="100" spans="1:10" ht="22.5" customHeight="1">
      <c r="A100" s="5" t="s">
        <v>82</v>
      </c>
      <c r="B100" s="20"/>
      <c r="C100" s="20"/>
      <c r="D100" s="39">
        <f>SUM(D86:D89,D92:D98)</f>
        <v>4367508386</v>
      </c>
      <c r="E100" s="76"/>
      <c r="F100" s="39">
        <f>SUM(F86:F89,F92:F98)</f>
        <v>4259754187</v>
      </c>
      <c r="G100" s="38"/>
      <c r="H100" s="39">
        <f>SUM(H86:H89,H92:H98)</f>
        <v>4050850954</v>
      </c>
      <c r="I100" s="38"/>
      <c r="J100" s="39">
        <f>SUM(J86:J89,J92:J98)</f>
        <v>3740998019</v>
      </c>
    </row>
    <row r="101" ht="22.5" customHeight="1">
      <c r="A101" s="5" t="s">
        <v>83</v>
      </c>
    </row>
    <row r="102" spans="1:10" ht="22.5" customHeight="1">
      <c r="A102" s="5" t="s">
        <v>84</v>
      </c>
      <c r="B102" s="20"/>
      <c r="C102" s="20"/>
      <c r="D102" s="77">
        <v>141134176</v>
      </c>
      <c r="E102" s="76"/>
      <c r="F102" s="77">
        <v>181274695</v>
      </c>
      <c r="G102" s="38"/>
      <c r="H102" s="77">
        <v>0</v>
      </c>
      <c r="I102" s="38"/>
      <c r="J102" s="77">
        <v>0</v>
      </c>
    </row>
    <row r="103" spans="1:10" ht="22.5" customHeight="1">
      <c r="A103" s="1" t="s">
        <v>85</v>
      </c>
      <c r="B103" s="20"/>
      <c r="C103" s="20"/>
      <c r="D103" s="39">
        <f>SUM(D100:D102)</f>
        <v>4508642562</v>
      </c>
      <c r="E103" s="76"/>
      <c r="F103" s="39">
        <f>SUM(F100:F102)</f>
        <v>4441028882</v>
      </c>
      <c r="G103" s="38"/>
      <c r="H103" s="39">
        <f>SUM(H100:H102)</f>
        <v>4050850954</v>
      </c>
      <c r="I103" s="38"/>
      <c r="J103" s="39">
        <f>SUM(J100:J102)</f>
        <v>3740998019</v>
      </c>
    </row>
    <row r="104" spans="1:10" ht="22.5" customHeight="1" thickBot="1">
      <c r="A104" s="1" t="s">
        <v>86</v>
      </c>
      <c r="B104" s="20"/>
      <c r="C104" s="20"/>
      <c r="D104" s="41">
        <f>SUM(D71+D103)</f>
        <v>8799703392</v>
      </c>
      <c r="E104" s="76"/>
      <c r="F104" s="41">
        <f>SUM(F71+F103)</f>
        <v>12404812851</v>
      </c>
      <c r="G104" s="38"/>
      <c r="H104" s="41">
        <f>SUM(H71+H103)</f>
        <v>8005057746</v>
      </c>
      <c r="I104" s="38"/>
      <c r="J104" s="41">
        <f>SUM(J71+J103)</f>
        <v>11414591374</v>
      </c>
    </row>
    <row r="105" spans="2:10" ht="22.5" customHeight="1" thickTop="1">
      <c r="B105" s="20"/>
      <c r="C105" s="20"/>
      <c r="D105" s="39">
        <f>D104-D36</f>
        <v>0</v>
      </c>
      <c r="E105" s="76"/>
      <c r="F105" s="39">
        <f>F104-F36</f>
        <v>0</v>
      </c>
      <c r="G105" s="38"/>
      <c r="H105" s="39">
        <f>H104-H36</f>
        <v>0</v>
      </c>
      <c r="I105" s="38"/>
      <c r="J105" s="39">
        <f>J104-J36</f>
        <v>0</v>
      </c>
    </row>
    <row r="106" spans="1:10" ht="22.5" customHeight="1">
      <c r="A106" s="4" t="s">
        <v>36</v>
      </c>
      <c r="G106" s="78"/>
      <c r="H106" s="78"/>
      <c r="I106" s="78"/>
      <c r="J106" s="78"/>
    </row>
    <row r="107" spans="7:10" ht="22.5" customHeight="1">
      <c r="G107" s="78"/>
      <c r="H107" s="78"/>
      <c r="I107" s="78"/>
      <c r="J107" s="78"/>
    </row>
    <row r="108" spans="1:10" ht="22.5" customHeight="1">
      <c r="A108" s="79"/>
      <c r="C108" s="5"/>
      <c r="G108" s="15"/>
      <c r="H108" s="15"/>
      <c r="I108" s="15"/>
      <c r="J108" s="15"/>
    </row>
    <row r="109" spans="7:10" ht="22.5" customHeight="1">
      <c r="G109" s="78"/>
      <c r="H109" s="78"/>
      <c r="I109" s="78"/>
      <c r="J109" s="78"/>
    </row>
    <row r="110" spans="2:10" ht="22.5" customHeight="1">
      <c r="B110" s="4" t="s">
        <v>87</v>
      </c>
      <c r="G110" s="78"/>
      <c r="H110" s="78"/>
      <c r="I110" s="78"/>
      <c r="J110" s="78"/>
    </row>
    <row r="111" spans="1:10" ht="22.5" customHeight="1">
      <c r="A111" s="79"/>
      <c r="C111" s="5"/>
      <c r="G111" s="15"/>
      <c r="H111" s="15"/>
      <c r="I111" s="15"/>
      <c r="J111" s="15"/>
    </row>
    <row r="112" spans="1:10" ht="22.5" customHeight="1">
      <c r="A112" s="1" t="s">
        <v>0</v>
      </c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22.5" customHeight="1">
      <c r="A113" s="1" t="s">
        <v>88</v>
      </c>
      <c r="B113" s="80"/>
      <c r="C113" s="81"/>
      <c r="D113" s="2"/>
      <c r="E113" s="2"/>
      <c r="F113" s="2"/>
      <c r="G113" s="2"/>
      <c r="H113" s="2"/>
      <c r="I113" s="2"/>
      <c r="J113" s="2"/>
    </row>
    <row r="114" spans="1:10" s="82" customFormat="1" ht="22.5" customHeight="1">
      <c r="A114" s="1" t="s">
        <v>89</v>
      </c>
      <c r="B114" s="80"/>
      <c r="C114" s="81"/>
      <c r="D114" s="2"/>
      <c r="E114" s="2"/>
      <c r="F114" s="2"/>
      <c r="G114" s="2"/>
      <c r="H114" s="2"/>
      <c r="I114" s="2"/>
      <c r="J114" s="2"/>
    </row>
    <row r="115" spans="1:10" s="82" customFormat="1" ht="22.5" customHeight="1">
      <c r="A115" s="155" t="s">
        <v>3</v>
      </c>
      <c r="B115" s="155"/>
      <c r="C115" s="155"/>
      <c r="D115" s="155"/>
      <c r="E115" s="155"/>
      <c r="F115" s="155"/>
      <c r="G115" s="155"/>
      <c r="H115" s="155"/>
      <c r="I115" s="155"/>
      <c r="J115" s="155"/>
    </row>
    <row r="116" spans="1:10" ht="22.5" customHeight="1">
      <c r="A116" s="5"/>
      <c r="B116" s="6"/>
      <c r="C116" s="6"/>
      <c r="D116" s="7"/>
      <c r="E116" s="8" t="s">
        <v>4</v>
      </c>
      <c r="F116" s="7"/>
      <c r="G116" s="9"/>
      <c r="H116" s="7"/>
      <c r="I116" s="8" t="s">
        <v>5</v>
      </c>
      <c r="J116" s="7"/>
    </row>
    <row r="117" spans="1:10" ht="22.5" customHeight="1">
      <c r="A117" s="5"/>
      <c r="B117" s="10" t="s">
        <v>6</v>
      </c>
      <c r="C117" s="83"/>
      <c r="D117" s="12">
        <v>2009</v>
      </c>
      <c r="E117" s="13"/>
      <c r="F117" s="12">
        <v>2008</v>
      </c>
      <c r="G117" s="14"/>
      <c r="H117" s="12">
        <v>2009</v>
      </c>
      <c r="I117" s="13"/>
      <c r="J117" s="12">
        <v>2008</v>
      </c>
    </row>
    <row r="118" ht="22.5" customHeight="1">
      <c r="A118" s="1" t="s">
        <v>90</v>
      </c>
    </row>
    <row r="119" spans="1:10" ht="22.5" customHeight="1">
      <c r="A119" s="4" t="s">
        <v>91</v>
      </c>
      <c r="B119" s="84"/>
      <c r="C119" s="84"/>
      <c r="D119" s="76">
        <v>11980942894</v>
      </c>
      <c r="E119" s="76"/>
      <c r="F119" s="76">
        <v>14589844228</v>
      </c>
      <c r="G119" s="76"/>
      <c r="H119" s="76">
        <v>11808390821</v>
      </c>
      <c r="I119" s="76"/>
      <c r="J119" s="76">
        <v>14503724634</v>
      </c>
    </row>
    <row r="120" spans="1:10" ht="22.5" customHeight="1">
      <c r="A120" s="4" t="s">
        <v>92</v>
      </c>
      <c r="B120" s="84"/>
      <c r="C120" s="84"/>
      <c r="D120" s="76"/>
      <c r="E120" s="76"/>
      <c r="F120" s="76"/>
      <c r="G120" s="76"/>
      <c r="H120" s="76"/>
      <c r="I120" s="76"/>
      <c r="J120" s="76"/>
    </row>
    <row r="121" spans="1:10" ht="22.5" customHeight="1">
      <c r="A121" s="4" t="s">
        <v>93</v>
      </c>
      <c r="B121" s="19"/>
      <c r="C121" s="84"/>
      <c r="D121" s="76">
        <v>11990740</v>
      </c>
      <c r="E121" s="76"/>
      <c r="F121" s="76">
        <v>23921312</v>
      </c>
      <c r="G121" s="38"/>
      <c r="H121" s="76">
        <v>14968498</v>
      </c>
      <c r="I121" s="38"/>
      <c r="J121" s="76">
        <v>16736934</v>
      </c>
    </row>
    <row r="122" spans="1:10" ht="22.5" customHeight="1">
      <c r="A122" s="4" t="s">
        <v>237</v>
      </c>
      <c r="B122" s="70"/>
      <c r="C122" s="84"/>
      <c r="D122" s="76">
        <v>8626140</v>
      </c>
      <c r="E122" s="76"/>
      <c r="F122" s="76">
        <v>0</v>
      </c>
      <c r="G122" s="38"/>
      <c r="H122" s="76">
        <v>44595507</v>
      </c>
      <c r="I122" s="38"/>
      <c r="J122" s="76">
        <v>8399100</v>
      </c>
    </row>
    <row r="123" spans="1:10" ht="22.5" customHeight="1">
      <c r="A123" s="4" t="s">
        <v>121</v>
      </c>
      <c r="B123" s="70">
        <v>13.1</v>
      </c>
      <c r="C123" s="84"/>
      <c r="D123" s="76">
        <v>0</v>
      </c>
      <c r="E123" s="76"/>
      <c r="F123" s="76">
        <v>52883036</v>
      </c>
      <c r="G123" s="38"/>
      <c r="H123" s="76">
        <v>0</v>
      </c>
      <c r="I123" s="38"/>
      <c r="J123" s="76">
        <v>0</v>
      </c>
    </row>
    <row r="124" spans="1:10" ht="22.5" customHeight="1">
      <c r="A124" s="4" t="s">
        <v>238</v>
      </c>
      <c r="B124" s="19">
        <v>14</v>
      </c>
      <c r="C124" s="84"/>
      <c r="D124" s="76">
        <v>42469327</v>
      </c>
      <c r="E124" s="76"/>
      <c r="F124" s="76">
        <v>0</v>
      </c>
      <c r="G124" s="38"/>
      <c r="H124" s="76">
        <v>42469327</v>
      </c>
      <c r="I124" s="38"/>
      <c r="J124" s="76">
        <v>0</v>
      </c>
    </row>
    <row r="125" spans="1:10" ht="22.5" customHeight="1">
      <c r="A125" s="4" t="s">
        <v>56</v>
      </c>
      <c r="B125" s="19"/>
      <c r="C125" s="84"/>
      <c r="D125" s="76">
        <v>64364434</v>
      </c>
      <c r="E125" s="76"/>
      <c r="F125" s="76">
        <v>50136411</v>
      </c>
      <c r="G125" s="76"/>
      <c r="H125" s="76">
        <v>56764381</v>
      </c>
      <c r="I125" s="76"/>
      <c r="J125" s="76">
        <v>48245356</v>
      </c>
    </row>
    <row r="126" spans="1:10" ht="22.5" customHeight="1">
      <c r="A126" s="1" t="s">
        <v>94</v>
      </c>
      <c r="B126" s="85"/>
      <c r="C126" s="85"/>
      <c r="D126" s="86">
        <f>SUM(D119:D125)</f>
        <v>12108393535</v>
      </c>
      <c r="E126" s="38"/>
      <c r="F126" s="86">
        <f>SUM(F119:F125)</f>
        <v>14716784987</v>
      </c>
      <c r="G126" s="38"/>
      <c r="H126" s="86">
        <f>SUM(H119:H125)</f>
        <v>11967188534</v>
      </c>
      <c r="I126" s="38"/>
      <c r="J126" s="86">
        <f>SUM(J119:J125)</f>
        <v>14577106024</v>
      </c>
    </row>
    <row r="127" spans="1:10" ht="22.5" customHeight="1">
      <c r="A127" s="1" t="s">
        <v>95</v>
      </c>
      <c r="B127" s="85"/>
      <c r="C127" s="85"/>
      <c r="D127" s="76"/>
      <c r="E127" s="38"/>
      <c r="F127" s="76"/>
      <c r="G127" s="38"/>
      <c r="H127" s="76"/>
      <c r="I127" s="38"/>
      <c r="J127" s="76"/>
    </row>
    <row r="128" spans="1:10" ht="22.5" customHeight="1">
      <c r="A128" s="5" t="s">
        <v>96</v>
      </c>
      <c r="B128" s="84"/>
      <c r="C128" s="84"/>
      <c r="D128" s="76">
        <v>11396627728</v>
      </c>
      <c r="E128" s="76"/>
      <c r="F128" s="76">
        <v>14077565696</v>
      </c>
      <c r="G128" s="38"/>
      <c r="H128" s="76">
        <v>11261693445</v>
      </c>
      <c r="I128" s="38"/>
      <c r="J128" s="76">
        <v>14027941235</v>
      </c>
    </row>
    <row r="129" spans="1:10" ht="22.5" customHeight="1">
      <c r="A129" s="5" t="s">
        <v>97</v>
      </c>
      <c r="B129" s="84"/>
      <c r="C129" s="84"/>
      <c r="D129" s="29">
        <v>335431008</v>
      </c>
      <c r="E129" s="29"/>
      <c r="F129" s="29">
        <v>287720045</v>
      </c>
      <c r="G129" s="23"/>
      <c r="H129" s="21">
        <v>325318402</v>
      </c>
      <c r="I129" s="23"/>
      <c r="J129" s="21">
        <v>280433852</v>
      </c>
    </row>
    <row r="130" spans="1:10" ht="22.5" customHeight="1">
      <c r="A130" s="5" t="s">
        <v>239</v>
      </c>
      <c r="B130" s="84"/>
      <c r="C130" s="84"/>
      <c r="D130" s="29">
        <v>32692500</v>
      </c>
      <c r="E130" s="29"/>
      <c r="F130" s="29">
        <v>27166833</v>
      </c>
      <c r="G130" s="23"/>
      <c r="H130" s="21">
        <v>28285000</v>
      </c>
      <c r="I130" s="23"/>
      <c r="J130" s="21">
        <v>25305000</v>
      </c>
    </row>
    <row r="131" spans="1:10" ht="22.5" customHeight="1">
      <c r="A131" s="5" t="s">
        <v>98</v>
      </c>
      <c r="B131" s="84"/>
      <c r="C131" s="84"/>
      <c r="D131" s="29">
        <v>0</v>
      </c>
      <c r="E131" s="23"/>
      <c r="F131" s="29">
        <v>12599955</v>
      </c>
      <c r="G131" s="23"/>
      <c r="H131" s="29">
        <v>0</v>
      </c>
      <c r="I131" s="23"/>
      <c r="J131" s="29">
        <v>12599955</v>
      </c>
    </row>
    <row r="132" spans="1:10" ht="22.5" customHeight="1">
      <c r="A132" s="1" t="s">
        <v>99</v>
      </c>
      <c r="B132" s="85"/>
      <c r="C132" s="85"/>
      <c r="D132" s="86">
        <f>SUM(D128:D131)</f>
        <v>11764751236</v>
      </c>
      <c r="E132" s="38"/>
      <c r="F132" s="86">
        <f>SUM(F128:F131)</f>
        <v>14405052529</v>
      </c>
      <c r="G132" s="38"/>
      <c r="H132" s="86">
        <f>SUM(H128:H131)</f>
        <v>11615296847</v>
      </c>
      <c r="I132" s="38"/>
      <c r="J132" s="86">
        <f>SUM(J128:J131)</f>
        <v>14346280042</v>
      </c>
    </row>
    <row r="133" spans="1:10" s="3" customFormat="1" ht="22.5" customHeight="1">
      <c r="A133" s="87" t="s">
        <v>240</v>
      </c>
      <c r="B133" s="88"/>
      <c r="C133" s="85"/>
      <c r="D133" s="89">
        <v>4227742</v>
      </c>
      <c r="E133" s="23"/>
      <c r="F133" s="89">
        <v>-2082067</v>
      </c>
      <c r="G133" s="23"/>
      <c r="H133" s="34">
        <v>0</v>
      </c>
      <c r="I133" s="23"/>
      <c r="J133" s="34">
        <v>0</v>
      </c>
    </row>
    <row r="134" spans="1:10" ht="22.5" customHeight="1">
      <c r="A134" s="1" t="s">
        <v>100</v>
      </c>
      <c r="B134" s="85"/>
      <c r="C134" s="85"/>
      <c r="D134" s="38">
        <f>D126-D132+D133</f>
        <v>347870041</v>
      </c>
      <c r="E134" s="38"/>
      <c r="F134" s="38">
        <f>F126-F132+F133</f>
        <v>309650391</v>
      </c>
      <c r="G134" s="38"/>
      <c r="H134" s="38">
        <f>H126-H132+H133</f>
        <v>351891687</v>
      </c>
      <c r="I134" s="38"/>
      <c r="J134" s="38">
        <f>J126-J132+J133</f>
        <v>230825982</v>
      </c>
    </row>
    <row r="135" spans="1:10" s="3" customFormat="1" ht="22.5" customHeight="1">
      <c r="A135" s="90" t="s">
        <v>101</v>
      </c>
      <c r="C135" s="85"/>
      <c r="D135" s="91">
        <v>-30961377</v>
      </c>
      <c r="E135" s="92"/>
      <c r="F135" s="91">
        <v>-107891264</v>
      </c>
      <c r="G135" s="23"/>
      <c r="H135" s="89">
        <v>-29936785</v>
      </c>
      <c r="I135" s="23"/>
      <c r="J135" s="89">
        <v>-107484181</v>
      </c>
    </row>
    <row r="136" spans="1:11" s="95" customFormat="1" ht="22.5" customHeight="1">
      <c r="A136" s="93" t="s">
        <v>102</v>
      </c>
      <c r="B136" s="88"/>
      <c r="C136" s="85"/>
      <c r="D136" s="38">
        <f>SUM(D134:D135)</f>
        <v>316908664</v>
      </c>
      <c r="E136" s="38"/>
      <c r="F136" s="38">
        <f>SUM(F134:F135)</f>
        <v>201759127</v>
      </c>
      <c r="G136" s="38"/>
      <c r="H136" s="38">
        <f>SUM(H134:H135)</f>
        <v>321954902</v>
      </c>
      <c r="I136" s="38"/>
      <c r="J136" s="38">
        <f>SUM(J134:J135)</f>
        <v>123341801</v>
      </c>
      <c r="K136" s="94"/>
    </row>
    <row r="137" spans="1:11" s="95" customFormat="1" ht="22.5" customHeight="1">
      <c r="A137" s="90" t="s">
        <v>103</v>
      </c>
      <c r="B137" s="88">
        <v>23</v>
      </c>
      <c r="C137" s="85"/>
      <c r="D137" s="96">
        <v>-8492811</v>
      </c>
      <c r="E137" s="38"/>
      <c r="F137" s="96">
        <v>-8438592</v>
      </c>
      <c r="G137" s="38"/>
      <c r="H137" s="77">
        <v>0</v>
      </c>
      <c r="I137" s="38"/>
      <c r="J137" s="77">
        <v>0</v>
      </c>
      <c r="K137" s="94"/>
    </row>
    <row r="138" spans="1:11" s="95" customFormat="1" ht="22.5" customHeight="1" thickBot="1">
      <c r="A138" s="1" t="s">
        <v>104</v>
      </c>
      <c r="B138" s="85"/>
      <c r="C138" s="85"/>
      <c r="D138" s="71">
        <f>SUM(D136:D137)</f>
        <v>308415853</v>
      </c>
      <c r="E138" s="38"/>
      <c r="F138" s="71">
        <f>SUM(F136:F137)</f>
        <v>193320535</v>
      </c>
      <c r="G138" s="38"/>
      <c r="H138" s="71">
        <f>SUM(H136:H137)</f>
        <v>321954902</v>
      </c>
      <c r="I138" s="38"/>
      <c r="J138" s="71">
        <f>SUM(J136:J137)</f>
        <v>123341801</v>
      </c>
      <c r="K138" s="94"/>
    </row>
    <row r="139" spans="1:11" s="95" customFormat="1" ht="22.5" customHeight="1" thickTop="1">
      <c r="A139" s="5"/>
      <c r="C139" s="85"/>
      <c r="D139" s="38"/>
      <c r="E139" s="38"/>
      <c r="F139" s="38"/>
      <c r="G139" s="38"/>
      <c r="H139" s="38"/>
      <c r="I139" s="38"/>
      <c r="J139" s="38"/>
      <c r="K139" s="94"/>
    </row>
    <row r="140" spans="1:11" s="95" customFormat="1" ht="22.5" customHeight="1">
      <c r="A140" s="93" t="s">
        <v>105</v>
      </c>
      <c r="B140" s="97"/>
      <c r="C140" s="98"/>
      <c r="D140" s="50"/>
      <c r="E140" s="50"/>
      <c r="F140" s="50"/>
      <c r="G140" s="50"/>
      <c r="H140" s="50"/>
      <c r="I140" s="50"/>
      <c r="J140" s="50"/>
      <c r="K140" s="94"/>
    </row>
    <row r="141" spans="1:11" s="95" customFormat="1" ht="22.5" customHeight="1" thickBot="1">
      <c r="A141" s="90" t="s">
        <v>106</v>
      </c>
      <c r="B141" s="97"/>
      <c r="C141" s="98"/>
      <c r="D141" s="50">
        <v>304824998</v>
      </c>
      <c r="E141" s="50"/>
      <c r="F141" s="50">
        <v>178075778</v>
      </c>
      <c r="G141" s="50"/>
      <c r="H141" s="99">
        <f>H138</f>
        <v>321954902</v>
      </c>
      <c r="I141" s="38"/>
      <c r="J141" s="99">
        <f>J138</f>
        <v>123341801</v>
      </c>
      <c r="K141" s="94"/>
    </row>
    <row r="142" spans="1:11" s="95" customFormat="1" ht="22.5" customHeight="1" thickTop="1">
      <c r="A142" s="90" t="s">
        <v>107</v>
      </c>
      <c r="B142" s="97"/>
      <c r="C142" s="98"/>
      <c r="D142" s="50">
        <v>3590855</v>
      </c>
      <c r="E142" s="50"/>
      <c r="F142" s="50">
        <v>15244757</v>
      </c>
      <c r="G142" s="50"/>
      <c r="H142" s="50"/>
      <c r="I142" s="50"/>
      <c r="J142" s="50"/>
      <c r="K142" s="94"/>
    </row>
    <row r="143" spans="1:11" s="95" customFormat="1" ht="22.5" customHeight="1" thickBot="1">
      <c r="A143" s="90"/>
      <c r="B143" s="97"/>
      <c r="C143" s="98"/>
      <c r="D143" s="100">
        <f>SUM(D141:D142)</f>
        <v>308415853</v>
      </c>
      <c r="E143" s="101"/>
      <c r="F143" s="100">
        <f>SUM(F141:F142)</f>
        <v>193320535</v>
      </c>
      <c r="G143" s="101"/>
      <c r="H143" s="101"/>
      <c r="I143" s="101"/>
      <c r="J143" s="101"/>
      <c r="K143" s="94"/>
    </row>
    <row r="144" spans="3:10" ht="22.5" customHeight="1" thickTop="1">
      <c r="C144" s="102"/>
      <c r="D144" s="101">
        <f>D143-D138</f>
        <v>0</v>
      </c>
      <c r="E144" s="101"/>
      <c r="F144" s="101">
        <f>F143-F138</f>
        <v>0</v>
      </c>
      <c r="G144" s="101"/>
      <c r="H144" s="101"/>
      <c r="I144" s="101"/>
      <c r="J144" s="101"/>
    </row>
    <row r="145" spans="1:10" ht="22.5" customHeight="1">
      <c r="A145" s="64" t="s">
        <v>248</v>
      </c>
      <c r="B145" s="88">
        <v>26</v>
      </c>
      <c r="C145" s="85"/>
      <c r="D145" s="50"/>
      <c r="E145" s="50"/>
      <c r="F145" s="50"/>
      <c r="G145" s="50"/>
      <c r="H145" s="50"/>
      <c r="I145" s="50"/>
      <c r="J145" s="50"/>
    </row>
    <row r="146" spans="1:10" ht="22.5" customHeight="1" thickBot="1">
      <c r="A146" s="90" t="s">
        <v>108</v>
      </c>
      <c r="B146" s="88"/>
      <c r="C146" s="85"/>
      <c r="D146" s="103">
        <v>0.25697418912448483</v>
      </c>
      <c r="E146" s="104"/>
      <c r="F146" s="103">
        <v>0.15</v>
      </c>
      <c r="G146" s="104"/>
      <c r="H146" s="103">
        <v>0.27141507559725464</v>
      </c>
      <c r="I146" s="104"/>
      <c r="J146" s="103">
        <v>0.1</v>
      </c>
    </row>
    <row r="147" spans="1:3" ht="22.5" customHeight="1" thickTop="1">
      <c r="A147" s="25"/>
      <c r="B147" s="105"/>
      <c r="C147" s="94"/>
    </row>
    <row r="148" spans="1:6" ht="22.5" customHeight="1">
      <c r="A148" s="4" t="s">
        <v>36</v>
      </c>
      <c r="B148" s="94"/>
      <c r="C148" s="94"/>
      <c r="D148" s="15"/>
      <c r="E148" s="78"/>
      <c r="F148" s="15"/>
    </row>
    <row r="149" spans="1:10" ht="22.5" customHeight="1">
      <c r="A149" s="1" t="s">
        <v>0</v>
      </c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22.5" customHeight="1">
      <c r="A150" s="1" t="s">
        <v>109</v>
      </c>
      <c r="B150" s="80"/>
      <c r="C150" s="81"/>
      <c r="D150" s="2"/>
      <c r="E150" s="2"/>
      <c r="F150" s="2"/>
      <c r="G150" s="2"/>
      <c r="H150" s="2"/>
      <c r="I150" s="2"/>
      <c r="J150" s="2"/>
    </row>
    <row r="151" spans="1:10" s="82" customFormat="1" ht="22.5" customHeight="1">
      <c r="A151" s="1" t="s">
        <v>89</v>
      </c>
      <c r="B151" s="80"/>
      <c r="C151" s="81"/>
      <c r="D151" s="2"/>
      <c r="E151" s="2"/>
      <c r="F151" s="2"/>
      <c r="G151" s="2"/>
      <c r="H151" s="2"/>
      <c r="I151" s="2"/>
      <c r="J151" s="2"/>
    </row>
    <row r="152" spans="1:10" s="82" customFormat="1" ht="22.5" customHeight="1">
      <c r="A152" s="155" t="s">
        <v>3</v>
      </c>
      <c r="B152" s="155"/>
      <c r="C152" s="155"/>
      <c r="D152" s="155"/>
      <c r="E152" s="155"/>
      <c r="F152" s="155"/>
      <c r="G152" s="155"/>
      <c r="H152" s="155"/>
      <c r="I152" s="155"/>
      <c r="J152" s="155"/>
    </row>
    <row r="153" spans="1:10" ht="22.5" customHeight="1">
      <c r="A153" s="5"/>
      <c r="B153" s="6"/>
      <c r="C153" s="6"/>
      <c r="D153" s="7"/>
      <c r="E153" s="8" t="s">
        <v>4</v>
      </c>
      <c r="F153" s="7"/>
      <c r="G153" s="9"/>
      <c r="H153" s="7"/>
      <c r="I153" s="8" t="s">
        <v>5</v>
      </c>
      <c r="J153" s="7"/>
    </row>
    <row r="154" spans="1:10" ht="22.5" customHeight="1">
      <c r="A154" s="5"/>
      <c r="B154" s="83"/>
      <c r="C154" s="83"/>
      <c r="D154" s="12">
        <v>2009</v>
      </c>
      <c r="E154" s="13"/>
      <c r="F154" s="12">
        <v>2008</v>
      </c>
      <c r="G154" s="14"/>
      <c r="H154" s="12">
        <v>2009</v>
      </c>
      <c r="I154" s="13"/>
      <c r="J154" s="12">
        <v>2008</v>
      </c>
    </row>
    <row r="155" ht="22.5" customHeight="1">
      <c r="A155" s="1" t="s">
        <v>110</v>
      </c>
    </row>
    <row r="156" spans="1:10" ht="22.5" customHeight="1">
      <c r="A156" s="106" t="s">
        <v>111</v>
      </c>
      <c r="D156" s="29">
        <f>SUM(D136)</f>
        <v>316908664</v>
      </c>
      <c r="E156" s="29"/>
      <c r="F156" s="29">
        <f>SUM(F136)</f>
        <v>201759127</v>
      </c>
      <c r="G156" s="76"/>
      <c r="H156" s="29">
        <f>SUM(H136)</f>
        <v>321954902</v>
      </c>
      <c r="I156" s="76"/>
      <c r="J156" s="29">
        <f>SUM(J136)</f>
        <v>123341801</v>
      </c>
    </row>
    <row r="157" spans="1:10" ht="22.5" customHeight="1">
      <c r="A157" s="106" t="s">
        <v>112</v>
      </c>
      <c r="D157" s="76"/>
      <c r="E157" s="76"/>
      <c r="F157" s="76"/>
      <c r="G157" s="76"/>
      <c r="H157" s="76"/>
      <c r="I157" s="76"/>
      <c r="J157" s="76"/>
    </row>
    <row r="158" ht="22.5" customHeight="1">
      <c r="A158" s="106" t="s">
        <v>113</v>
      </c>
    </row>
    <row r="159" spans="1:10" ht="22.5" customHeight="1">
      <c r="A159" s="4" t="s">
        <v>114</v>
      </c>
      <c r="D159" s="76">
        <v>532510538</v>
      </c>
      <c r="E159" s="76"/>
      <c r="F159" s="76">
        <v>554801376</v>
      </c>
      <c r="G159" s="76"/>
      <c r="H159" s="76">
        <v>516314589</v>
      </c>
      <c r="I159" s="76"/>
      <c r="J159" s="76">
        <v>539519894</v>
      </c>
    </row>
    <row r="160" spans="1:10" ht="22.5" customHeight="1">
      <c r="A160" s="4" t="s">
        <v>115</v>
      </c>
      <c r="D160" s="76">
        <v>-2786941</v>
      </c>
      <c r="E160" s="76"/>
      <c r="F160" s="76">
        <v>-2400000</v>
      </c>
      <c r="G160" s="76"/>
      <c r="H160" s="38">
        <v>-2786941</v>
      </c>
      <c r="I160" s="76"/>
      <c r="J160" s="38">
        <v>-2400000</v>
      </c>
    </row>
    <row r="161" spans="1:10" ht="22.5" customHeight="1">
      <c r="A161" s="4" t="s">
        <v>116</v>
      </c>
      <c r="D161" s="76">
        <v>-4227742</v>
      </c>
      <c r="E161" s="76"/>
      <c r="F161" s="76">
        <v>2082067</v>
      </c>
      <c r="G161" s="76"/>
      <c r="H161" s="76">
        <v>0</v>
      </c>
      <c r="I161" s="76"/>
      <c r="J161" s="76">
        <v>0</v>
      </c>
    </row>
    <row r="162" spans="1:10" ht="22.5" customHeight="1">
      <c r="A162" s="4" t="s">
        <v>243</v>
      </c>
      <c r="D162" s="76"/>
      <c r="E162" s="76"/>
      <c r="F162" s="76"/>
      <c r="G162" s="76"/>
      <c r="H162" s="76"/>
      <c r="I162" s="76"/>
      <c r="J162" s="76"/>
    </row>
    <row r="163" spans="1:11" s="107" customFormat="1" ht="22.5" customHeight="1">
      <c r="A163" s="4" t="s">
        <v>244</v>
      </c>
      <c r="D163" s="38">
        <v>8847098</v>
      </c>
      <c r="E163" s="76"/>
      <c r="F163" s="38">
        <v>4819785</v>
      </c>
      <c r="G163" s="76"/>
      <c r="H163" s="76">
        <v>8861943</v>
      </c>
      <c r="I163" s="76"/>
      <c r="J163" s="76">
        <v>4805381</v>
      </c>
      <c r="K163" s="109"/>
    </row>
    <row r="164" spans="1:11" s="107" customFormat="1" ht="22.5" customHeight="1">
      <c r="A164" s="4" t="s">
        <v>117</v>
      </c>
      <c r="D164" s="38">
        <v>15287127</v>
      </c>
      <c r="E164" s="76"/>
      <c r="F164" s="38">
        <v>7657861</v>
      </c>
      <c r="G164" s="76"/>
      <c r="H164" s="76">
        <v>15287127</v>
      </c>
      <c r="I164" s="76"/>
      <c r="J164" s="76">
        <v>7657861</v>
      </c>
      <c r="K164" s="109"/>
    </row>
    <row r="165" spans="1:11" s="107" customFormat="1" ht="22.5" customHeight="1">
      <c r="A165" s="4" t="s">
        <v>118</v>
      </c>
      <c r="D165" s="76">
        <v>0</v>
      </c>
      <c r="E165" s="38"/>
      <c r="F165" s="76">
        <v>27000</v>
      </c>
      <c r="G165" s="38"/>
      <c r="H165" s="76">
        <v>0</v>
      </c>
      <c r="I165" s="76"/>
      <c r="J165" s="76">
        <v>27000</v>
      </c>
      <c r="K165" s="109"/>
    </row>
    <row r="166" spans="1:11" ht="22.5" customHeight="1">
      <c r="A166" s="4" t="s">
        <v>119</v>
      </c>
      <c r="D166" s="76">
        <v>0</v>
      </c>
      <c r="E166" s="38"/>
      <c r="F166" s="76">
        <v>153710</v>
      </c>
      <c r="G166" s="38"/>
      <c r="H166" s="76">
        <v>0</v>
      </c>
      <c r="I166" s="76"/>
      <c r="J166" s="76">
        <v>153710</v>
      </c>
      <c r="K166" s="110"/>
    </row>
    <row r="167" spans="1:11" ht="22.5" customHeight="1">
      <c r="A167" s="4" t="s">
        <v>120</v>
      </c>
      <c r="D167" s="76">
        <v>-27000</v>
      </c>
      <c r="E167" s="38"/>
      <c r="F167" s="76">
        <v>0</v>
      </c>
      <c r="G167" s="38"/>
      <c r="H167" s="76">
        <v>-27000</v>
      </c>
      <c r="I167" s="76"/>
      <c r="J167" s="76">
        <v>0</v>
      </c>
      <c r="K167" s="110"/>
    </row>
    <row r="168" spans="1:11" ht="22.5" customHeight="1">
      <c r="A168" s="4" t="s">
        <v>121</v>
      </c>
      <c r="D168" s="38">
        <v>0</v>
      </c>
      <c r="E168" s="38"/>
      <c r="F168" s="38">
        <v>-52883036</v>
      </c>
      <c r="G168" s="38"/>
      <c r="H168" s="76">
        <v>0</v>
      </c>
      <c r="I168" s="38"/>
      <c r="J168" s="76">
        <v>0</v>
      </c>
      <c r="K168" s="110"/>
    </row>
    <row r="169" spans="1:11" ht="22.5" customHeight="1">
      <c r="A169" s="4" t="s">
        <v>251</v>
      </c>
      <c r="D169" s="38">
        <v>-42442327</v>
      </c>
      <c r="E169" s="38"/>
      <c r="F169" s="38">
        <v>0</v>
      </c>
      <c r="G169" s="38"/>
      <c r="H169" s="76">
        <v>-42442327</v>
      </c>
      <c r="I169" s="38"/>
      <c r="J169" s="76">
        <v>0</v>
      </c>
      <c r="K169" s="110"/>
    </row>
    <row r="170" spans="1:11" ht="22.5" customHeight="1">
      <c r="A170" s="4" t="s">
        <v>122</v>
      </c>
      <c r="D170" s="76">
        <v>0</v>
      </c>
      <c r="E170" s="38"/>
      <c r="F170" s="76">
        <v>12599955</v>
      </c>
      <c r="G170" s="38"/>
      <c r="H170" s="76">
        <v>0</v>
      </c>
      <c r="I170" s="38"/>
      <c r="J170" s="76">
        <v>12599955</v>
      </c>
      <c r="K170" s="110"/>
    </row>
    <row r="171" spans="1:10" ht="22.5" customHeight="1">
      <c r="A171" s="4" t="s">
        <v>123</v>
      </c>
      <c r="D171" s="76">
        <v>-85582794</v>
      </c>
      <c r="E171" s="76"/>
      <c r="F171" s="76">
        <v>-289645072</v>
      </c>
      <c r="G171" s="76"/>
      <c r="H171" s="76">
        <v>-85582794</v>
      </c>
      <c r="I171" s="76"/>
      <c r="J171" s="76">
        <v>-289645072</v>
      </c>
    </row>
    <row r="172" spans="1:10" ht="22.5" customHeight="1">
      <c r="A172" s="107" t="s">
        <v>124</v>
      </c>
      <c r="D172" s="76">
        <v>0</v>
      </c>
      <c r="E172" s="76"/>
      <c r="F172" s="76">
        <v>-1394909</v>
      </c>
      <c r="G172" s="76"/>
      <c r="H172" s="76">
        <v>0</v>
      </c>
      <c r="I172" s="76"/>
      <c r="J172" s="76">
        <v>0</v>
      </c>
    </row>
    <row r="173" spans="1:11" ht="22.5" customHeight="1">
      <c r="A173" s="4" t="s">
        <v>144</v>
      </c>
      <c r="C173" s="3"/>
      <c r="D173" s="76"/>
      <c r="E173" s="76"/>
      <c r="F173" s="76"/>
      <c r="G173" s="76"/>
      <c r="H173" s="76"/>
      <c r="I173" s="76"/>
      <c r="J173" s="76"/>
      <c r="K173" s="108"/>
    </row>
    <row r="174" spans="1:11" ht="22.5" customHeight="1">
      <c r="A174" s="4" t="s">
        <v>242</v>
      </c>
      <c r="C174" s="3"/>
      <c r="D174" s="76">
        <v>0</v>
      </c>
      <c r="E174" s="76"/>
      <c r="F174" s="76">
        <v>0</v>
      </c>
      <c r="G174" s="76"/>
      <c r="H174" s="76">
        <v>-973117</v>
      </c>
      <c r="I174" s="76"/>
      <c r="J174" s="76">
        <v>0</v>
      </c>
      <c r="K174" s="108"/>
    </row>
    <row r="175" spans="1:11" ht="22.5" customHeight="1">
      <c r="A175" s="4" t="s">
        <v>144</v>
      </c>
      <c r="C175" s="3"/>
      <c r="K175" s="108"/>
    </row>
    <row r="176" spans="1:11" ht="22.5" customHeight="1">
      <c r="A176" s="4" t="s">
        <v>145</v>
      </c>
      <c r="C176" s="3"/>
      <c r="D176" s="76">
        <v>0</v>
      </c>
      <c r="E176" s="76"/>
      <c r="F176" s="76">
        <v>0</v>
      </c>
      <c r="G176" s="76"/>
      <c r="H176" s="76">
        <v>-34996250</v>
      </c>
      <c r="I176" s="76"/>
      <c r="J176" s="76">
        <v>-8399100</v>
      </c>
      <c r="K176" s="108"/>
    </row>
    <row r="177" spans="1:11" ht="22.5" customHeight="1">
      <c r="A177" s="4" t="s">
        <v>144</v>
      </c>
      <c r="C177" s="3"/>
      <c r="D177" s="76"/>
      <c r="E177" s="76"/>
      <c r="F177" s="76"/>
      <c r="G177" s="76"/>
      <c r="H177" s="76"/>
      <c r="I177" s="76"/>
      <c r="J177" s="76"/>
      <c r="K177" s="108"/>
    </row>
    <row r="178" spans="1:11" ht="22.5" customHeight="1">
      <c r="A178" s="4" t="s">
        <v>146</v>
      </c>
      <c r="C178" s="3"/>
      <c r="D178" s="76">
        <v>-8626140</v>
      </c>
      <c r="E178" s="76"/>
      <c r="F178" s="76">
        <v>0</v>
      </c>
      <c r="G178" s="76"/>
      <c r="H178" s="76">
        <v>-8626140</v>
      </c>
      <c r="I178" s="76"/>
      <c r="J178" s="76">
        <v>0</v>
      </c>
      <c r="K178" s="108"/>
    </row>
    <row r="179" spans="1:10" ht="22.5" customHeight="1">
      <c r="A179" s="107" t="s">
        <v>125</v>
      </c>
      <c r="D179" s="89">
        <v>30961377</v>
      </c>
      <c r="E179" s="29"/>
      <c r="F179" s="89">
        <f>-F135</f>
        <v>107891264</v>
      </c>
      <c r="G179" s="29"/>
      <c r="H179" s="89">
        <v>29936785</v>
      </c>
      <c r="I179" s="29"/>
      <c r="J179" s="89">
        <f>-J135</f>
        <v>107484181</v>
      </c>
    </row>
    <row r="180" spans="1:10" ht="22.5" customHeight="1">
      <c r="A180" s="4" t="s">
        <v>126</v>
      </c>
      <c r="D180" s="38"/>
      <c r="E180" s="38"/>
      <c r="F180" s="38"/>
      <c r="G180" s="38"/>
      <c r="H180" s="38"/>
      <c r="I180" s="76"/>
      <c r="J180" s="38"/>
    </row>
    <row r="181" spans="1:10" ht="22.5" customHeight="1">
      <c r="A181" s="4" t="s">
        <v>127</v>
      </c>
      <c r="D181" s="38">
        <f>SUM(D156:D179)</f>
        <v>760821860</v>
      </c>
      <c r="E181" s="76"/>
      <c r="F181" s="38">
        <f>SUM(F156:F179)</f>
        <v>545469128</v>
      </c>
      <c r="G181" s="76"/>
      <c r="H181" s="38">
        <f>SUM(H156:H179)</f>
        <v>716920777</v>
      </c>
      <c r="I181" s="76"/>
      <c r="J181" s="38">
        <f>SUM(J156:J179)</f>
        <v>495145611</v>
      </c>
    </row>
    <row r="182" spans="1:10" ht="22.5" customHeight="1">
      <c r="A182" s="4" t="s">
        <v>128</v>
      </c>
      <c r="D182" s="76"/>
      <c r="E182" s="76"/>
      <c r="F182" s="76"/>
      <c r="G182" s="76"/>
      <c r="H182" s="76"/>
      <c r="I182" s="76"/>
      <c r="J182" s="76"/>
    </row>
    <row r="183" spans="1:10" ht="22.5" customHeight="1">
      <c r="A183" s="4" t="s">
        <v>129</v>
      </c>
      <c r="D183" s="76">
        <v>1021586501</v>
      </c>
      <c r="E183" s="76"/>
      <c r="F183" s="76">
        <v>-363604081</v>
      </c>
      <c r="G183" s="76"/>
      <c r="H183" s="76">
        <v>1187257942</v>
      </c>
      <c r="I183" s="76"/>
      <c r="J183" s="76">
        <v>-471515143</v>
      </c>
    </row>
    <row r="184" spans="1:10" ht="22.5" customHeight="1">
      <c r="A184" s="4" t="s">
        <v>130</v>
      </c>
      <c r="D184" s="76">
        <v>-6517535</v>
      </c>
      <c r="E184" s="76"/>
      <c r="F184" s="76">
        <v>-17436785</v>
      </c>
      <c r="G184" s="76"/>
      <c r="H184" s="76">
        <v>-147595758</v>
      </c>
      <c r="I184" s="76"/>
      <c r="J184" s="76">
        <v>325423410</v>
      </c>
    </row>
    <row r="185" spans="1:10" ht="22.5" customHeight="1">
      <c r="A185" s="4" t="s">
        <v>131</v>
      </c>
      <c r="D185" s="76">
        <v>1678001579</v>
      </c>
      <c r="E185" s="76"/>
      <c r="F185" s="76">
        <v>777248881</v>
      </c>
      <c r="G185" s="76"/>
      <c r="H185" s="76">
        <v>1718454636</v>
      </c>
      <c r="I185" s="76"/>
      <c r="J185" s="76">
        <v>786945393</v>
      </c>
    </row>
    <row r="186" spans="1:10" ht="22.5" customHeight="1">
      <c r="A186" s="4" t="s">
        <v>132</v>
      </c>
      <c r="D186" s="76">
        <v>296179699</v>
      </c>
      <c r="E186" s="76"/>
      <c r="F186" s="76">
        <v>118393763</v>
      </c>
      <c r="G186" s="76"/>
      <c r="H186" s="76">
        <v>296179699</v>
      </c>
      <c r="I186" s="76"/>
      <c r="J186" s="76">
        <v>118393763</v>
      </c>
    </row>
    <row r="187" spans="1:10" ht="22.5" customHeight="1">
      <c r="A187" s="4" t="s">
        <v>133</v>
      </c>
      <c r="D187" s="76">
        <v>-26197709</v>
      </c>
      <c r="E187" s="76"/>
      <c r="F187" s="76">
        <v>641174316</v>
      </c>
      <c r="G187" s="76"/>
      <c r="H187" s="76">
        <v>-20790011</v>
      </c>
      <c r="I187" s="76"/>
      <c r="J187" s="76">
        <v>624945603</v>
      </c>
    </row>
    <row r="188" spans="1:10" ht="22.5" customHeight="1">
      <c r="A188" s="4" t="s">
        <v>134</v>
      </c>
      <c r="D188" s="29">
        <v>-264266610</v>
      </c>
      <c r="E188" s="29"/>
      <c r="F188" s="29">
        <v>-6168630</v>
      </c>
      <c r="G188" s="29"/>
      <c r="H188" s="29">
        <v>0</v>
      </c>
      <c r="I188" s="29"/>
      <c r="J188" s="29">
        <v>0</v>
      </c>
    </row>
    <row r="189" spans="1:10" ht="22.5" customHeight="1">
      <c r="A189" s="4" t="s">
        <v>135</v>
      </c>
      <c r="D189" s="29">
        <v>609110584</v>
      </c>
      <c r="E189" s="29"/>
      <c r="F189" s="29">
        <v>662966527</v>
      </c>
      <c r="G189" s="29"/>
      <c r="H189" s="29">
        <v>542519516</v>
      </c>
      <c r="I189" s="29"/>
      <c r="J189" s="29">
        <v>793937402</v>
      </c>
    </row>
    <row r="190" spans="1:10" ht="22.5" customHeight="1">
      <c r="A190" s="4" t="s">
        <v>136</v>
      </c>
      <c r="D190" s="29">
        <v>3765120</v>
      </c>
      <c r="E190" s="29"/>
      <c r="F190" s="29">
        <v>-8123933</v>
      </c>
      <c r="G190" s="29"/>
      <c r="H190" s="29">
        <v>5712325</v>
      </c>
      <c r="I190" s="29"/>
      <c r="J190" s="29">
        <v>-3632643</v>
      </c>
    </row>
    <row r="191" spans="4:10" ht="22.5" customHeight="1">
      <c r="D191" s="29"/>
      <c r="E191" s="29"/>
      <c r="F191" s="29"/>
      <c r="G191" s="29"/>
      <c r="H191" s="29"/>
      <c r="I191" s="29"/>
      <c r="J191" s="29"/>
    </row>
    <row r="192" spans="1:10" ht="22.5" customHeight="1">
      <c r="A192" s="4" t="s">
        <v>36</v>
      </c>
      <c r="D192" s="4"/>
      <c r="E192" s="4"/>
      <c r="F192" s="4"/>
      <c r="G192" s="4"/>
      <c r="H192" s="4"/>
      <c r="I192" s="4"/>
      <c r="J192" s="4"/>
    </row>
    <row r="193" spans="1:10" ht="22.5" customHeight="1">
      <c r="A193" s="64" t="s">
        <v>0</v>
      </c>
      <c r="B193" s="64"/>
      <c r="C193" s="64"/>
      <c r="D193" s="64"/>
      <c r="E193" s="64"/>
      <c r="F193" s="64"/>
      <c r="G193" s="64"/>
      <c r="H193" s="64"/>
      <c r="I193" s="64"/>
      <c r="J193" s="64"/>
    </row>
    <row r="194" spans="1:10" ht="22.5" customHeight="1">
      <c r="A194" s="1" t="s">
        <v>150</v>
      </c>
      <c r="B194" s="114"/>
      <c r="C194" s="115"/>
      <c r="D194" s="64"/>
      <c r="E194" s="64"/>
      <c r="F194" s="64"/>
      <c r="G194" s="64"/>
      <c r="H194" s="64"/>
      <c r="I194" s="64"/>
      <c r="J194" s="64"/>
    </row>
    <row r="195" spans="1:10" s="82" customFormat="1" ht="22.5" customHeight="1">
      <c r="A195" s="1" t="s">
        <v>89</v>
      </c>
      <c r="B195" s="114"/>
      <c r="C195" s="115"/>
      <c r="D195" s="64"/>
      <c r="E195" s="64"/>
      <c r="F195" s="64"/>
      <c r="G195" s="64"/>
      <c r="H195" s="64"/>
      <c r="I195" s="64"/>
      <c r="J195" s="64"/>
    </row>
    <row r="196" spans="1:10" s="82" customFormat="1" ht="22.5" customHeight="1">
      <c r="A196" s="155" t="s">
        <v>3</v>
      </c>
      <c r="B196" s="155"/>
      <c r="C196" s="155"/>
      <c r="D196" s="155"/>
      <c r="E196" s="155"/>
      <c r="F196" s="155"/>
      <c r="G196" s="155"/>
      <c r="H196" s="155"/>
      <c r="I196" s="155"/>
      <c r="J196" s="155"/>
    </row>
    <row r="197" spans="1:10" ht="22.5" customHeight="1">
      <c r="A197" s="5"/>
      <c r="B197" s="6"/>
      <c r="C197" s="6"/>
      <c r="D197" s="7"/>
      <c r="E197" s="8" t="s">
        <v>4</v>
      </c>
      <c r="F197" s="7"/>
      <c r="G197" s="9"/>
      <c r="H197" s="7"/>
      <c r="I197" s="8" t="s">
        <v>5</v>
      </c>
      <c r="J197" s="7"/>
    </row>
    <row r="198" spans="1:10" ht="22.5" customHeight="1">
      <c r="A198" s="5"/>
      <c r="B198" s="83"/>
      <c r="C198" s="83"/>
      <c r="D198" s="12">
        <v>2009</v>
      </c>
      <c r="E198" s="13"/>
      <c r="F198" s="12">
        <v>2008</v>
      </c>
      <c r="G198" s="14"/>
      <c r="H198" s="12">
        <v>2009</v>
      </c>
      <c r="I198" s="13"/>
      <c r="J198" s="12">
        <v>2008</v>
      </c>
    </row>
    <row r="199" spans="1:10" ht="22.5" customHeight="1">
      <c r="A199" s="4" t="s">
        <v>137</v>
      </c>
      <c r="D199" s="29"/>
      <c r="E199" s="29"/>
      <c r="F199" s="29"/>
      <c r="G199" s="29"/>
      <c r="H199" s="29"/>
      <c r="I199" s="29"/>
      <c r="J199" s="29"/>
    </row>
    <row r="200" spans="1:10" ht="22.5" customHeight="1">
      <c r="A200" s="4" t="s">
        <v>138</v>
      </c>
      <c r="D200" s="29">
        <v>-923017695</v>
      </c>
      <c r="E200" s="29"/>
      <c r="F200" s="29">
        <v>-1191319226</v>
      </c>
      <c r="G200" s="29"/>
      <c r="H200" s="29">
        <v>-894625721</v>
      </c>
      <c r="I200" s="29"/>
      <c r="J200" s="29">
        <v>-1245995075</v>
      </c>
    </row>
    <row r="201" spans="1:10" ht="22.5" customHeight="1">
      <c r="A201" s="4" t="s">
        <v>139</v>
      </c>
      <c r="D201" s="29">
        <v>-13247428</v>
      </c>
      <c r="E201" s="29"/>
      <c r="F201" s="29">
        <v>18602242</v>
      </c>
      <c r="G201" s="29"/>
      <c r="H201" s="29">
        <v>-13247428</v>
      </c>
      <c r="I201" s="29"/>
      <c r="J201" s="29">
        <v>18602991</v>
      </c>
    </row>
    <row r="202" spans="1:10" ht="22.5" customHeight="1">
      <c r="A202" s="4" t="s">
        <v>140</v>
      </c>
      <c r="D202" s="29">
        <v>286906613</v>
      </c>
      <c r="E202" s="29"/>
      <c r="F202" s="29">
        <v>-415579156</v>
      </c>
      <c r="G202" s="29"/>
      <c r="H202" s="29">
        <v>210151450</v>
      </c>
      <c r="I202" s="29"/>
      <c r="J202" s="29">
        <v>-393732594</v>
      </c>
    </row>
    <row r="203" spans="1:10" ht="22.5" customHeight="1">
      <c r="A203" s="4" t="s">
        <v>141</v>
      </c>
      <c r="D203" s="29">
        <v>-454320000</v>
      </c>
      <c r="E203" s="29"/>
      <c r="F203" s="29">
        <v>0</v>
      </c>
      <c r="G203" s="29"/>
      <c r="H203" s="29">
        <v>-454320000</v>
      </c>
      <c r="I203" s="29"/>
      <c r="J203" s="29">
        <v>0</v>
      </c>
    </row>
    <row r="204" spans="1:10" ht="22.5" customHeight="1">
      <c r="A204" s="4" t="s">
        <v>53</v>
      </c>
      <c r="D204" s="29">
        <v>-1521446186</v>
      </c>
      <c r="E204" s="29"/>
      <c r="F204" s="29">
        <v>200031582</v>
      </c>
      <c r="G204" s="29"/>
      <c r="H204" s="29">
        <v>-1511171729</v>
      </c>
      <c r="I204" s="29"/>
      <c r="J204" s="29">
        <v>168766211</v>
      </c>
    </row>
    <row r="205" spans="1:10" ht="22.5" customHeight="1">
      <c r="A205" s="4" t="s">
        <v>142</v>
      </c>
      <c r="D205" s="29">
        <v>-110571498</v>
      </c>
      <c r="E205" s="29"/>
      <c r="F205" s="29">
        <v>118993970</v>
      </c>
      <c r="G205" s="29"/>
      <c r="H205" s="29">
        <v>-101714032</v>
      </c>
      <c r="I205" s="29"/>
      <c r="J205" s="29">
        <v>100590324</v>
      </c>
    </row>
    <row r="206" spans="1:10" ht="22.5" customHeight="1">
      <c r="A206" s="4" t="s">
        <v>143</v>
      </c>
      <c r="D206" s="76">
        <v>195882</v>
      </c>
      <c r="E206" s="76"/>
      <c r="F206" s="76">
        <v>-5390830</v>
      </c>
      <c r="G206" s="76"/>
      <c r="H206" s="76">
        <v>0</v>
      </c>
      <c r="I206" s="76"/>
      <c r="J206" s="76">
        <v>0</v>
      </c>
    </row>
    <row r="207" spans="1:10" s="107" customFormat="1" ht="22.5" customHeight="1">
      <c r="A207" s="87" t="s">
        <v>110</v>
      </c>
      <c r="D207" s="111">
        <f>SUM(D181:D190,D200:D206)</f>
        <v>1336983177</v>
      </c>
      <c r="E207" s="38"/>
      <c r="F207" s="111">
        <f>SUM(F181:F190,F200:F206)</f>
        <v>1075257768</v>
      </c>
      <c r="G207" s="38"/>
      <c r="H207" s="111">
        <f>SUM(H181:H190,H200:H206)</f>
        <v>1533731666</v>
      </c>
      <c r="I207" s="38"/>
      <c r="J207" s="111">
        <f>SUM(J181:J190,J200:J206)</f>
        <v>1317875253</v>
      </c>
    </row>
    <row r="208" spans="1:10" s="107" customFormat="1" ht="22.5" customHeight="1">
      <c r="A208" s="107" t="s">
        <v>147</v>
      </c>
      <c r="D208" s="112">
        <v>-31046562</v>
      </c>
      <c r="E208" s="92"/>
      <c r="F208" s="112">
        <v>-110549544</v>
      </c>
      <c r="G208" s="92"/>
      <c r="H208" s="92">
        <v>-31098675</v>
      </c>
      <c r="I208" s="92"/>
      <c r="J208" s="92">
        <v>-111630311</v>
      </c>
    </row>
    <row r="209" spans="1:10" s="107" customFormat="1" ht="22.5" customHeight="1">
      <c r="A209" s="107" t="s">
        <v>148</v>
      </c>
      <c r="D209" s="97">
        <v>-278896333</v>
      </c>
      <c r="E209" s="113"/>
      <c r="F209" s="97">
        <v>-303289399</v>
      </c>
      <c r="G209" s="113"/>
      <c r="H209" s="113">
        <v>-270544886</v>
      </c>
      <c r="I209" s="113"/>
      <c r="J209" s="113">
        <v>-293950766</v>
      </c>
    </row>
    <row r="210" spans="1:10" s="107" customFormat="1" ht="22.5" customHeight="1">
      <c r="A210" s="87" t="s">
        <v>149</v>
      </c>
      <c r="D210" s="86">
        <f>SUM(D207:D209)</f>
        <v>1027040282</v>
      </c>
      <c r="E210" s="76"/>
      <c r="F210" s="86">
        <f>SUM(F207:F209)</f>
        <v>661418825</v>
      </c>
      <c r="G210" s="76"/>
      <c r="H210" s="86">
        <f>SUM(H207:H209)</f>
        <v>1232088105</v>
      </c>
      <c r="I210" s="76"/>
      <c r="J210" s="86">
        <f>SUM(J207:J209)</f>
        <v>912294176</v>
      </c>
    </row>
    <row r="211" ht="22.5" customHeight="1">
      <c r="A211" s="1" t="s">
        <v>151</v>
      </c>
    </row>
    <row r="212" spans="1:10" ht="22.5" customHeight="1">
      <c r="A212" s="4" t="s">
        <v>152</v>
      </c>
      <c r="D212" s="76">
        <v>-30694131</v>
      </c>
      <c r="E212" s="76"/>
      <c r="F212" s="76">
        <v>-23706422</v>
      </c>
      <c r="G212" s="76"/>
      <c r="H212" s="76">
        <v>-30694131</v>
      </c>
      <c r="I212" s="76"/>
      <c r="J212" s="76">
        <v>-23706422</v>
      </c>
    </row>
    <row r="213" spans="1:10" ht="22.5" customHeight="1">
      <c r="A213" s="4" t="s">
        <v>153</v>
      </c>
      <c r="D213" s="76">
        <v>-200349042</v>
      </c>
      <c r="E213" s="76"/>
      <c r="F213" s="76">
        <v>0</v>
      </c>
      <c r="G213" s="76"/>
      <c r="H213" s="76">
        <v>-200349042</v>
      </c>
      <c r="I213" s="76"/>
      <c r="J213" s="76">
        <v>0</v>
      </c>
    </row>
    <row r="214" spans="1:10" ht="22.5" customHeight="1">
      <c r="A214" s="4" t="s">
        <v>154</v>
      </c>
      <c r="D214" s="76">
        <v>3081977</v>
      </c>
      <c r="E214" s="76"/>
      <c r="F214" s="76">
        <v>79524141</v>
      </c>
      <c r="G214" s="76"/>
      <c r="H214" s="76">
        <v>-223000000</v>
      </c>
      <c r="I214" s="76"/>
      <c r="J214" s="76">
        <v>0</v>
      </c>
    </row>
    <row r="215" spans="1:10" ht="22.5" customHeight="1">
      <c r="A215" s="4" t="s">
        <v>155</v>
      </c>
      <c r="D215" s="76">
        <v>0</v>
      </c>
      <c r="E215" s="76"/>
      <c r="F215" s="76">
        <v>0</v>
      </c>
      <c r="G215" s="76"/>
      <c r="H215" s="76">
        <v>-4999600</v>
      </c>
      <c r="I215" s="76"/>
      <c r="J215" s="76">
        <v>0</v>
      </c>
    </row>
    <row r="216" spans="1:10" ht="22.5" customHeight="1">
      <c r="A216" s="4" t="s">
        <v>156</v>
      </c>
      <c r="D216" s="76">
        <v>-13650058</v>
      </c>
      <c r="E216" s="76"/>
      <c r="F216" s="76">
        <v>0</v>
      </c>
      <c r="G216" s="76"/>
      <c r="H216" s="76">
        <v>-13650058</v>
      </c>
      <c r="I216" s="76"/>
      <c r="J216" s="76">
        <v>0</v>
      </c>
    </row>
    <row r="217" spans="1:10" ht="22.5" customHeight="1">
      <c r="A217" s="4" t="s">
        <v>157</v>
      </c>
      <c r="D217" s="76">
        <v>-250000</v>
      </c>
      <c r="E217" s="76"/>
      <c r="F217" s="76">
        <v>-250000</v>
      </c>
      <c r="G217" s="76"/>
      <c r="H217" s="76">
        <v>-250000</v>
      </c>
      <c r="I217" s="76"/>
      <c r="J217" s="76">
        <v>-250000</v>
      </c>
    </row>
    <row r="218" spans="1:10" ht="22.5" customHeight="1">
      <c r="A218" s="4" t="s">
        <v>158</v>
      </c>
      <c r="D218" s="76">
        <v>-143439462</v>
      </c>
      <c r="E218" s="76"/>
      <c r="F218" s="76">
        <v>-256547832</v>
      </c>
      <c r="G218" s="76"/>
      <c r="H218" s="76">
        <v>-126420965</v>
      </c>
      <c r="I218" s="76"/>
      <c r="J218" s="76">
        <v>-256076971</v>
      </c>
    </row>
    <row r="219" spans="1:10" ht="22.5" customHeight="1">
      <c r="A219" s="4" t="s">
        <v>252</v>
      </c>
      <c r="D219" s="76">
        <v>18815213</v>
      </c>
      <c r="E219" s="76"/>
      <c r="F219" s="76">
        <v>66946095</v>
      </c>
      <c r="G219" s="76"/>
      <c r="H219" s="76">
        <v>18791134</v>
      </c>
      <c r="I219" s="76"/>
      <c r="J219" s="76">
        <v>66946095</v>
      </c>
    </row>
    <row r="220" spans="1:10" ht="22.5" customHeight="1">
      <c r="A220" s="4" t="s">
        <v>245</v>
      </c>
      <c r="D220" s="76">
        <v>0</v>
      </c>
      <c r="E220" s="76"/>
      <c r="F220" s="76">
        <v>0</v>
      </c>
      <c r="G220" s="76"/>
      <c r="H220" s="76">
        <v>973117</v>
      </c>
      <c r="I220" s="76"/>
      <c r="J220" s="76">
        <v>0</v>
      </c>
    </row>
    <row r="221" spans="1:10" ht="22.5" customHeight="1">
      <c r="A221" s="107" t="s">
        <v>159</v>
      </c>
      <c r="D221" s="76">
        <v>34996250</v>
      </c>
      <c r="E221" s="76"/>
      <c r="F221" s="76">
        <v>8399100</v>
      </c>
      <c r="G221" s="76"/>
      <c r="H221" s="76">
        <v>34996250</v>
      </c>
      <c r="I221" s="76"/>
      <c r="J221" s="76">
        <v>8399100</v>
      </c>
    </row>
    <row r="222" spans="1:10" ht="22.5" customHeight="1">
      <c r="A222" s="107" t="s">
        <v>160</v>
      </c>
      <c r="D222" s="76">
        <v>8626140</v>
      </c>
      <c r="E222" s="76"/>
      <c r="F222" s="76">
        <v>0</v>
      </c>
      <c r="G222" s="76"/>
      <c r="H222" s="76">
        <v>8626140</v>
      </c>
      <c r="I222" s="76"/>
      <c r="J222" s="76">
        <v>0</v>
      </c>
    </row>
    <row r="223" spans="1:10" ht="22.5" customHeight="1">
      <c r="A223" s="107" t="s">
        <v>254</v>
      </c>
      <c r="D223" s="76">
        <v>94500</v>
      </c>
      <c r="E223" s="76"/>
      <c r="F223" s="76">
        <v>0</v>
      </c>
      <c r="G223" s="76"/>
      <c r="H223" s="76">
        <v>94500</v>
      </c>
      <c r="I223" s="76"/>
      <c r="J223" s="76">
        <v>0</v>
      </c>
    </row>
    <row r="224" spans="1:10" ht="22.5" customHeight="1">
      <c r="A224" s="4" t="s">
        <v>255</v>
      </c>
      <c r="D224" s="43">
        <v>0</v>
      </c>
      <c r="F224" s="43">
        <v>52883036</v>
      </c>
      <c r="H224" s="43">
        <v>0</v>
      </c>
      <c r="J224" s="43">
        <v>0</v>
      </c>
    </row>
    <row r="225" spans="1:10" ht="22.5" customHeight="1">
      <c r="A225" s="4" t="s">
        <v>253</v>
      </c>
      <c r="D225" s="76">
        <v>50129740</v>
      </c>
      <c r="E225" s="76"/>
      <c r="F225" s="76">
        <v>0</v>
      </c>
      <c r="G225" s="76"/>
      <c r="H225" s="76">
        <v>50129740</v>
      </c>
      <c r="I225" s="76"/>
      <c r="J225" s="76">
        <v>0</v>
      </c>
    </row>
    <row r="226" spans="1:10" ht="22.5" customHeight="1">
      <c r="A226" s="116" t="s">
        <v>161</v>
      </c>
      <c r="D226" s="117">
        <f>SUM(D212:D225)</f>
        <v>-272638873</v>
      </c>
      <c r="E226" s="76"/>
      <c r="F226" s="117">
        <f>SUM(F212:F225)</f>
        <v>-72751882</v>
      </c>
      <c r="G226" s="76"/>
      <c r="H226" s="86">
        <f>SUM(H212:H225)</f>
        <v>-485752915</v>
      </c>
      <c r="I226" s="76"/>
      <c r="J226" s="86">
        <f>SUM(J212:J225)</f>
        <v>-204688198</v>
      </c>
    </row>
    <row r="227" spans="1:10" ht="22.5" customHeight="1">
      <c r="A227" s="116"/>
      <c r="D227" s="23"/>
      <c r="E227" s="76"/>
      <c r="F227" s="23"/>
      <c r="G227" s="76"/>
      <c r="H227" s="38"/>
      <c r="I227" s="76"/>
      <c r="J227" s="38"/>
    </row>
    <row r="228" spans="1:10" ht="22.5" customHeight="1">
      <c r="A228" s="4" t="s">
        <v>36</v>
      </c>
      <c r="D228" s="4"/>
      <c r="E228" s="4"/>
      <c r="F228" s="4"/>
      <c r="G228" s="4"/>
      <c r="H228" s="4"/>
      <c r="I228" s="4"/>
      <c r="J228" s="4"/>
    </row>
    <row r="229" spans="1:10" ht="22.5" customHeight="1">
      <c r="A229" s="64" t="s">
        <v>0</v>
      </c>
      <c r="B229" s="64"/>
      <c r="C229" s="64"/>
      <c r="D229" s="64"/>
      <c r="E229" s="64"/>
      <c r="F229" s="64"/>
      <c r="G229" s="64"/>
      <c r="H229" s="64"/>
      <c r="I229" s="64"/>
      <c r="J229" s="64"/>
    </row>
    <row r="230" spans="1:10" ht="22.5" customHeight="1">
      <c r="A230" s="1" t="s">
        <v>150</v>
      </c>
      <c r="B230" s="114"/>
      <c r="C230" s="115"/>
      <c r="D230" s="64"/>
      <c r="E230" s="64"/>
      <c r="F230" s="64"/>
      <c r="G230" s="64"/>
      <c r="H230" s="64"/>
      <c r="I230" s="64"/>
      <c r="J230" s="64"/>
    </row>
    <row r="231" spans="1:10" s="82" customFormat="1" ht="22.5" customHeight="1">
      <c r="A231" s="1" t="s">
        <v>89</v>
      </c>
      <c r="B231" s="114"/>
      <c r="C231" s="115"/>
      <c r="D231" s="64"/>
      <c r="E231" s="64"/>
      <c r="F231" s="64"/>
      <c r="G231" s="64"/>
      <c r="H231" s="64"/>
      <c r="I231" s="64"/>
      <c r="J231" s="64"/>
    </row>
    <row r="232" spans="1:10" s="82" customFormat="1" ht="22.5" customHeight="1">
      <c r="A232" s="155" t="s">
        <v>3</v>
      </c>
      <c r="B232" s="155"/>
      <c r="C232" s="155"/>
      <c r="D232" s="155"/>
      <c r="E232" s="155"/>
      <c r="F232" s="155"/>
      <c r="G232" s="155"/>
      <c r="H232" s="155"/>
      <c r="I232" s="155"/>
      <c r="J232" s="155"/>
    </row>
    <row r="233" spans="1:10" ht="22.5" customHeight="1">
      <c r="A233" s="5"/>
      <c r="B233" s="6"/>
      <c r="C233" s="6"/>
      <c r="D233" s="7"/>
      <c r="E233" s="8" t="s">
        <v>4</v>
      </c>
      <c r="F233" s="7"/>
      <c r="G233" s="9"/>
      <c r="H233" s="7"/>
      <c r="I233" s="8" t="s">
        <v>5</v>
      </c>
      <c r="J233" s="7"/>
    </row>
    <row r="234" spans="1:10" ht="22.5" customHeight="1">
      <c r="A234" s="5"/>
      <c r="B234" s="83"/>
      <c r="C234" s="83"/>
      <c r="D234" s="12">
        <v>2009</v>
      </c>
      <c r="E234" s="13"/>
      <c r="F234" s="12">
        <v>2008</v>
      </c>
      <c r="G234" s="14"/>
      <c r="H234" s="12">
        <v>2009</v>
      </c>
      <c r="I234" s="13"/>
      <c r="J234" s="12">
        <v>2008</v>
      </c>
    </row>
    <row r="235" spans="1:11" ht="22.5" customHeight="1">
      <c r="A235" s="1" t="s">
        <v>162</v>
      </c>
      <c r="D235" s="76"/>
      <c r="E235" s="76"/>
      <c r="F235" s="76"/>
      <c r="G235" s="76"/>
      <c r="H235" s="76"/>
      <c r="I235" s="76"/>
      <c r="J235" s="76"/>
      <c r="K235" s="118"/>
    </row>
    <row r="236" spans="1:11" ht="22.5" customHeight="1">
      <c r="A236" s="4" t="s">
        <v>163</v>
      </c>
      <c r="K236" s="118"/>
    </row>
    <row r="237" spans="1:10" ht="22.5" customHeight="1">
      <c r="A237" s="4" t="s">
        <v>164</v>
      </c>
      <c r="D237" s="76">
        <v>-554830923</v>
      </c>
      <c r="E237" s="76"/>
      <c r="F237" s="76">
        <v>102310507</v>
      </c>
      <c r="G237" s="76"/>
      <c r="H237" s="76">
        <v>-554830923</v>
      </c>
      <c r="I237" s="76"/>
      <c r="J237" s="76">
        <v>102310507</v>
      </c>
    </row>
    <row r="238" spans="1:10" ht="22.5" customHeight="1">
      <c r="A238" s="4" t="s">
        <v>165</v>
      </c>
      <c r="D238" s="76">
        <v>-96883496</v>
      </c>
      <c r="E238" s="76"/>
      <c r="F238" s="76">
        <v>-157824577</v>
      </c>
      <c r="G238" s="76"/>
      <c r="H238" s="76">
        <v>-96883496</v>
      </c>
      <c r="I238" s="76"/>
      <c r="J238" s="76">
        <v>-157824577</v>
      </c>
    </row>
    <row r="239" spans="1:10" ht="22.5" customHeight="1">
      <c r="A239" s="4" t="s">
        <v>166</v>
      </c>
      <c r="D239" s="76">
        <v>0</v>
      </c>
      <c r="E239" s="76"/>
      <c r="F239" s="76">
        <v>-125000000</v>
      </c>
      <c r="G239" s="76"/>
      <c r="H239" s="76">
        <v>0</v>
      </c>
      <c r="I239" s="76"/>
      <c r="J239" s="76">
        <v>-125000000</v>
      </c>
    </row>
    <row r="240" spans="1:10" ht="22.5" customHeight="1">
      <c r="A240" s="4" t="s">
        <v>167</v>
      </c>
      <c r="D240" s="76">
        <v>-200000000</v>
      </c>
      <c r="E240" s="76"/>
      <c r="F240" s="76">
        <v>-504512149</v>
      </c>
      <c r="G240" s="76"/>
      <c r="H240" s="76">
        <v>-200000000</v>
      </c>
      <c r="I240" s="76"/>
      <c r="J240" s="76">
        <v>-500000000</v>
      </c>
    </row>
    <row r="241" spans="1:10" ht="22.5" customHeight="1">
      <c r="A241" s="107" t="s">
        <v>168</v>
      </c>
      <c r="D241" s="76">
        <v>0</v>
      </c>
      <c r="E241" s="76"/>
      <c r="F241" s="76">
        <v>0</v>
      </c>
      <c r="G241" s="76"/>
      <c r="H241" s="76">
        <v>-16000000</v>
      </c>
      <c r="I241" s="76"/>
      <c r="J241" s="76">
        <v>-84000000</v>
      </c>
    </row>
    <row r="242" spans="1:10" ht="22.5" customHeight="1">
      <c r="A242" s="116" t="s">
        <v>169</v>
      </c>
      <c r="D242" s="117">
        <f>SUM(D237:D241)</f>
        <v>-851714419</v>
      </c>
      <c r="E242" s="76"/>
      <c r="F242" s="117">
        <f>SUM(F237:F241)</f>
        <v>-685026219</v>
      </c>
      <c r="G242" s="76"/>
      <c r="H242" s="86">
        <f>SUM(H237:H241)</f>
        <v>-867714419</v>
      </c>
      <c r="I242" s="76"/>
      <c r="J242" s="86">
        <f>SUM(J237:J241)</f>
        <v>-764514070</v>
      </c>
    </row>
    <row r="243" spans="1:10" ht="22.5" customHeight="1">
      <c r="A243" s="116" t="s">
        <v>170</v>
      </c>
      <c r="D243" s="76">
        <f>SUM(D210,D226,D242)</f>
        <v>-97313010</v>
      </c>
      <c r="E243" s="76"/>
      <c r="F243" s="76">
        <f>SUM(F210,F226,F242)</f>
        <v>-96359276</v>
      </c>
      <c r="G243" s="76"/>
      <c r="H243" s="76">
        <f>SUM(H210,H226,H242)</f>
        <v>-121379229</v>
      </c>
      <c r="I243" s="76"/>
      <c r="J243" s="76">
        <f>SUM(J210,J226,J242)</f>
        <v>-56908092</v>
      </c>
    </row>
    <row r="244" spans="1:10" ht="22.5" customHeight="1">
      <c r="A244" s="4" t="s">
        <v>171</v>
      </c>
      <c r="D244" s="76">
        <v>973960308</v>
      </c>
      <c r="E244" s="76"/>
      <c r="F244" s="76">
        <v>1070319584</v>
      </c>
      <c r="G244" s="76"/>
      <c r="H244" s="76">
        <v>912953570</v>
      </c>
      <c r="I244" s="76"/>
      <c r="J244" s="76">
        <v>969861662</v>
      </c>
    </row>
    <row r="245" spans="1:10" ht="22.5" customHeight="1" thickBot="1">
      <c r="A245" s="116" t="s">
        <v>172</v>
      </c>
      <c r="D245" s="119">
        <f>SUM(D243:D244)</f>
        <v>876647298</v>
      </c>
      <c r="E245" s="76"/>
      <c r="F245" s="119">
        <f>SUM(F243:F244)</f>
        <v>973960308</v>
      </c>
      <c r="G245" s="76"/>
      <c r="H245" s="119">
        <f>SUM(H243:H244)</f>
        <v>791574341</v>
      </c>
      <c r="I245" s="76"/>
      <c r="J245" s="119">
        <f>SUM(J243:J244)</f>
        <v>912953570</v>
      </c>
    </row>
    <row r="246" spans="4:10" ht="22.5" customHeight="1" thickTop="1">
      <c r="D246" s="38">
        <f>D245-D9</f>
        <v>0</v>
      </c>
      <c r="E246" s="76"/>
      <c r="F246" s="38">
        <f>F245-F9</f>
        <v>0</v>
      </c>
      <c r="G246" s="76"/>
      <c r="H246" s="38">
        <f>H245-H9</f>
        <v>0</v>
      </c>
      <c r="I246" s="76"/>
      <c r="J246" s="38">
        <f>J245-J9</f>
        <v>0</v>
      </c>
    </row>
    <row r="247" spans="1:10" ht="22.5" customHeight="1">
      <c r="A247" s="87" t="s">
        <v>173</v>
      </c>
      <c r="D247" s="38"/>
      <c r="E247" s="76"/>
      <c r="F247" s="38"/>
      <c r="G247" s="76"/>
      <c r="H247" s="38"/>
      <c r="I247" s="76"/>
      <c r="J247" s="38"/>
    </row>
    <row r="248" spans="1:10" ht="22.5" customHeight="1">
      <c r="A248" s="107" t="s">
        <v>174</v>
      </c>
      <c r="D248" s="38"/>
      <c r="E248" s="76"/>
      <c r="F248" s="38"/>
      <c r="G248" s="76"/>
      <c r="H248" s="38"/>
      <c r="I248" s="76"/>
      <c r="J248" s="38"/>
    </row>
    <row r="249" spans="1:10" ht="22.5" customHeight="1">
      <c r="A249" s="107" t="s">
        <v>175</v>
      </c>
      <c r="D249" s="38"/>
      <c r="E249" s="76"/>
      <c r="F249" s="38"/>
      <c r="G249" s="76"/>
      <c r="H249" s="38"/>
      <c r="I249" s="76"/>
      <c r="J249" s="38"/>
    </row>
    <row r="250" spans="1:10" ht="22.5" customHeight="1">
      <c r="A250" s="107" t="s">
        <v>176</v>
      </c>
      <c r="D250" s="38">
        <v>0</v>
      </c>
      <c r="E250" s="76"/>
      <c r="F250" s="38">
        <v>83294734</v>
      </c>
      <c r="G250" s="76"/>
      <c r="H250" s="38">
        <v>0</v>
      </c>
      <c r="I250" s="76"/>
      <c r="J250" s="38">
        <v>83294734</v>
      </c>
    </row>
    <row r="252" ht="22.5" customHeight="1">
      <c r="A252" s="4" t="s">
        <v>36</v>
      </c>
    </row>
  </sheetData>
  <sheetProtection/>
  <mergeCells count="7">
    <mergeCell ref="A232:J232"/>
    <mergeCell ref="A196:J196"/>
    <mergeCell ref="A4:J4"/>
    <mergeCell ref="A42:J42"/>
    <mergeCell ref="A77:J77"/>
    <mergeCell ref="A115:J115"/>
    <mergeCell ref="A152:J152"/>
  </mergeCells>
  <printOptions/>
  <pageMargins left="1" right="0.3" top="0.75" bottom="0.3" header="0.3" footer="0.3"/>
  <pageSetup fitToHeight="7" horizontalDpi="600" verticalDpi="600" orientation="portrait" paperSize="9" scale="70" r:id="rId1"/>
  <rowBreaks count="6" manualBreakCount="6">
    <brk id="38" max="255" man="1"/>
    <brk id="73" max="255" man="1"/>
    <brk id="111" max="255" man="1"/>
    <brk id="148" max="255" man="1"/>
    <brk id="192" max="255" man="1"/>
    <brk id="2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showGridLines="0" zoomScale="90" zoomScaleNormal="90" zoomScalePageLayoutView="0" workbookViewId="0" topLeftCell="A40">
      <selection activeCell="N53" sqref="N53"/>
    </sheetView>
  </sheetViews>
  <sheetFormatPr defaultColWidth="9.140625" defaultRowHeight="22.5" customHeight="1"/>
  <cols>
    <col min="1" max="1" width="48.8515625" style="121" customWidth="1"/>
    <col min="2" max="2" width="6.421875" style="121" customWidth="1"/>
    <col min="3" max="3" width="1.7109375" style="134" customWidth="1"/>
    <col min="4" max="4" width="16.7109375" style="134" customWidth="1"/>
    <col min="5" max="5" width="1.7109375" style="134" customWidth="1"/>
    <col min="6" max="6" width="17.421875" style="134" customWidth="1"/>
    <col min="7" max="7" width="1.7109375" style="134" customWidth="1"/>
    <col min="8" max="8" width="15.00390625" style="134" customWidth="1"/>
    <col min="9" max="9" width="2.140625" style="134" customWidth="1"/>
    <col min="10" max="10" width="16.140625" style="134" customWidth="1"/>
    <col min="11" max="11" width="1.7109375" style="134" customWidth="1"/>
    <col min="12" max="12" width="15.00390625" style="134" customWidth="1"/>
    <col min="13" max="13" width="1.7109375" style="134" customWidth="1"/>
    <col min="14" max="14" width="15.57421875" style="134" customWidth="1"/>
    <col min="15" max="15" width="1.7109375" style="134" customWidth="1"/>
    <col min="16" max="16" width="15.57421875" style="134" customWidth="1"/>
    <col min="17" max="17" width="1.7109375" style="134" customWidth="1"/>
    <col min="18" max="18" width="15.7109375" style="134" customWidth="1"/>
    <col min="19" max="19" width="1.7109375" style="134" customWidth="1"/>
    <col min="20" max="20" width="17.140625" style="134" customWidth="1"/>
    <col min="21" max="21" width="2.8515625" style="134" customWidth="1"/>
    <col min="22" max="22" width="17.140625" style="134" customWidth="1"/>
    <col min="23" max="23" width="1.7109375" style="134" customWidth="1"/>
    <col min="24" max="24" width="15.00390625" style="134" customWidth="1"/>
    <col min="25" max="25" width="1.7109375" style="134" customWidth="1"/>
    <col min="26" max="16384" width="9.140625" style="121" customWidth="1"/>
  </cols>
  <sheetData>
    <row r="1" spans="1:25" ht="22.5" customHeight="1">
      <c r="A1" s="120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>
      <c r="A2" s="120" t="s">
        <v>210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>
      <c r="A3" s="120" t="s">
        <v>89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ht="22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22" t="s">
        <v>3</v>
      </c>
      <c r="Y4" s="5"/>
    </row>
    <row r="5" spans="3:25" ht="22.5" customHeight="1">
      <c r="C5" s="156" t="s">
        <v>4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4"/>
    </row>
    <row r="6" spans="3:25" ht="22.5" customHeight="1">
      <c r="C6" s="157" t="s">
        <v>211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3"/>
      <c r="V6" s="153"/>
      <c r="W6" s="147"/>
      <c r="X6" s="147"/>
      <c r="Y6" s="147"/>
    </row>
    <row r="7" spans="5:24" s="123" customFormat="1" ht="22.5" customHeight="1">
      <c r="E7" s="124"/>
      <c r="F7" s="3"/>
      <c r="G7" s="3"/>
      <c r="H7" s="3"/>
      <c r="I7" s="3"/>
      <c r="J7" s="110" t="s">
        <v>212</v>
      </c>
      <c r="K7" s="110"/>
      <c r="L7" s="113" t="s">
        <v>213</v>
      </c>
      <c r="M7" s="124"/>
      <c r="N7" s="110"/>
      <c r="O7" s="124"/>
      <c r="P7" s="124"/>
      <c r="Q7" s="124"/>
      <c r="R7" s="124"/>
      <c r="S7" s="124"/>
      <c r="U7" s="110"/>
      <c r="V7" s="110" t="s">
        <v>214</v>
      </c>
      <c r="W7" s="110"/>
      <c r="X7" s="110"/>
    </row>
    <row r="8" spans="3:24" s="123" customFormat="1" ht="22.5" customHeight="1">
      <c r="C8" s="158"/>
      <c r="D8" s="158"/>
      <c r="E8" s="124"/>
      <c r="F8" s="124"/>
      <c r="G8" s="124"/>
      <c r="H8" s="124"/>
      <c r="I8" s="124"/>
      <c r="J8" s="124" t="s">
        <v>184</v>
      </c>
      <c r="K8" s="110"/>
      <c r="L8" s="113" t="s">
        <v>215</v>
      </c>
      <c r="M8" s="110"/>
      <c r="N8" s="124"/>
      <c r="O8" s="110"/>
      <c r="T8" s="113" t="s">
        <v>195</v>
      </c>
      <c r="U8" s="110"/>
      <c r="V8" s="110" t="s">
        <v>216</v>
      </c>
      <c r="W8" s="110"/>
      <c r="X8" s="110"/>
    </row>
    <row r="9" spans="3:24" s="123" customFormat="1" ht="22.5" customHeight="1">
      <c r="C9" s="110"/>
      <c r="D9" s="123" t="s">
        <v>179</v>
      </c>
      <c r="E9" s="124"/>
      <c r="F9" s="110"/>
      <c r="G9" s="124"/>
      <c r="H9" s="124" t="s">
        <v>180</v>
      </c>
      <c r="I9" s="124"/>
      <c r="J9" s="124" t="s">
        <v>217</v>
      </c>
      <c r="K9" s="124"/>
      <c r="L9" s="113" t="s">
        <v>181</v>
      </c>
      <c r="M9" s="110"/>
      <c r="N9" s="110"/>
      <c r="O9" s="110"/>
      <c r="P9" s="159" t="s">
        <v>77</v>
      </c>
      <c r="Q9" s="159"/>
      <c r="R9" s="159"/>
      <c r="S9" s="110"/>
      <c r="T9" s="113" t="s">
        <v>218</v>
      </c>
      <c r="U9" s="110"/>
      <c r="V9" s="110" t="s">
        <v>219</v>
      </c>
      <c r="W9" s="110"/>
      <c r="X9" s="110"/>
    </row>
    <row r="10" spans="4:24" s="123" customFormat="1" ht="22.5" customHeight="1">
      <c r="D10" s="123" t="s">
        <v>182</v>
      </c>
      <c r="E10" s="124"/>
      <c r="F10" s="124" t="s">
        <v>183</v>
      </c>
      <c r="G10" s="124"/>
      <c r="H10" s="124" t="s">
        <v>184</v>
      </c>
      <c r="I10" s="124"/>
      <c r="J10" s="110" t="s">
        <v>220</v>
      </c>
      <c r="K10" s="124"/>
      <c r="L10" s="123" t="s">
        <v>185</v>
      </c>
      <c r="M10" s="110"/>
      <c r="N10" s="110"/>
      <c r="O10" s="110"/>
      <c r="P10" s="110" t="s">
        <v>186</v>
      </c>
      <c r="Q10" s="110"/>
      <c r="R10" s="110" t="s">
        <v>187</v>
      </c>
      <c r="S10" s="110"/>
      <c r="T10" s="113" t="s">
        <v>222</v>
      </c>
      <c r="U10" s="110"/>
      <c r="V10" s="123" t="s">
        <v>223</v>
      </c>
      <c r="W10" s="110"/>
      <c r="X10" s="110"/>
    </row>
    <row r="11" spans="2:24" s="123" customFormat="1" ht="22.5" customHeight="1">
      <c r="B11" s="126" t="s">
        <v>6</v>
      </c>
      <c r="C11" s="124"/>
      <c r="D11" s="127" t="s">
        <v>188</v>
      </c>
      <c r="E11" s="124"/>
      <c r="F11" s="127" t="s">
        <v>189</v>
      </c>
      <c r="G11" s="124"/>
      <c r="H11" s="127" t="s">
        <v>190</v>
      </c>
      <c r="I11" s="124"/>
      <c r="J11" s="128" t="s">
        <v>191</v>
      </c>
      <c r="K11" s="110"/>
      <c r="L11" s="128" t="s">
        <v>191</v>
      </c>
      <c r="M11" s="124"/>
      <c r="N11" s="127" t="s">
        <v>192</v>
      </c>
      <c r="O11" s="124"/>
      <c r="P11" s="127" t="s">
        <v>193</v>
      </c>
      <c r="Q11" s="124"/>
      <c r="R11" s="127" t="s">
        <v>194</v>
      </c>
      <c r="S11" s="110"/>
      <c r="T11" s="128" t="s">
        <v>225</v>
      </c>
      <c r="U11" s="124"/>
      <c r="V11" s="127" t="s">
        <v>220</v>
      </c>
      <c r="W11" s="124"/>
      <c r="X11" s="127" t="s">
        <v>195</v>
      </c>
    </row>
    <row r="12" spans="2:24" s="123" customFormat="1" ht="22.5" customHeight="1">
      <c r="B12" s="126"/>
      <c r="C12" s="124"/>
      <c r="D12" s="110"/>
      <c r="E12" s="124"/>
      <c r="F12" s="110"/>
      <c r="G12" s="124"/>
      <c r="H12" s="110"/>
      <c r="I12" s="124"/>
      <c r="J12" s="92"/>
      <c r="K12" s="110"/>
      <c r="L12" s="92"/>
      <c r="M12" s="124"/>
      <c r="N12" s="110"/>
      <c r="O12" s="124"/>
      <c r="P12" s="110"/>
      <c r="Q12" s="124"/>
      <c r="R12" s="110"/>
      <c r="S12" s="110"/>
      <c r="T12" s="92"/>
      <c r="U12" s="124"/>
      <c r="V12" s="110"/>
      <c r="W12" s="124"/>
      <c r="X12" s="110"/>
    </row>
    <row r="13" spans="1:25" ht="22.5" customHeight="1">
      <c r="A13" s="1" t="s">
        <v>226</v>
      </c>
      <c r="C13" s="129"/>
      <c r="D13" s="23">
        <v>1186208619</v>
      </c>
      <c r="E13" s="23"/>
      <c r="F13" s="23">
        <v>2828907312</v>
      </c>
      <c r="G13" s="23"/>
      <c r="H13" s="23">
        <v>445631620</v>
      </c>
      <c r="I13" s="23"/>
      <c r="J13" s="23">
        <v>84049992</v>
      </c>
      <c r="K13" s="23"/>
      <c r="L13" s="23">
        <v>13714222</v>
      </c>
      <c r="M13" s="23"/>
      <c r="N13" s="23">
        <v>490645383</v>
      </c>
      <c r="O13" s="23"/>
      <c r="P13" s="23">
        <v>103038015</v>
      </c>
      <c r="Q13" s="23"/>
      <c r="R13" s="23">
        <v>-1345014781</v>
      </c>
      <c r="S13" s="23"/>
      <c r="T13" s="23">
        <f>SUM(D13:R13)</f>
        <v>3807180382</v>
      </c>
      <c r="U13" s="23"/>
      <c r="V13" s="23">
        <v>100593631</v>
      </c>
      <c r="W13" s="23"/>
      <c r="X13" s="23">
        <f>SUM(T13:V13)</f>
        <v>3907774013</v>
      </c>
      <c r="Y13" s="121"/>
    </row>
    <row r="14" spans="1:25" ht="22.5" customHeight="1">
      <c r="A14" s="1" t="s">
        <v>227</v>
      </c>
      <c r="C14" s="129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121"/>
    </row>
    <row r="15" spans="1:25" ht="22.5" customHeight="1">
      <c r="A15" s="121" t="s">
        <v>228</v>
      </c>
      <c r="B15" s="132">
        <v>20</v>
      </c>
      <c r="C15" s="129"/>
      <c r="D15" s="148" t="s">
        <v>200</v>
      </c>
      <c r="E15" s="29"/>
      <c r="F15" s="148" t="s">
        <v>200</v>
      </c>
      <c r="G15" s="29"/>
      <c r="H15" s="148" t="s">
        <v>200</v>
      </c>
      <c r="I15" s="23"/>
      <c r="J15" s="23">
        <v>343442110</v>
      </c>
      <c r="K15" s="23"/>
      <c r="L15" s="148" t="s">
        <v>200</v>
      </c>
      <c r="M15" s="23"/>
      <c r="N15" s="148" t="s">
        <v>200</v>
      </c>
      <c r="O15" s="23"/>
      <c r="P15" s="148" t="s">
        <v>200</v>
      </c>
      <c r="Q15" s="23"/>
      <c r="R15" s="148" t="s">
        <v>200</v>
      </c>
      <c r="S15" s="23"/>
      <c r="T15" s="23">
        <f>SUM(D15:R15)</f>
        <v>343442110</v>
      </c>
      <c r="U15" s="23"/>
      <c r="V15" s="23">
        <v>81084655</v>
      </c>
      <c r="W15" s="23"/>
      <c r="X15" s="23">
        <f>SUM(T15:V15)</f>
        <v>424526765</v>
      </c>
      <c r="Y15" s="121"/>
    </row>
    <row r="16" spans="1:25" ht="22.5" customHeight="1">
      <c r="A16" s="121" t="s">
        <v>229</v>
      </c>
      <c r="C16" s="129"/>
      <c r="Y16" s="121"/>
    </row>
    <row r="17" spans="1:25" ht="22.5" customHeight="1">
      <c r="A17" s="121" t="s">
        <v>230</v>
      </c>
      <c r="B17" s="132">
        <v>20</v>
      </c>
      <c r="C17" s="129"/>
      <c r="D17" s="148">
        <v>0</v>
      </c>
      <c r="E17" s="29"/>
      <c r="F17" s="148">
        <v>0</v>
      </c>
      <c r="G17" s="29"/>
      <c r="H17" s="148">
        <v>0</v>
      </c>
      <c r="I17" s="23"/>
      <c r="J17" s="23">
        <v>-65309328</v>
      </c>
      <c r="K17" s="23"/>
      <c r="L17" s="148">
        <v>0</v>
      </c>
      <c r="M17" s="23"/>
      <c r="N17" s="148">
        <v>0</v>
      </c>
      <c r="O17" s="23"/>
      <c r="P17" s="148">
        <v>0</v>
      </c>
      <c r="Q17" s="23"/>
      <c r="R17" s="148">
        <v>0</v>
      </c>
      <c r="S17" s="23"/>
      <c r="T17" s="23">
        <f>SUM(D17:R17)</f>
        <v>-65309328</v>
      </c>
      <c r="U17" s="23"/>
      <c r="V17" s="23">
        <v>-15419147</v>
      </c>
      <c r="W17" s="23"/>
      <c r="X17" s="23">
        <f>SUM(T17:V17)</f>
        <v>-80728475</v>
      </c>
      <c r="Y17" s="121"/>
    </row>
    <row r="18" spans="1:25" ht="22.5" customHeight="1">
      <c r="A18" s="121" t="s">
        <v>198</v>
      </c>
      <c r="C18" s="129"/>
      <c r="D18" s="29"/>
      <c r="E18" s="29"/>
      <c r="F18" s="29"/>
      <c r="G18" s="29"/>
      <c r="H18" s="29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121"/>
    </row>
    <row r="19" spans="1:25" ht="22.5" customHeight="1">
      <c r="A19" s="121" t="s">
        <v>199</v>
      </c>
      <c r="B19" s="132"/>
      <c r="C19" s="129"/>
      <c r="D19" s="149" t="s">
        <v>200</v>
      </c>
      <c r="E19" s="29"/>
      <c r="F19" s="149" t="s">
        <v>200</v>
      </c>
      <c r="G19" s="29"/>
      <c r="H19" s="149" t="s">
        <v>200</v>
      </c>
      <c r="I19" s="29"/>
      <c r="J19" s="149" t="s">
        <v>200</v>
      </c>
      <c r="K19" s="150"/>
      <c r="L19" s="89">
        <v>-3634755</v>
      </c>
      <c r="M19" s="29"/>
      <c r="N19" s="149" t="s">
        <v>200</v>
      </c>
      <c r="O19" s="29"/>
      <c r="P19" s="149" t="s">
        <v>200</v>
      </c>
      <c r="Q19" s="29"/>
      <c r="R19" s="149" t="s">
        <v>200</v>
      </c>
      <c r="S19" s="29"/>
      <c r="T19" s="89">
        <f>SUM(D19:R19)</f>
        <v>-3634755</v>
      </c>
      <c r="U19" s="29"/>
      <c r="V19" s="149">
        <v>-229201</v>
      </c>
      <c r="W19" s="29"/>
      <c r="X19" s="89">
        <f>SUM(T19:V19)</f>
        <v>-3863956</v>
      </c>
      <c r="Y19" s="121"/>
    </row>
    <row r="20" spans="1:25" ht="22.5" customHeight="1">
      <c r="A20" s="120" t="s">
        <v>231</v>
      </c>
      <c r="C20" s="129"/>
      <c r="D20" s="148">
        <f>SUM(D15:D19)</f>
        <v>0</v>
      </c>
      <c r="E20" s="148"/>
      <c r="F20" s="148">
        <f aca="true" t="shared" si="0" ref="F20:R20">SUM(F15:F19)</f>
        <v>0</v>
      </c>
      <c r="G20" s="148"/>
      <c r="H20" s="148">
        <f t="shared" si="0"/>
        <v>0</v>
      </c>
      <c r="I20" s="148"/>
      <c r="J20" s="148">
        <f t="shared" si="0"/>
        <v>278132782</v>
      </c>
      <c r="K20" s="148"/>
      <c r="L20" s="148">
        <f t="shared" si="0"/>
        <v>-3634755</v>
      </c>
      <c r="M20" s="148"/>
      <c r="N20" s="148">
        <f t="shared" si="0"/>
        <v>0</v>
      </c>
      <c r="O20" s="148"/>
      <c r="P20" s="148">
        <f t="shared" si="0"/>
        <v>0</v>
      </c>
      <c r="Q20" s="148"/>
      <c r="R20" s="148">
        <f t="shared" si="0"/>
        <v>0</v>
      </c>
      <c r="S20" s="29"/>
      <c r="T20" s="148">
        <f>SUM(T15:T19)</f>
        <v>274498027</v>
      </c>
      <c r="U20" s="29"/>
      <c r="V20" s="148">
        <f>SUM(V15:V19)</f>
        <v>65436307</v>
      </c>
      <c r="W20" s="29"/>
      <c r="X20" s="29">
        <f>SUM(X15:X19)</f>
        <v>339934334</v>
      </c>
      <c r="Y20" s="121"/>
    </row>
    <row r="21" spans="1:25" ht="22.5" customHeight="1">
      <c r="A21" s="121" t="s">
        <v>202</v>
      </c>
      <c r="C21" s="129"/>
      <c r="D21" s="149" t="s">
        <v>200</v>
      </c>
      <c r="E21" s="29"/>
      <c r="F21" s="149" t="s">
        <v>200</v>
      </c>
      <c r="G21" s="29"/>
      <c r="H21" s="149" t="s">
        <v>200</v>
      </c>
      <c r="I21" s="29"/>
      <c r="J21" s="149" t="s">
        <v>200</v>
      </c>
      <c r="K21" s="148"/>
      <c r="L21" s="149" t="s">
        <v>200</v>
      </c>
      <c r="M21" s="29"/>
      <c r="N21" s="149" t="s">
        <v>200</v>
      </c>
      <c r="O21" s="29"/>
      <c r="P21" s="149" t="s">
        <v>200</v>
      </c>
      <c r="Q21" s="23"/>
      <c r="R21" s="89">
        <f>'BS&amp;PL'!F141</f>
        <v>178075778</v>
      </c>
      <c r="S21" s="23"/>
      <c r="T21" s="89">
        <f>SUM(D21:R21)</f>
        <v>178075778</v>
      </c>
      <c r="U21" s="23"/>
      <c r="V21" s="89">
        <v>15244757</v>
      </c>
      <c r="W21" s="23"/>
      <c r="X21" s="89">
        <f>SUM(T21:V21)</f>
        <v>193320535</v>
      </c>
      <c r="Y21" s="121"/>
    </row>
    <row r="22" spans="1:25" ht="22.5" customHeight="1">
      <c r="A22" s="1" t="s">
        <v>203</v>
      </c>
      <c r="C22" s="129"/>
      <c r="D22" s="148">
        <f>SUM(D20:D21)</f>
        <v>0</v>
      </c>
      <c r="E22" s="29"/>
      <c r="F22" s="148">
        <f>SUM(F20:F21)</f>
        <v>0</v>
      </c>
      <c r="G22" s="29"/>
      <c r="H22" s="148">
        <f>SUM(H20:H21)</f>
        <v>0</v>
      </c>
      <c r="I22" s="29"/>
      <c r="J22" s="148">
        <f>SUM(J20:J21)</f>
        <v>278132782</v>
      </c>
      <c r="K22" s="148"/>
      <c r="L22" s="148">
        <f>SUM(L20:L21)</f>
        <v>-3634755</v>
      </c>
      <c r="M22" s="29"/>
      <c r="N22" s="148">
        <f>SUM(N20:N21)</f>
        <v>0</v>
      </c>
      <c r="O22" s="29"/>
      <c r="P22" s="148">
        <f>SUM(P20:P21)</f>
        <v>0</v>
      </c>
      <c r="Q22" s="29"/>
      <c r="R22" s="148">
        <f>SUM(R20:R21)</f>
        <v>178075778</v>
      </c>
      <c r="S22" s="29"/>
      <c r="T22" s="148">
        <f>SUM(T20:T21)</f>
        <v>452573805</v>
      </c>
      <c r="U22" s="29"/>
      <c r="V22" s="148">
        <f>SUM(V20:V21)</f>
        <v>80681064</v>
      </c>
      <c r="W22" s="29"/>
      <c r="X22" s="148">
        <f>SUM(X20:X21)</f>
        <v>533254869</v>
      </c>
      <c r="Y22" s="121"/>
    </row>
    <row r="23" spans="1:25" ht="22.5" customHeight="1">
      <c r="A23" s="1" t="s">
        <v>204</v>
      </c>
      <c r="B23" s="132"/>
      <c r="C23" s="129"/>
      <c r="D23" s="148" t="s">
        <v>200</v>
      </c>
      <c r="E23" s="23"/>
      <c r="F23" s="23">
        <v>490645383</v>
      </c>
      <c r="G23" s="23"/>
      <c r="H23" s="148" t="s">
        <v>200</v>
      </c>
      <c r="I23" s="23"/>
      <c r="J23" s="148" t="s">
        <v>200</v>
      </c>
      <c r="K23" s="150"/>
      <c r="L23" s="148" t="s">
        <v>200</v>
      </c>
      <c r="M23" s="23"/>
      <c r="N23" s="23">
        <v>-490645383</v>
      </c>
      <c r="O23" s="23"/>
      <c r="P23" s="148" t="s">
        <v>200</v>
      </c>
      <c r="Q23" s="23"/>
      <c r="R23" s="23">
        <v>0</v>
      </c>
      <c r="S23" s="23"/>
      <c r="T23" s="148" t="s">
        <v>200</v>
      </c>
      <c r="U23" s="23"/>
      <c r="V23" s="148" t="s">
        <v>200</v>
      </c>
      <c r="W23" s="23"/>
      <c r="X23" s="23">
        <f>SUM(T23:V23)</f>
        <v>0</v>
      </c>
      <c r="Y23" s="121"/>
    </row>
    <row r="24" spans="1:25" ht="22.5" customHeight="1" thickBot="1">
      <c r="A24" s="120" t="s">
        <v>205</v>
      </c>
      <c r="C24" s="129"/>
      <c r="D24" s="151">
        <f>SUM(D13,D22,D23)</f>
        <v>1186208619</v>
      </c>
      <c r="E24" s="23"/>
      <c r="F24" s="151">
        <f aca="true" t="shared" si="1" ref="F24:R24">SUM(F13,F22,F23)</f>
        <v>3319552695</v>
      </c>
      <c r="G24" s="23"/>
      <c r="H24" s="151">
        <f t="shared" si="1"/>
        <v>445631620</v>
      </c>
      <c r="I24" s="23"/>
      <c r="J24" s="151">
        <f t="shared" si="1"/>
        <v>362182774</v>
      </c>
      <c r="K24" s="23"/>
      <c r="L24" s="151">
        <f t="shared" si="1"/>
        <v>10079467</v>
      </c>
      <c r="M24" s="23"/>
      <c r="N24" s="151">
        <f t="shared" si="1"/>
        <v>0</v>
      </c>
      <c r="O24" s="23"/>
      <c r="P24" s="151">
        <f t="shared" si="1"/>
        <v>103038015</v>
      </c>
      <c r="Q24" s="23"/>
      <c r="R24" s="151">
        <f t="shared" si="1"/>
        <v>-1166939003</v>
      </c>
      <c r="S24" s="23"/>
      <c r="T24" s="151">
        <f>SUM(T13,T22,T23)</f>
        <v>4259754187</v>
      </c>
      <c r="U24" s="23"/>
      <c r="V24" s="151">
        <f>SUM(V13,V22,V23)</f>
        <v>181274695</v>
      </c>
      <c r="W24" s="23"/>
      <c r="X24" s="151">
        <f>SUM(X13,X22,X23)</f>
        <v>4441028882</v>
      </c>
      <c r="Y24" s="121"/>
    </row>
    <row r="25" spans="4:25" ht="22.5" customHeight="1" thickTop="1"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</row>
    <row r="26" spans="1:25" ht="22.5" customHeight="1">
      <c r="A26" s="4" t="s">
        <v>36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</row>
    <row r="27" spans="4:25" ht="22.5" customHeight="1"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</row>
    <row r="28" spans="1:25" ht="22.5" customHeight="1">
      <c r="A28" s="120" t="s">
        <v>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22.5" customHeight="1">
      <c r="A29" s="120" t="s">
        <v>232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22.5" customHeight="1">
      <c r="A30" s="120" t="s">
        <v>89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2:25" ht="22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22" t="s">
        <v>3</v>
      </c>
      <c r="Y31" s="5"/>
    </row>
    <row r="32" spans="3:25" ht="22.5" customHeight="1">
      <c r="C32" s="156" t="s">
        <v>4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4"/>
    </row>
    <row r="33" spans="3:25" ht="22.5" customHeight="1">
      <c r="C33" s="157" t="s">
        <v>211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3"/>
      <c r="V33" s="153"/>
      <c r="W33" s="147"/>
      <c r="X33" s="147"/>
      <c r="Y33" s="147"/>
    </row>
    <row r="34" spans="5:24" s="123" customFormat="1" ht="22.5" customHeight="1">
      <c r="E34" s="124"/>
      <c r="F34" s="3"/>
      <c r="G34" s="3"/>
      <c r="H34" s="3"/>
      <c r="I34" s="3"/>
      <c r="J34" s="110" t="s">
        <v>212</v>
      </c>
      <c r="K34" s="110"/>
      <c r="L34" s="113" t="s">
        <v>177</v>
      </c>
      <c r="M34" s="124"/>
      <c r="N34" s="110"/>
      <c r="O34" s="124"/>
      <c r="P34" s="124"/>
      <c r="Q34" s="124"/>
      <c r="R34" s="124"/>
      <c r="S34" s="124"/>
      <c r="U34" s="110"/>
      <c r="V34" s="110" t="s">
        <v>214</v>
      </c>
      <c r="W34" s="110"/>
      <c r="X34" s="110"/>
    </row>
    <row r="35" spans="3:24" s="123" customFormat="1" ht="22.5" customHeight="1">
      <c r="C35" s="158"/>
      <c r="D35" s="158"/>
      <c r="E35" s="124"/>
      <c r="F35" s="124"/>
      <c r="G35" s="124"/>
      <c r="H35" s="124"/>
      <c r="I35" s="124"/>
      <c r="J35" s="124" t="s">
        <v>184</v>
      </c>
      <c r="K35" s="110"/>
      <c r="L35" s="113" t="s">
        <v>233</v>
      </c>
      <c r="M35" s="110"/>
      <c r="N35" s="124"/>
      <c r="O35" s="110"/>
      <c r="T35" s="113" t="s">
        <v>195</v>
      </c>
      <c r="U35" s="110"/>
      <c r="V35" s="110" t="s">
        <v>216</v>
      </c>
      <c r="W35" s="110"/>
      <c r="X35" s="110"/>
    </row>
    <row r="36" spans="3:24" s="123" customFormat="1" ht="22.5" customHeight="1">
      <c r="C36" s="110"/>
      <c r="D36" s="123" t="s">
        <v>179</v>
      </c>
      <c r="E36" s="124"/>
      <c r="F36" s="110"/>
      <c r="G36" s="124"/>
      <c r="H36" s="124" t="s">
        <v>180</v>
      </c>
      <c r="I36" s="124"/>
      <c r="J36" s="124" t="s">
        <v>217</v>
      </c>
      <c r="K36" s="124"/>
      <c r="L36" s="113" t="s">
        <v>181</v>
      </c>
      <c r="M36" s="110"/>
      <c r="N36" s="110"/>
      <c r="O36" s="110"/>
      <c r="P36" s="159" t="s">
        <v>77</v>
      </c>
      <c r="Q36" s="159"/>
      <c r="R36" s="159"/>
      <c r="S36" s="110"/>
      <c r="T36" s="113" t="s">
        <v>218</v>
      </c>
      <c r="U36" s="110"/>
      <c r="V36" s="110" t="s">
        <v>219</v>
      </c>
      <c r="W36" s="110"/>
      <c r="X36" s="110"/>
    </row>
    <row r="37" spans="4:24" s="123" customFormat="1" ht="22.5" customHeight="1">
      <c r="D37" s="123" t="s">
        <v>182</v>
      </c>
      <c r="E37" s="124"/>
      <c r="F37" s="124" t="s">
        <v>183</v>
      </c>
      <c r="G37" s="124"/>
      <c r="H37" s="124" t="s">
        <v>184</v>
      </c>
      <c r="I37" s="124"/>
      <c r="J37" s="110" t="s">
        <v>220</v>
      </c>
      <c r="K37" s="124"/>
      <c r="L37" s="123" t="s">
        <v>185</v>
      </c>
      <c r="M37" s="110"/>
      <c r="N37" s="110" t="s">
        <v>221</v>
      </c>
      <c r="O37" s="110"/>
      <c r="P37" s="110" t="s">
        <v>186</v>
      </c>
      <c r="Q37" s="110"/>
      <c r="R37" s="110" t="s">
        <v>187</v>
      </c>
      <c r="S37" s="110"/>
      <c r="T37" s="113" t="s">
        <v>222</v>
      </c>
      <c r="U37" s="110"/>
      <c r="V37" s="123" t="s">
        <v>223</v>
      </c>
      <c r="W37" s="110"/>
      <c r="X37" s="110"/>
    </row>
    <row r="38" spans="2:24" s="123" customFormat="1" ht="22.5" customHeight="1">
      <c r="B38" s="126" t="s">
        <v>6</v>
      </c>
      <c r="C38" s="124"/>
      <c r="D38" s="127" t="s">
        <v>188</v>
      </c>
      <c r="E38" s="124"/>
      <c r="F38" s="127" t="s">
        <v>189</v>
      </c>
      <c r="G38" s="124"/>
      <c r="H38" s="127" t="s">
        <v>190</v>
      </c>
      <c r="I38" s="124"/>
      <c r="J38" s="128" t="s">
        <v>191</v>
      </c>
      <c r="K38" s="110"/>
      <c r="L38" s="128" t="s">
        <v>191</v>
      </c>
      <c r="M38" s="124"/>
      <c r="N38" s="127" t="s">
        <v>224</v>
      </c>
      <c r="O38" s="124"/>
      <c r="P38" s="127" t="s">
        <v>193</v>
      </c>
      <c r="Q38" s="124"/>
      <c r="R38" s="127" t="s">
        <v>194</v>
      </c>
      <c r="S38" s="110"/>
      <c r="T38" s="128" t="s">
        <v>225</v>
      </c>
      <c r="U38" s="124"/>
      <c r="V38" s="127" t="s">
        <v>220</v>
      </c>
      <c r="W38" s="124"/>
      <c r="X38" s="127" t="s">
        <v>195</v>
      </c>
    </row>
    <row r="39" spans="2:24" s="123" customFormat="1" ht="22.5" customHeight="1">
      <c r="B39" s="126"/>
      <c r="C39" s="124"/>
      <c r="D39" s="110"/>
      <c r="E39" s="124"/>
      <c r="F39" s="110"/>
      <c r="G39" s="124"/>
      <c r="H39" s="110"/>
      <c r="I39" s="124"/>
      <c r="J39" s="92"/>
      <c r="K39" s="110"/>
      <c r="L39" s="92"/>
      <c r="M39" s="124"/>
      <c r="N39" s="110"/>
      <c r="O39" s="124"/>
      <c r="P39" s="110"/>
      <c r="Q39" s="124"/>
      <c r="R39" s="110"/>
      <c r="S39" s="110"/>
      <c r="T39" s="92"/>
      <c r="U39" s="124"/>
      <c r="V39" s="110"/>
      <c r="W39" s="124"/>
      <c r="X39" s="110"/>
    </row>
    <row r="40" spans="1:25" ht="22.5" customHeight="1">
      <c r="A40" s="1" t="s">
        <v>205</v>
      </c>
      <c r="C40" s="129"/>
      <c r="D40" s="23">
        <v>1186208619</v>
      </c>
      <c r="E40" s="23">
        <v>0</v>
      </c>
      <c r="F40" s="23">
        <v>3319552695</v>
      </c>
      <c r="G40" s="23">
        <v>0</v>
      </c>
      <c r="H40" s="23">
        <v>445631620</v>
      </c>
      <c r="I40" s="23">
        <v>0</v>
      </c>
      <c r="J40" s="23">
        <v>362182774</v>
      </c>
      <c r="K40" s="23">
        <v>0</v>
      </c>
      <c r="L40" s="23">
        <v>10079467</v>
      </c>
      <c r="M40" s="23">
        <v>0</v>
      </c>
      <c r="N40" s="23">
        <v>0</v>
      </c>
      <c r="O40" s="23">
        <v>0</v>
      </c>
      <c r="P40" s="23">
        <v>103038015</v>
      </c>
      <c r="Q40" s="23">
        <v>0</v>
      </c>
      <c r="R40" s="23">
        <v>-1166939003</v>
      </c>
      <c r="S40" s="23">
        <v>0</v>
      </c>
      <c r="T40" s="23">
        <f>SUM(D40:S40)</f>
        <v>4259754187</v>
      </c>
      <c r="U40" s="23"/>
      <c r="V40" s="23">
        <v>181274695</v>
      </c>
      <c r="W40" s="23">
        <v>0</v>
      </c>
      <c r="X40" s="23">
        <f>SUM(T40:V40)</f>
        <v>4441028882</v>
      </c>
      <c r="Y40" s="121"/>
    </row>
    <row r="41" spans="1:25" ht="22.5" customHeight="1">
      <c r="A41" s="1" t="s">
        <v>227</v>
      </c>
      <c r="C41" s="129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121"/>
    </row>
    <row r="42" spans="1:25" ht="22.5" customHeight="1">
      <c r="A42" s="121" t="s">
        <v>229</v>
      </c>
      <c r="C42" s="129"/>
      <c r="Y42" s="121"/>
    </row>
    <row r="43" spans="1:25" ht="22.5" customHeight="1">
      <c r="A43" s="121" t="s">
        <v>230</v>
      </c>
      <c r="B43" s="132">
        <v>20</v>
      </c>
      <c r="C43" s="129"/>
      <c r="D43" s="148">
        <v>0</v>
      </c>
      <c r="E43" s="29"/>
      <c r="F43" s="148">
        <v>0</v>
      </c>
      <c r="G43" s="29"/>
      <c r="H43" s="148">
        <v>0</v>
      </c>
      <c r="I43" s="23"/>
      <c r="J43" s="23">
        <v>-186443776</v>
      </c>
      <c r="K43" s="23"/>
      <c r="L43" s="148">
        <v>0</v>
      </c>
      <c r="M43" s="23"/>
      <c r="N43" s="148">
        <v>0</v>
      </c>
      <c r="O43" s="23"/>
      <c r="P43" s="148">
        <v>0</v>
      </c>
      <c r="Q43" s="23"/>
      <c r="R43" s="148">
        <v>0</v>
      </c>
      <c r="S43" s="23"/>
      <c r="T43" s="23">
        <f>SUM(D43:R43)</f>
        <v>-186443776</v>
      </c>
      <c r="U43" s="23"/>
      <c r="V43" s="23">
        <v>-44018274</v>
      </c>
      <c r="W43" s="23"/>
      <c r="X43" s="23">
        <f>SUM(T43:V43)</f>
        <v>-230462050</v>
      </c>
      <c r="Y43" s="121"/>
    </row>
    <row r="44" spans="1:25" ht="22.5" customHeight="1">
      <c r="A44" s="121" t="s">
        <v>241</v>
      </c>
      <c r="C44" s="129"/>
      <c r="D44" s="29"/>
      <c r="E44" s="29"/>
      <c r="F44" s="29"/>
      <c r="G44" s="29"/>
      <c r="H44" s="29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121"/>
    </row>
    <row r="45" spans="1:25" ht="22.5" customHeight="1">
      <c r="A45" s="121" t="s">
        <v>256</v>
      </c>
      <c r="B45" s="132"/>
      <c r="C45" s="129"/>
      <c r="D45" s="150" t="s">
        <v>200</v>
      </c>
      <c r="E45" s="23"/>
      <c r="F45" s="150" t="s">
        <v>200</v>
      </c>
      <c r="G45" s="23"/>
      <c r="H45" s="150" t="s">
        <v>200</v>
      </c>
      <c r="I45" s="23"/>
      <c r="J45" s="150" t="s">
        <v>200</v>
      </c>
      <c r="K45" s="150"/>
      <c r="L45" s="23">
        <v>1213500</v>
      </c>
      <c r="M45" s="23"/>
      <c r="N45" s="150">
        <v>0</v>
      </c>
      <c r="O45" s="23"/>
      <c r="P45" s="150">
        <v>0</v>
      </c>
      <c r="Q45" s="23"/>
      <c r="R45" s="150">
        <v>0</v>
      </c>
      <c r="S45" s="23"/>
      <c r="T45" s="23">
        <f>SUM(D45:R45)</f>
        <v>1213500</v>
      </c>
      <c r="U45" s="23"/>
      <c r="V45" s="150">
        <v>286500</v>
      </c>
      <c r="W45" s="23"/>
      <c r="X45" s="23">
        <f>SUM(T45:V45)</f>
        <v>1500000</v>
      </c>
      <c r="Y45" s="121"/>
    </row>
    <row r="46" spans="1:25" ht="22.5" customHeight="1">
      <c r="A46" s="121" t="s">
        <v>249</v>
      </c>
      <c r="B46" s="132"/>
      <c r="C46" s="129"/>
      <c r="D46" s="150">
        <v>0</v>
      </c>
      <c r="E46" s="23"/>
      <c r="F46" s="150">
        <v>0</v>
      </c>
      <c r="G46" s="23"/>
      <c r="H46" s="150">
        <v>0</v>
      </c>
      <c r="I46" s="23"/>
      <c r="J46" s="150">
        <v>0</v>
      </c>
      <c r="K46" s="150"/>
      <c r="L46" s="23">
        <v>-12101967</v>
      </c>
      <c r="M46" s="23"/>
      <c r="N46" s="150">
        <v>0</v>
      </c>
      <c r="O46" s="23"/>
      <c r="P46" s="150">
        <v>0</v>
      </c>
      <c r="Q46" s="23"/>
      <c r="R46" s="150">
        <v>0</v>
      </c>
      <c r="S46" s="23"/>
      <c r="T46" s="23">
        <f>SUM(D46:R46)</f>
        <v>-12101967</v>
      </c>
      <c r="U46" s="23"/>
      <c r="V46" s="150">
        <v>0</v>
      </c>
      <c r="W46" s="23"/>
      <c r="X46" s="23">
        <f>SUM(T46:V46)</f>
        <v>-12101967</v>
      </c>
      <c r="Y46" s="121"/>
    </row>
    <row r="47" spans="1:25" ht="22.5" customHeight="1">
      <c r="A47" s="121" t="s">
        <v>76</v>
      </c>
      <c r="B47" s="132"/>
      <c r="C47" s="129"/>
      <c r="D47" s="149">
        <v>0</v>
      </c>
      <c r="E47" s="29"/>
      <c r="F47" s="149">
        <v>0</v>
      </c>
      <c r="G47" s="29"/>
      <c r="H47" s="149">
        <v>0</v>
      </c>
      <c r="I47" s="29"/>
      <c r="J47" s="149">
        <v>0</v>
      </c>
      <c r="K47" s="150"/>
      <c r="L47" s="89">
        <v>0</v>
      </c>
      <c r="M47" s="29"/>
      <c r="N47" s="149">
        <v>261444</v>
      </c>
      <c r="O47" s="29"/>
      <c r="P47" s="149">
        <v>0</v>
      </c>
      <c r="Q47" s="29"/>
      <c r="R47" s="149">
        <v>0</v>
      </c>
      <c r="S47" s="29"/>
      <c r="T47" s="89">
        <f>SUM(D47:R47)</f>
        <v>261444</v>
      </c>
      <c r="U47" s="29"/>
      <c r="V47" s="149">
        <v>0</v>
      </c>
      <c r="W47" s="29"/>
      <c r="X47" s="89">
        <f>SUM(T47:V47)</f>
        <v>261444</v>
      </c>
      <c r="Y47" s="121"/>
    </row>
    <row r="48" spans="1:25" ht="22.5" customHeight="1">
      <c r="A48" s="120" t="s">
        <v>231</v>
      </c>
      <c r="C48" s="129"/>
      <c r="D48" s="148">
        <f aca="true" t="shared" si="2" ref="D48:R48">SUM(D42:D47)</f>
        <v>0</v>
      </c>
      <c r="E48" s="148"/>
      <c r="F48" s="148">
        <f t="shared" si="2"/>
        <v>0</v>
      </c>
      <c r="G48" s="148"/>
      <c r="H48" s="148">
        <f t="shared" si="2"/>
        <v>0</v>
      </c>
      <c r="I48" s="148"/>
      <c r="J48" s="148">
        <f t="shared" si="2"/>
        <v>-186443776</v>
      </c>
      <c r="K48" s="148"/>
      <c r="L48" s="148">
        <f t="shared" si="2"/>
        <v>-10888467</v>
      </c>
      <c r="M48" s="148"/>
      <c r="N48" s="148">
        <f t="shared" si="2"/>
        <v>261444</v>
      </c>
      <c r="O48" s="148"/>
      <c r="P48" s="148">
        <f t="shared" si="2"/>
        <v>0</v>
      </c>
      <c r="Q48" s="148"/>
      <c r="R48" s="148">
        <f t="shared" si="2"/>
        <v>0</v>
      </c>
      <c r="S48" s="148"/>
      <c r="T48" s="148">
        <f>SUM(T43:T47)</f>
        <v>-197070799</v>
      </c>
      <c r="U48" s="148"/>
      <c r="V48" s="148">
        <f>SUM(V42:V47)</f>
        <v>-43731774</v>
      </c>
      <c r="W48" s="148"/>
      <c r="X48" s="148">
        <f>SUM(X42:X47)</f>
        <v>-240802573</v>
      </c>
      <c r="Y48" s="121"/>
    </row>
    <row r="49" spans="1:25" ht="22.5" customHeight="1">
      <c r="A49" s="121" t="s">
        <v>202</v>
      </c>
      <c r="C49" s="129"/>
      <c r="D49" s="149" t="s">
        <v>200</v>
      </c>
      <c r="E49" s="29"/>
      <c r="F49" s="149" t="s">
        <v>200</v>
      </c>
      <c r="G49" s="29"/>
      <c r="H49" s="149" t="s">
        <v>200</v>
      </c>
      <c r="I49" s="29"/>
      <c r="J49" s="149" t="s">
        <v>200</v>
      </c>
      <c r="K49" s="148"/>
      <c r="L49" s="149" t="s">
        <v>200</v>
      </c>
      <c r="M49" s="29"/>
      <c r="N49" s="149" t="s">
        <v>200</v>
      </c>
      <c r="O49" s="29"/>
      <c r="P49" s="149" t="s">
        <v>200</v>
      </c>
      <c r="Q49" s="23"/>
      <c r="R49" s="89">
        <f>'BS&amp;PL'!D141</f>
        <v>304824998</v>
      </c>
      <c r="S49" s="23"/>
      <c r="T49" s="89">
        <f>SUM(D49:R49)</f>
        <v>304824998</v>
      </c>
      <c r="U49" s="23"/>
      <c r="V49" s="89">
        <v>3590855</v>
      </c>
      <c r="W49" s="23"/>
      <c r="X49" s="89">
        <f>SUM(T49:V49)</f>
        <v>308415853</v>
      </c>
      <c r="Y49" s="121"/>
    </row>
    <row r="50" spans="1:25" ht="22.5" customHeight="1">
      <c r="A50" s="1" t="s">
        <v>203</v>
      </c>
      <c r="C50" s="129"/>
      <c r="D50" s="148">
        <f>SUM(D48:D49)</f>
        <v>0</v>
      </c>
      <c r="E50" s="29"/>
      <c r="F50" s="148">
        <f>SUM(F48:F49)</f>
        <v>0</v>
      </c>
      <c r="G50" s="29"/>
      <c r="H50" s="148">
        <f>SUM(H48:H49)</f>
        <v>0</v>
      </c>
      <c r="I50" s="29"/>
      <c r="J50" s="148">
        <f>SUM(J48:J49)</f>
        <v>-186443776</v>
      </c>
      <c r="K50" s="148"/>
      <c r="L50" s="148">
        <f>SUM(L48:L49)</f>
        <v>-10888467</v>
      </c>
      <c r="M50" s="29"/>
      <c r="N50" s="148">
        <f>SUM(N48:N49)</f>
        <v>261444</v>
      </c>
      <c r="O50" s="29"/>
      <c r="P50" s="148">
        <f>SUM(P48:P49)</f>
        <v>0</v>
      </c>
      <c r="Q50" s="29"/>
      <c r="R50" s="148">
        <f>SUM(R48:R49)</f>
        <v>304824998</v>
      </c>
      <c r="S50" s="29"/>
      <c r="T50" s="148">
        <f>SUM(T48:T49)</f>
        <v>107754199</v>
      </c>
      <c r="U50" s="29"/>
      <c r="V50" s="148">
        <f>SUM(V48:V49)</f>
        <v>-40140919</v>
      </c>
      <c r="W50" s="29"/>
      <c r="X50" s="148">
        <f>SUM(X48:X49)</f>
        <v>67613280</v>
      </c>
      <c r="Y50" s="121"/>
    </row>
    <row r="51" spans="1:25" ht="22.5" customHeight="1">
      <c r="A51" s="1" t="s">
        <v>206</v>
      </c>
      <c r="B51" s="152"/>
      <c r="C51" s="152"/>
      <c r="D51" s="92"/>
      <c r="E51" s="92"/>
      <c r="F51" s="148"/>
      <c r="G51" s="29"/>
      <c r="H51" s="148"/>
      <c r="I51" s="29"/>
      <c r="J51" s="148"/>
      <c r="K51" s="148"/>
      <c r="L51" s="148"/>
      <c r="M51" s="29"/>
      <c r="N51" s="148"/>
      <c r="O51" s="29"/>
      <c r="P51" s="148"/>
      <c r="Q51" s="29"/>
      <c r="R51" s="148"/>
      <c r="S51" s="29"/>
      <c r="T51" s="148"/>
      <c r="U51" s="29"/>
      <c r="V51" s="148"/>
      <c r="W51" s="29"/>
      <c r="X51" s="148"/>
      <c r="Y51" s="121"/>
    </row>
    <row r="52" spans="1:25" ht="22.5" customHeight="1">
      <c r="A52" s="145" t="s">
        <v>207</v>
      </c>
      <c r="B52" s="132">
        <v>21</v>
      </c>
      <c r="C52" s="129"/>
      <c r="D52" s="148">
        <v>0</v>
      </c>
      <c r="E52" s="29"/>
      <c r="F52" s="148">
        <v>0</v>
      </c>
      <c r="G52" s="29"/>
      <c r="H52" s="148">
        <v>0</v>
      </c>
      <c r="I52" s="29"/>
      <c r="J52" s="148">
        <v>0</v>
      </c>
      <c r="K52" s="148"/>
      <c r="L52" s="148">
        <v>0</v>
      </c>
      <c r="M52" s="29"/>
      <c r="N52" s="148">
        <v>0</v>
      </c>
      <c r="O52" s="29"/>
      <c r="P52" s="148">
        <v>16097745</v>
      </c>
      <c r="Q52" s="29"/>
      <c r="R52" s="148">
        <v>-16097745</v>
      </c>
      <c r="S52" s="29"/>
      <c r="T52" s="148">
        <f>SUM(D52:R52)</f>
        <v>0</v>
      </c>
      <c r="U52" s="29"/>
      <c r="V52" s="148">
        <v>0</v>
      </c>
      <c r="W52" s="29"/>
      <c r="X52" s="148">
        <f>SUM(T52:V52)</f>
        <v>0</v>
      </c>
      <c r="Y52" s="121"/>
    </row>
    <row r="53" spans="1:25" ht="22.5" customHeight="1">
      <c r="A53" s="1" t="s">
        <v>257</v>
      </c>
      <c r="B53" s="132">
        <v>24.2</v>
      </c>
      <c r="C53" s="129"/>
      <c r="D53" s="148">
        <v>0</v>
      </c>
      <c r="E53" s="29"/>
      <c r="F53" s="148">
        <v>0</v>
      </c>
      <c r="G53" s="29"/>
      <c r="H53" s="148">
        <v>0</v>
      </c>
      <c r="I53" s="29"/>
      <c r="J53" s="148">
        <v>0</v>
      </c>
      <c r="K53" s="148"/>
      <c r="L53" s="148">
        <v>0</v>
      </c>
      <c r="M53" s="29"/>
      <c r="N53" s="148">
        <v>0</v>
      </c>
      <c r="O53" s="29"/>
      <c r="P53" s="148">
        <v>-103038015</v>
      </c>
      <c r="Q53" s="29"/>
      <c r="R53" s="148">
        <v>103038015</v>
      </c>
      <c r="S53" s="29"/>
      <c r="T53" s="148">
        <f>SUM(D53:R53)</f>
        <v>0</v>
      </c>
      <c r="U53" s="29"/>
      <c r="V53" s="148">
        <v>0</v>
      </c>
      <c r="W53" s="29"/>
      <c r="X53" s="148">
        <f>SUM(T53:V53)</f>
        <v>0</v>
      </c>
      <c r="Y53" s="121"/>
    </row>
    <row r="54" spans="1:25" ht="22.5" customHeight="1">
      <c r="A54" s="1" t="s">
        <v>208</v>
      </c>
      <c r="B54" s="132">
        <v>24.2</v>
      </c>
      <c r="C54" s="129"/>
      <c r="D54" s="150" t="s">
        <v>200</v>
      </c>
      <c r="E54" s="23"/>
      <c r="F54" s="23">
        <v>-1222496883</v>
      </c>
      <c r="G54" s="23"/>
      <c r="H54" s="150" t="s">
        <v>200</v>
      </c>
      <c r="I54" s="23"/>
      <c r="J54" s="150" t="s">
        <v>200</v>
      </c>
      <c r="K54" s="150"/>
      <c r="L54" s="150" t="s">
        <v>200</v>
      </c>
      <c r="M54" s="23"/>
      <c r="N54" s="23">
        <v>0</v>
      </c>
      <c r="O54" s="23"/>
      <c r="P54" s="150">
        <v>0</v>
      </c>
      <c r="Q54" s="23"/>
      <c r="R54" s="23">
        <v>1222496883</v>
      </c>
      <c r="S54" s="23"/>
      <c r="T54" s="150">
        <f>SUM(D54:R54)</f>
        <v>0</v>
      </c>
      <c r="U54" s="23"/>
      <c r="V54" s="150" t="s">
        <v>200</v>
      </c>
      <c r="W54" s="23"/>
      <c r="X54" s="150">
        <f>SUM(T54:V54)</f>
        <v>0</v>
      </c>
      <c r="Y54" s="121"/>
    </row>
    <row r="55" spans="1:25" ht="22.5" customHeight="1">
      <c r="A55" s="1" t="s">
        <v>250</v>
      </c>
      <c r="B55" s="132"/>
      <c r="C55" s="129"/>
      <c r="D55" s="150">
        <v>0</v>
      </c>
      <c r="E55" s="23"/>
      <c r="F55" s="23">
        <v>0</v>
      </c>
      <c r="G55" s="23"/>
      <c r="H55" s="150">
        <v>0</v>
      </c>
      <c r="I55" s="23"/>
      <c r="J55" s="150">
        <v>0</v>
      </c>
      <c r="K55" s="150"/>
      <c r="L55" s="150">
        <v>0</v>
      </c>
      <c r="M55" s="23"/>
      <c r="N55" s="23">
        <v>0</v>
      </c>
      <c r="O55" s="23"/>
      <c r="P55" s="150">
        <v>0</v>
      </c>
      <c r="Q55" s="23"/>
      <c r="R55" s="23">
        <v>0</v>
      </c>
      <c r="S55" s="23"/>
      <c r="T55" s="150">
        <f>SUM(D55:R55)</f>
        <v>0</v>
      </c>
      <c r="U55" s="23"/>
      <c r="V55" s="150">
        <v>400</v>
      </c>
      <c r="W55" s="23"/>
      <c r="X55" s="150">
        <f>SUM(T55:V55)</f>
        <v>400</v>
      </c>
      <c r="Y55" s="121"/>
    </row>
    <row r="56" spans="1:25" ht="22.5" customHeight="1" thickBot="1">
      <c r="A56" s="120" t="s">
        <v>209</v>
      </c>
      <c r="C56" s="129"/>
      <c r="D56" s="151">
        <f>SUM(D40,D50:D55)</f>
        <v>1186208619</v>
      </c>
      <c r="E56" s="23"/>
      <c r="F56" s="151">
        <f>SUM(F40,F50:F55)</f>
        <v>2097055812</v>
      </c>
      <c r="G56" s="23"/>
      <c r="H56" s="151">
        <f>SUM(H40,H50:H55)</f>
        <v>445631620</v>
      </c>
      <c r="I56" s="23"/>
      <c r="J56" s="151">
        <f>SUM(J40,J50:J55)</f>
        <v>175738998</v>
      </c>
      <c r="K56" s="23"/>
      <c r="L56" s="151">
        <f>SUM(L40,L50:L55)</f>
        <v>-809000</v>
      </c>
      <c r="M56" s="23"/>
      <c r="N56" s="151">
        <f>SUM(N40,N50:N55)</f>
        <v>261444</v>
      </c>
      <c r="O56" s="23"/>
      <c r="P56" s="151">
        <f>SUM(P40,P50:P55)</f>
        <v>16097745</v>
      </c>
      <c r="Q56" s="23"/>
      <c r="R56" s="151">
        <f>SUM(R40,R50:R55)</f>
        <v>447323148</v>
      </c>
      <c r="S56" s="23"/>
      <c r="T56" s="151">
        <f>SUM(T40,T50:T55)</f>
        <v>4367508386</v>
      </c>
      <c r="U56" s="23"/>
      <c r="V56" s="151">
        <f>SUM(V40,V50:V55)</f>
        <v>141134176</v>
      </c>
      <c r="W56" s="23"/>
      <c r="X56" s="151">
        <f>SUM(X40,X50:X55)</f>
        <v>4508642562</v>
      </c>
      <c r="Y56" s="23"/>
    </row>
    <row r="57" spans="4:25" ht="22.5" customHeight="1" thickTop="1"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146">
        <f>X56-'BS&amp;PL'!D103</f>
        <v>0</v>
      </c>
      <c r="Y57" s="146"/>
    </row>
    <row r="58" spans="1:25" ht="22.5" customHeight="1">
      <c r="A58" s="4" t="s">
        <v>36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</row>
    <row r="59" spans="4:25" ht="22.5" customHeight="1"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</row>
    <row r="60" spans="4:25" ht="22.5" customHeight="1"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</row>
  </sheetData>
  <sheetProtection/>
  <mergeCells count="8">
    <mergeCell ref="C5:X5"/>
    <mergeCell ref="C33:T33"/>
    <mergeCell ref="C32:X32"/>
    <mergeCell ref="C35:D35"/>
    <mergeCell ref="P36:R36"/>
    <mergeCell ref="C8:D8"/>
    <mergeCell ref="P9:R9"/>
    <mergeCell ref="C6:T6"/>
  </mergeCells>
  <printOptions horizontalCentered="1"/>
  <pageMargins left="0.3" right="0.3" top="1" bottom="0.3" header="0.3" footer="0.3"/>
  <pageSetup fitToHeight="2" horizontalDpi="600" verticalDpi="600" orientation="landscape" paperSize="9" scale="57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zoomScalePageLayoutView="0" workbookViewId="0" topLeftCell="A19">
      <selection activeCell="A33" sqref="A33"/>
    </sheetView>
  </sheetViews>
  <sheetFormatPr defaultColWidth="9.140625" defaultRowHeight="22.5" customHeight="1"/>
  <cols>
    <col min="1" max="1" width="58.421875" style="121" customWidth="1"/>
    <col min="2" max="2" width="6.421875" style="121" customWidth="1"/>
    <col min="3" max="3" width="1.7109375" style="134" customWidth="1"/>
    <col min="4" max="4" width="16.7109375" style="134" customWidth="1"/>
    <col min="5" max="5" width="1.7109375" style="134" customWidth="1"/>
    <col min="6" max="6" width="16.7109375" style="134" customWidth="1"/>
    <col min="7" max="7" width="1.7109375" style="134" customWidth="1"/>
    <col min="8" max="8" width="15.00390625" style="134" customWidth="1"/>
    <col min="9" max="9" width="2.140625" style="134" customWidth="1"/>
    <col min="10" max="10" width="15.00390625" style="134" customWidth="1"/>
    <col min="11" max="11" width="1.7109375" style="134" customWidth="1"/>
    <col min="12" max="12" width="15.00390625" style="134" customWidth="1"/>
    <col min="13" max="13" width="1.7109375" style="134" customWidth="1"/>
    <col min="14" max="14" width="15.00390625" style="134" customWidth="1"/>
    <col min="15" max="15" width="1.7109375" style="134" customWidth="1"/>
    <col min="16" max="16" width="17.140625" style="134" customWidth="1"/>
    <col min="17" max="17" width="2.8515625" style="134" customWidth="1"/>
    <col min="18" max="18" width="17.140625" style="134" customWidth="1"/>
    <col min="19" max="19" width="1.421875" style="121" customWidth="1"/>
    <col min="20" max="16384" width="9.140625" style="121" customWidth="1"/>
  </cols>
  <sheetData>
    <row r="1" spans="1:18" ht="22.5" customHeight="1">
      <c r="A1" s="120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2.5" customHeight="1">
      <c r="A2" s="120" t="s">
        <v>232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2.5" customHeight="1">
      <c r="A3" s="120" t="s">
        <v>89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22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22" t="s">
        <v>3</v>
      </c>
    </row>
    <row r="6" spans="3:18" ht="22.5" customHeight="1">
      <c r="C6" s="156" t="s">
        <v>5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5:18" s="123" customFormat="1" ht="22.5" customHeight="1">
      <c r="E7" s="124"/>
      <c r="F7" s="125"/>
      <c r="G7" s="125"/>
      <c r="H7" s="125"/>
      <c r="I7" s="125"/>
      <c r="J7" s="113" t="s">
        <v>177</v>
      </c>
      <c r="K7" s="124"/>
      <c r="L7" s="110"/>
      <c r="M7" s="124"/>
      <c r="N7" s="124"/>
      <c r="O7" s="124"/>
      <c r="P7" s="124"/>
      <c r="Q7" s="124"/>
      <c r="R7" s="110"/>
    </row>
    <row r="8" spans="3:18" s="123" customFormat="1" ht="22.5" customHeight="1">
      <c r="C8" s="158"/>
      <c r="D8" s="158"/>
      <c r="E8" s="124"/>
      <c r="F8" s="124"/>
      <c r="G8" s="124"/>
      <c r="H8" s="124"/>
      <c r="I8" s="124"/>
      <c r="J8" s="113" t="s">
        <v>178</v>
      </c>
      <c r="K8" s="110"/>
      <c r="L8" s="124"/>
      <c r="M8" s="110"/>
      <c r="R8" s="110"/>
    </row>
    <row r="9" spans="3:18" s="123" customFormat="1" ht="22.5" customHeight="1">
      <c r="C9" s="110"/>
      <c r="D9" s="123" t="s">
        <v>179</v>
      </c>
      <c r="E9" s="124"/>
      <c r="F9" s="110"/>
      <c r="G9" s="124"/>
      <c r="H9" s="124" t="s">
        <v>180</v>
      </c>
      <c r="I9" s="124"/>
      <c r="J9" s="113" t="s">
        <v>181</v>
      </c>
      <c r="K9" s="110"/>
      <c r="L9" s="110"/>
      <c r="M9" s="110"/>
      <c r="N9" s="159" t="s">
        <v>77</v>
      </c>
      <c r="O9" s="159"/>
      <c r="P9" s="159"/>
      <c r="Q9" s="110"/>
      <c r="R9" s="110"/>
    </row>
    <row r="10" spans="4:18" s="123" customFormat="1" ht="22.5" customHeight="1">
      <c r="D10" s="123" t="s">
        <v>182</v>
      </c>
      <c r="E10" s="124"/>
      <c r="F10" s="124" t="s">
        <v>183</v>
      </c>
      <c r="G10" s="124"/>
      <c r="H10" s="124" t="s">
        <v>184</v>
      </c>
      <c r="I10" s="124"/>
      <c r="J10" s="123" t="s">
        <v>185</v>
      </c>
      <c r="K10" s="110"/>
      <c r="L10" s="110"/>
      <c r="M10" s="110"/>
      <c r="N10" s="110" t="s">
        <v>186</v>
      </c>
      <c r="O10" s="110"/>
      <c r="P10" s="110" t="s">
        <v>187</v>
      </c>
      <c r="Q10" s="110"/>
      <c r="R10" s="110"/>
    </row>
    <row r="11" spans="2:18" s="123" customFormat="1" ht="22.5" customHeight="1">
      <c r="B11" s="126" t="s">
        <v>6</v>
      </c>
      <c r="C11" s="124"/>
      <c r="D11" s="127" t="s">
        <v>188</v>
      </c>
      <c r="E11" s="124"/>
      <c r="F11" s="127" t="s">
        <v>189</v>
      </c>
      <c r="G11" s="124"/>
      <c r="H11" s="127" t="s">
        <v>190</v>
      </c>
      <c r="I11" s="124"/>
      <c r="J11" s="128" t="s">
        <v>191</v>
      </c>
      <c r="K11" s="124"/>
      <c r="L11" s="127" t="s">
        <v>192</v>
      </c>
      <c r="M11" s="124"/>
      <c r="N11" s="127" t="s">
        <v>193</v>
      </c>
      <c r="O11" s="124"/>
      <c r="P11" s="127" t="s">
        <v>194</v>
      </c>
      <c r="Q11" s="110"/>
      <c r="R11" s="127" t="s">
        <v>195</v>
      </c>
    </row>
    <row r="13" spans="1:18" ht="22.5" customHeight="1">
      <c r="A13" s="1" t="s">
        <v>196</v>
      </c>
      <c r="C13" s="129"/>
      <c r="D13" s="130">
        <v>1186208619</v>
      </c>
      <c r="E13" s="131"/>
      <c r="F13" s="130">
        <v>2828907312</v>
      </c>
      <c r="G13" s="131"/>
      <c r="H13" s="130">
        <v>445631620</v>
      </c>
      <c r="I13" s="130"/>
      <c r="J13" s="130">
        <v>14765922</v>
      </c>
      <c r="K13" s="131"/>
      <c r="L13" s="130">
        <v>490645383</v>
      </c>
      <c r="M13" s="53"/>
      <c r="N13" s="130">
        <v>103038015</v>
      </c>
      <c r="O13" s="131"/>
      <c r="P13" s="130">
        <v>-1448876698</v>
      </c>
      <c r="Q13" s="131"/>
      <c r="R13" s="130">
        <f>SUM(D13:P13)</f>
        <v>3620320173</v>
      </c>
    </row>
    <row r="14" spans="1:18" ht="22.5" customHeight="1">
      <c r="A14" s="1" t="s">
        <v>197</v>
      </c>
      <c r="C14" s="129"/>
      <c r="D14" s="130"/>
      <c r="E14" s="131"/>
      <c r="F14" s="130"/>
      <c r="G14" s="131"/>
      <c r="H14" s="130"/>
      <c r="I14" s="130"/>
      <c r="J14" s="130"/>
      <c r="K14" s="131"/>
      <c r="L14" s="130"/>
      <c r="M14" s="53"/>
      <c r="N14" s="130"/>
      <c r="O14" s="131"/>
      <c r="P14" s="130"/>
      <c r="Q14" s="131"/>
      <c r="R14" s="130"/>
    </row>
    <row r="15" spans="1:3" ht="22.5" customHeight="1">
      <c r="A15" s="121" t="s">
        <v>198</v>
      </c>
      <c r="B15" s="132"/>
      <c r="C15" s="133"/>
    </row>
    <row r="16" spans="1:18" ht="22.5" customHeight="1">
      <c r="A16" s="121" t="s">
        <v>199</v>
      </c>
      <c r="B16" s="132"/>
      <c r="C16" s="133"/>
      <c r="D16" s="135" t="s">
        <v>200</v>
      </c>
      <c r="E16" s="131"/>
      <c r="F16" s="135" t="s">
        <v>200</v>
      </c>
      <c r="G16" s="131"/>
      <c r="H16" s="135" t="s">
        <v>200</v>
      </c>
      <c r="I16" s="136"/>
      <c r="J16" s="137">
        <v>-2663955</v>
      </c>
      <c r="K16" s="131"/>
      <c r="L16" s="135" t="s">
        <v>200</v>
      </c>
      <c r="M16" s="63"/>
      <c r="N16" s="135" t="s">
        <v>200</v>
      </c>
      <c r="O16" s="138"/>
      <c r="P16" s="135" t="s">
        <v>200</v>
      </c>
      <c r="Q16" s="131"/>
      <c r="R16" s="137">
        <f>SUM(D16:Q16)</f>
        <v>-2663955</v>
      </c>
    </row>
    <row r="17" spans="1:18" ht="22.5" customHeight="1">
      <c r="A17" s="120" t="s">
        <v>201</v>
      </c>
      <c r="B17" s="132"/>
      <c r="C17" s="133"/>
      <c r="D17" s="130">
        <f>SUM(D16)</f>
        <v>0</v>
      </c>
      <c r="E17" s="130"/>
      <c r="F17" s="130">
        <f aca="true" t="shared" si="0" ref="F17:R17">SUM(F16)</f>
        <v>0</v>
      </c>
      <c r="G17" s="130"/>
      <c r="H17" s="130">
        <f t="shared" si="0"/>
        <v>0</v>
      </c>
      <c r="I17" s="130"/>
      <c r="J17" s="130">
        <f t="shared" si="0"/>
        <v>-2663955</v>
      </c>
      <c r="K17" s="130"/>
      <c r="L17" s="130">
        <f t="shared" si="0"/>
        <v>0</v>
      </c>
      <c r="M17" s="130"/>
      <c r="N17" s="130">
        <f t="shared" si="0"/>
        <v>0</v>
      </c>
      <c r="O17" s="130"/>
      <c r="P17" s="130">
        <f t="shared" si="0"/>
        <v>0</v>
      </c>
      <c r="Q17" s="130"/>
      <c r="R17" s="130">
        <f t="shared" si="0"/>
        <v>-2663955</v>
      </c>
    </row>
    <row r="18" spans="1:18" ht="22.5" customHeight="1">
      <c r="A18" s="121" t="s">
        <v>202</v>
      </c>
      <c r="B18" s="123"/>
      <c r="C18" s="133"/>
      <c r="D18" s="135">
        <v>0</v>
      </c>
      <c r="E18" s="131"/>
      <c r="F18" s="135">
        <v>0</v>
      </c>
      <c r="G18" s="131"/>
      <c r="H18" s="135">
        <v>0</v>
      </c>
      <c r="I18" s="136"/>
      <c r="J18" s="135">
        <v>0</v>
      </c>
      <c r="K18" s="131"/>
      <c r="L18" s="135">
        <v>0</v>
      </c>
      <c r="M18" s="63"/>
      <c r="N18" s="135">
        <v>0</v>
      </c>
      <c r="O18" s="131"/>
      <c r="P18" s="137">
        <v>123341801</v>
      </c>
      <c r="Q18" s="131"/>
      <c r="R18" s="137">
        <f>SUM(D18:Q18)</f>
        <v>123341801</v>
      </c>
    </row>
    <row r="19" spans="1:18" s="140" customFormat="1" ht="22.5" customHeight="1">
      <c r="A19" s="1" t="s">
        <v>203</v>
      </c>
      <c r="B19" s="139"/>
      <c r="C19" s="129"/>
      <c r="D19" s="138">
        <f>SUM(D17:D18)</f>
        <v>0</v>
      </c>
      <c r="E19" s="131"/>
      <c r="F19" s="138">
        <f>SUM(F17:F18)</f>
        <v>0</v>
      </c>
      <c r="G19" s="131"/>
      <c r="H19" s="138">
        <f>SUM(H17:H18)</f>
        <v>0</v>
      </c>
      <c r="I19" s="138"/>
      <c r="J19" s="138">
        <f>SUM(J17:J18)</f>
        <v>-2663955</v>
      </c>
      <c r="K19" s="138"/>
      <c r="L19" s="138">
        <f>SUM(L17:L18)</f>
        <v>0</v>
      </c>
      <c r="M19" s="63"/>
      <c r="N19" s="138">
        <f>SUM(N17:N18)</f>
        <v>0</v>
      </c>
      <c r="O19" s="131"/>
      <c r="P19" s="138">
        <f>SUM(P17:P18)</f>
        <v>123341801</v>
      </c>
      <c r="Q19" s="131"/>
      <c r="R19" s="138">
        <f>SUM(R17:R18)</f>
        <v>120677846</v>
      </c>
    </row>
    <row r="20" spans="1:18" ht="22.5" customHeight="1">
      <c r="A20" s="1" t="s">
        <v>204</v>
      </c>
      <c r="B20" s="123"/>
      <c r="C20" s="133"/>
      <c r="D20" s="63">
        <v>0</v>
      </c>
      <c r="E20" s="131"/>
      <c r="F20" s="138">
        <v>490645383</v>
      </c>
      <c r="G20" s="131"/>
      <c r="H20" s="138" t="s">
        <v>200</v>
      </c>
      <c r="I20" s="138"/>
      <c r="J20" s="138" t="s">
        <v>200</v>
      </c>
      <c r="K20" s="131"/>
      <c r="L20" s="138">
        <v>-490645383</v>
      </c>
      <c r="M20" s="63"/>
      <c r="N20" s="138" t="s">
        <v>200</v>
      </c>
      <c r="O20" s="131"/>
      <c r="P20" s="138" t="s">
        <v>200</v>
      </c>
      <c r="Q20" s="131"/>
      <c r="R20" s="63">
        <f>SUM(D20:Q20)</f>
        <v>0</v>
      </c>
    </row>
    <row r="21" spans="1:18" ht="22.5" customHeight="1" thickBot="1">
      <c r="A21" s="120" t="s">
        <v>205</v>
      </c>
      <c r="C21" s="133"/>
      <c r="D21" s="141">
        <f>SUM(D13,D19:D20)</f>
        <v>1186208619</v>
      </c>
      <c r="E21" s="130"/>
      <c r="F21" s="141">
        <f aca="true" t="shared" si="1" ref="F21:R21">SUM(F13,F19:F20)</f>
        <v>3319552695</v>
      </c>
      <c r="G21" s="130"/>
      <c r="H21" s="141">
        <f t="shared" si="1"/>
        <v>445631620</v>
      </c>
      <c r="I21" s="130"/>
      <c r="J21" s="141">
        <f t="shared" si="1"/>
        <v>12101967</v>
      </c>
      <c r="K21" s="130"/>
      <c r="L21" s="141">
        <f t="shared" si="1"/>
        <v>0</v>
      </c>
      <c r="M21" s="130"/>
      <c r="N21" s="141">
        <f t="shared" si="1"/>
        <v>103038015</v>
      </c>
      <c r="O21" s="130"/>
      <c r="P21" s="141">
        <f t="shared" si="1"/>
        <v>-1325534897</v>
      </c>
      <c r="Q21" s="130"/>
      <c r="R21" s="141">
        <f t="shared" si="1"/>
        <v>3740998019</v>
      </c>
    </row>
    <row r="22" spans="1:18" ht="22.5" customHeight="1" thickTop="1">
      <c r="A22" s="142"/>
      <c r="C22" s="133"/>
      <c r="D22" s="130"/>
      <c r="E22" s="130"/>
      <c r="F22" s="130"/>
      <c r="G22" s="130"/>
      <c r="H22" s="130"/>
      <c r="I22" s="130"/>
      <c r="J22" s="130"/>
      <c r="K22" s="130"/>
      <c r="L22" s="130"/>
      <c r="M22" s="53"/>
      <c r="N22" s="130"/>
      <c r="O22" s="130"/>
      <c r="P22" s="130"/>
      <c r="Q22" s="130"/>
      <c r="R22" s="143"/>
    </row>
    <row r="23" spans="1:18" ht="22.5" customHeight="1">
      <c r="A23" s="1" t="s">
        <v>205</v>
      </c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53"/>
      <c r="N23" s="130"/>
      <c r="O23" s="130"/>
      <c r="P23" s="130"/>
      <c r="Q23" s="130"/>
      <c r="R23" s="130">
        <f>SUM(D23:P23)</f>
        <v>0</v>
      </c>
    </row>
    <row r="24" spans="1:18" ht="22.5" customHeight="1">
      <c r="A24" s="1" t="s">
        <v>197</v>
      </c>
      <c r="C24" s="129"/>
      <c r="D24" s="138">
        <v>1186208619</v>
      </c>
      <c r="E24" s="138">
        <v>0</v>
      </c>
      <c r="F24" s="138">
        <v>3319552695</v>
      </c>
      <c r="G24" s="138">
        <v>0</v>
      </c>
      <c r="H24" s="138">
        <v>445631620</v>
      </c>
      <c r="I24" s="138">
        <v>0</v>
      </c>
      <c r="J24" s="138">
        <v>12101967</v>
      </c>
      <c r="K24" s="138">
        <v>0</v>
      </c>
      <c r="L24" s="138">
        <v>0</v>
      </c>
      <c r="M24" s="138">
        <v>0</v>
      </c>
      <c r="N24" s="138">
        <v>103038015</v>
      </c>
      <c r="O24" s="138">
        <v>0</v>
      </c>
      <c r="P24" s="138">
        <v>-1325534897</v>
      </c>
      <c r="Q24" s="138"/>
      <c r="R24" s="138">
        <f>SUM(D24:Q24)</f>
        <v>3740998019</v>
      </c>
    </row>
    <row r="25" spans="1:3" ht="22.5" customHeight="1">
      <c r="A25" s="121" t="s">
        <v>198</v>
      </c>
      <c r="C25" s="129"/>
    </row>
    <row r="26" spans="1:18" ht="22.5" customHeight="1">
      <c r="A26" s="121" t="s">
        <v>199</v>
      </c>
      <c r="B26" s="132"/>
      <c r="C26" s="129"/>
      <c r="D26" s="135" t="s">
        <v>200</v>
      </c>
      <c r="E26" s="131"/>
      <c r="F26" s="135" t="s">
        <v>200</v>
      </c>
      <c r="G26" s="131"/>
      <c r="H26" s="135" t="s">
        <v>200</v>
      </c>
      <c r="I26" s="136"/>
      <c r="J26" s="144">
        <v>-12101967</v>
      </c>
      <c r="K26" s="131"/>
      <c r="L26" s="135" t="s">
        <v>200</v>
      </c>
      <c r="M26" s="53"/>
      <c r="N26" s="135" t="s">
        <v>200</v>
      </c>
      <c r="O26" s="131"/>
      <c r="P26" s="135" t="s">
        <v>200</v>
      </c>
      <c r="Q26" s="131"/>
      <c r="R26" s="144">
        <f>SUM(D26:Q26)</f>
        <v>-12101967</v>
      </c>
    </row>
    <row r="27" spans="1:18" ht="22.5" customHeight="1">
      <c r="A27" s="120" t="s">
        <v>201</v>
      </c>
      <c r="B27" s="132"/>
      <c r="C27" s="129"/>
      <c r="D27" s="130">
        <f>SUM(D26)</f>
        <v>0</v>
      </c>
      <c r="E27" s="130"/>
      <c r="F27" s="130">
        <f aca="true" t="shared" si="2" ref="F27:R27">SUM(F26)</f>
        <v>0</v>
      </c>
      <c r="G27" s="130"/>
      <c r="H27" s="130">
        <f t="shared" si="2"/>
        <v>0</v>
      </c>
      <c r="I27" s="130"/>
      <c r="J27" s="130">
        <f t="shared" si="2"/>
        <v>-12101967</v>
      </c>
      <c r="K27" s="130"/>
      <c r="L27" s="130">
        <f t="shared" si="2"/>
        <v>0</v>
      </c>
      <c r="M27" s="130"/>
      <c r="N27" s="130">
        <f t="shared" si="2"/>
        <v>0</v>
      </c>
      <c r="O27" s="130"/>
      <c r="P27" s="130">
        <f t="shared" si="2"/>
        <v>0</v>
      </c>
      <c r="Q27" s="130"/>
      <c r="R27" s="130">
        <f t="shared" si="2"/>
        <v>-12101967</v>
      </c>
    </row>
    <row r="28" spans="1:18" ht="22.5" customHeight="1">
      <c r="A28" s="121" t="s">
        <v>202</v>
      </c>
      <c r="B28" s="132"/>
      <c r="C28" s="129"/>
      <c r="D28" s="144">
        <v>0</v>
      </c>
      <c r="E28" s="131"/>
      <c r="F28" s="144">
        <v>0</v>
      </c>
      <c r="G28" s="131"/>
      <c r="H28" s="144">
        <v>0</v>
      </c>
      <c r="I28" s="130"/>
      <c r="J28" s="144">
        <v>0</v>
      </c>
      <c r="K28" s="131"/>
      <c r="L28" s="144">
        <v>0</v>
      </c>
      <c r="M28" s="53"/>
      <c r="N28" s="144">
        <v>0</v>
      </c>
      <c r="O28" s="131"/>
      <c r="P28" s="144">
        <v>321954902</v>
      </c>
      <c r="Q28" s="131"/>
      <c r="R28" s="137">
        <f>SUM(D28:Q28)</f>
        <v>321954902</v>
      </c>
    </row>
    <row r="29" spans="1:18" ht="22.5" customHeight="1">
      <c r="A29" s="1" t="s">
        <v>203</v>
      </c>
      <c r="B29" s="132"/>
      <c r="C29" s="129"/>
      <c r="D29" s="138">
        <f>SUM(D27:D28)</f>
        <v>0</v>
      </c>
      <c r="E29" s="131"/>
      <c r="F29" s="138">
        <f>SUM(F27:F28)</f>
        <v>0</v>
      </c>
      <c r="G29" s="131"/>
      <c r="H29" s="138">
        <f>SUM(H27:H28)</f>
        <v>0</v>
      </c>
      <c r="I29" s="138"/>
      <c r="J29" s="138">
        <f>SUM(J27:J28)</f>
        <v>-12101967</v>
      </c>
      <c r="K29" s="138"/>
      <c r="L29" s="138">
        <f>SUM(L27:L28)</f>
        <v>0</v>
      </c>
      <c r="M29" s="63"/>
      <c r="N29" s="138">
        <f>SUM(N27:N28)</f>
        <v>0</v>
      </c>
      <c r="O29" s="131"/>
      <c r="P29" s="138">
        <f>SUM(P27:P28)</f>
        <v>321954902</v>
      </c>
      <c r="Q29" s="131"/>
      <c r="R29" s="138">
        <f>SUM(R27:R28)</f>
        <v>309852935</v>
      </c>
    </row>
    <row r="30" spans="1:18" ht="22.5" customHeight="1">
      <c r="A30" s="1" t="s">
        <v>206</v>
      </c>
      <c r="B30" s="132"/>
      <c r="C30" s="129"/>
      <c r="D30" s="138"/>
      <c r="E30" s="131"/>
      <c r="F30" s="138"/>
      <c r="G30" s="131"/>
      <c r="H30" s="138"/>
      <c r="I30" s="138"/>
      <c r="J30" s="138"/>
      <c r="K30" s="138"/>
      <c r="L30" s="138"/>
      <c r="M30" s="63"/>
      <c r="N30" s="138"/>
      <c r="O30" s="131"/>
      <c r="P30" s="138"/>
      <c r="Q30" s="131"/>
      <c r="R30" s="138"/>
    </row>
    <row r="31" spans="1:18" ht="22.5" customHeight="1">
      <c r="A31" s="145" t="s">
        <v>207</v>
      </c>
      <c r="B31" s="132">
        <v>21</v>
      </c>
      <c r="C31" s="129"/>
      <c r="D31" s="138">
        <v>0</v>
      </c>
      <c r="E31" s="131"/>
      <c r="F31" s="138">
        <v>0</v>
      </c>
      <c r="G31" s="131"/>
      <c r="H31" s="138">
        <v>0</v>
      </c>
      <c r="I31" s="138"/>
      <c r="J31" s="138">
        <v>0</v>
      </c>
      <c r="K31" s="138"/>
      <c r="L31" s="138">
        <v>0</v>
      </c>
      <c r="M31" s="63"/>
      <c r="N31" s="138">
        <v>16097745</v>
      </c>
      <c r="O31" s="131"/>
      <c r="P31" s="138">
        <v>-16097745</v>
      </c>
      <c r="Q31" s="131"/>
      <c r="R31" s="138">
        <f>SUM(D31:P31)</f>
        <v>0</v>
      </c>
    </row>
    <row r="32" spans="1:18" ht="22.5" customHeight="1">
      <c r="A32" s="1" t="s">
        <v>257</v>
      </c>
      <c r="B32" s="132">
        <v>24.2</v>
      </c>
      <c r="C32" s="129"/>
      <c r="D32" s="138">
        <v>0</v>
      </c>
      <c r="E32" s="131"/>
      <c r="F32" s="138">
        <v>0</v>
      </c>
      <c r="G32" s="131"/>
      <c r="H32" s="138">
        <v>0</v>
      </c>
      <c r="I32" s="138"/>
      <c r="J32" s="138">
        <v>0</v>
      </c>
      <c r="K32" s="138"/>
      <c r="L32" s="138">
        <v>0</v>
      </c>
      <c r="M32" s="63"/>
      <c r="N32" s="138">
        <v>-103038015</v>
      </c>
      <c r="O32" s="131"/>
      <c r="P32" s="138">
        <v>103038015</v>
      </c>
      <c r="Q32" s="131"/>
      <c r="R32" s="138">
        <f>SUM(D32:P32)</f>
        <v>0</v>
      </c>
    </row>
    <row r="33" spans="1:18" ht="22.5" customHeight="1">
      <c r="A33" s="1" t="s">
        <v>208</v>
      </c>
      <c r="B33" s="132">
        <v>24.2</v>
      </c>
      <c r="C33" s="129"/>
      <c r="D33" s="138" t="s">
        <v>200</v>
      </c>
      <c r="E33" s="131"/>
      <c r="F33" s="130">
        <v>-1222496883</v>
      </c>
      <c r="G33" s="131"/>
      <c r="H33" s="138" t="s">
        <v>200</v>
      </c>
      <c r="I33" s="138"/>
      <c r="J33" s="138" t="s">
        <v>200</v>
      </c>
      <c r="K33" s="131"/>
      <c r="L33" s="130">
        <v>0</v>
      </c>
      <c r="M33" s="53"/>
      <c r="N33" s="138" t="s">
        <v>200</v>
      </c>
      <c r="O33" s="131"/>
      <c r="P33" s="138">
        <v>1222496883</v>
      </c>
      <c r="Q33" s="131"/>
      <c r="R33" s="76">
        <f>SUM(D33:Q33)</f>
        <v>0</v>
      </c>
    </row>
    <row r="34" spans="1:18" ht="22.5" customHeight="1" thickBot="1">
      <c r="A34" s="120" t="s">
        <v>209</v>
      </c>
      <c r="C34" s="129"/>
      <c r="D34" s="141">
        <f>SUM(D24,D29:D33)</f>
        <v>1186208619</v>
      </c>
      <c r="E34" s="130"/>
      <c r="F34" s="141">
        <f aca="true" t="shared" si="3" ref="F34:R34">SUM(F24,F29:F33)</f>
        <v>2097055812</v>
      </c>
      <c r="G34" s="130"/>
      <c r="H34" s="141">
        <f t="shared" si="3"/>
        <v>445631620</v>
      </c>
      <c r="I34" s="130"/>
      <c r="J34" s="141">
        <f t="shared" si="3"/>
        <v>0</v>
      </c>
      <c r="K34" s="130"/>
      <c r="L34" s="141">
        <f t="shared" si="3"/>
        <v>0</v>
      </c>
      <c r="M34" s="130"/>
      <c r="N34" s="141">
        <f t="shared" si="3"/>
        <v>16097745</v>
      </c>
      <c r="O34" s="130"/>
      <c r="P34" s="141">
        <f t="shared" si="3"/>
        <v>305857158</v>
      </c>
      <c r="Q34" s="130"/>
      <c r="R34" s="141">
        <f t="shared" si="3"/>
        <v>4050850954</v>
      </c>
    </row>
    <row r="35" spans="4:18" ht="22.5" customHeight="1" thickTop="1"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>
        <f>R34-'BS&amp;PL'!H103</f>
        <v>0</v>
      </c>
    </row>
    <row r="36" spans="1:18" ht="22.5" customHeight="1">
      <c r="A36" s="4" t="s">
        <v>36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</row>
    <row r="37" spans="4:18" ht="22.5" customHeight="1"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4:18" ht="22.5" customHeight="1"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</row>
  </sheetData>
  <sheetProtection/>
  <mergeCells count="3">
    <mergeCell ref="C6:R6"/>
    <mergeCell ref="C8:D8"/>
    <mergeCell ref="N9:P9"/>
  </mergeCells>
  <printOptions horizontalCentered="1"/>
  <pageMargins left="0.3" right="0.3" top="1" bottom="0.3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2010-02-17T04:19:41Z</cp:lastPrinted>
  <dcterms:created xsi:type="dcterms:W3CDTF">2010-02-16T04:42:07Z</dcterms:created>
  <dcterms:modified xsi:type="dcterms:W3CDTF">2010-02-24T07:31:15Z</dcterms:modified>
  <cp:category/>
  <cp:version/>
  <cp:contentType/>
  <cp:contentStatus/>
</cp:coreProperties>
</file>