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61" windowWidth="9900" windowHeight="8655" tabRatio="599" activeTab="4"/>
  </bookViews>
  <sheets>
    <sheet name="งบดุล" sheetId="1" r:id="rId1"/>
    <sheet name="งบกำไรขาดทุน" sheetId="2" r:id="rId2"/>
    <sheet name="งบแสดง การเงินรวม" sheetId="3" r:id="rId3"/>
    <sheet name="งบแสดง" sheetId="4" r:id="rId4"/>
    <sheet name="งบกระแสเงินสด" sheetId="5" r:id="rId5"/>
  </sheets>
  <externalReferences>
    <externalReference r:id="rId8"/>
  </externalReferences>
  <definedNames>
    <definedName name="_xlnm.Print_Area" localSheetId="4">'งบกระแสเงินสด'!$A$1:$O$97</definedName>
    <definedName name="_xlnm.Print_Area" localSheetId="1">'งบกำไรขาดทุน'!$A$1:$O$35</definedName>
    <definedName name="_xlnm.Print_Area" localSheetId="0">'งบดุล'!$A$1:$P$122</definedName>
    <definedName name="_xlnm.Print_Area" localSheetId="3">'งบแสดง'!$A$1:$L$40</definedName>
    <definedName name="_xlnm.Print_Area" localSheetId="2">'งบแสดง การเงินรวม'!$A$1:$Q$26</definedName>
  </definedNames>
  <calcPr fullCalcOnLoad="1"/>
</workbook>
</file>

<file path=xl/sharedStrings.xml><?xml version="1.0" encoding="utf-8"?>
<sst xmlns="http://schemas.openxmlformats.org/spreadsheetml/2006/main" count="333" uniqueCount="251">
  <si>
    <t>งบดุล</t>
  </si>
  <si>
    <t>งบการเงินรวม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</si>
  <si>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</si>
  <si>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</si>
  <si>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</si>
  <si>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สินทรัพย์หมุนเวียนอื่น</t>
  </si>
  <si>
    <t>อื่น ๆ</t>
  </si>
  <si>
    <t>รวมสินทรัพย์หมุนเวียน</t>
  </si>
  <si>
    <t>สินทรัพย์ไม่หมุนเวียน</t>
  </si>
  <si>
    <t>รวมสินทรัพย์ไม่หมุนเวียน</t>
  </si>
  <si>
    <t>รวมสินทรัพย์</t>
  </si>
  <si>
    <t xml:space="preserve">          </t>
  </si>
  <si>
    <t>หนี้สินและส่วนของผู้ถือหุ้น</t>
  </si>
  <si>
    <t>หนี้สินหมุนเวียน</t>
  </si>
  <si>
    <t>หนี้สินหมุนเวียนอื่น</t>
  </si>
  <si>
    <t>ค่าใช้จ่ายค้างจ่าย</t>
  </si>
  <si>
    <t>ภาษีเงินได้นิติบุคคลค้างจ่าย</t>
  </si>
  <si>
    <t>รวมหนี้สินหมุนเวียน</t>
  </si>
  <si>
    <t>หนี้สินไม่หมุนเวียน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</si>
  <si>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</si>
  <si>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</si>
  <si>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</si>
  <si>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</si>
  <si>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ทุนจดทะเบียน     </t>
  </si>
  <si>
    <t>ทุนที่ออกและเรียกชำระแล้ว</t>
  </si>
  <si>
    <t>จัดสรรแล้ว</t>
  </si>
  <si>
    <t>สำรองตามกฎหมาย</t>
  </si>
  <si>
    <t>ยังไม่ได้จัดสรร</t>
  </si>
  <si>
    <t>รวมส่วนของผู้ถือหุ้น</t>
  </si>
  <si>
    <t>รวมหนี้สินและส่วนของผู้ถือหุ้น</t>
  </si>
  <si>
    <t>งบกำไรขาดทุน</t>
  </si>
  <si>
    <t>รายได้อื่น</t>
  </si>
  <si>
    <t>ดอกเบี้ยจ่าย</t>
  </si>
  <si>
    <t>ภาษีเงินได้นิติบุคคล</t>
  </si>
  <si>
    <t>งบกระแสเงินสด</t>
  </si>
  <si>
    <t>กระแสเงินสดจากกิจกรรมดำเนินงาน</t>
  </si>
  <si>
    <t>ค่าเสื่อมราคา</t>
  </si>
  <si>
    <t>(เพิ่มขึ้น)ลดลงในสินทรัพย์หมุนเวียนอื่น</t>
  </si>
  <si>
    <t>เพิ่มขึ้น(ลดลง)ในค่าใช้จ่ายค้างจ่าย</t>
  </si>
  <si>
    <t>เพิ่มขึ้น(ลดลง)ในหนี้สินหมุนเวียนอื่น</t>
  </si>
  <si>
    <t>เงินสดสุทธิได้รับ(ใช้ไป)จากกิจกรรมดำเนินงาน</t>
  </si>
  <si>
    <t>กระแสเงินสดจากกิจกรรมลงทุน</t>
  </si>
  <si>
    <t>เงินสดสุทธิได้รับ(ใช้ไป)จากกิจกรรมลงทุน</t>
  </si>
  <si>
    <t>กระแสเงินสดจากกิจกรรมจัดหาเงิน</t>
  </si>
  <si>
    <t>เงินสดสุทธิได้รับ(ใช้ไป)จากกิจกรรมจัดหาเงิน</t>
  </si>
  <si>
    <t>เงินสดและรายการเทียบเท่าเงินสดเพิ่มขึ้น(ลดลง)สุทธิ</t>
  </si>
  <si>
    <t>รวม</t>
  </si>
  <si>
    <t>กำไร(ขาดทุน)สะสม</t>
  </si>
  <si>
    <t>ส่วนน้อย</t>
  </si>
  <si>
    <t>สินทรัพย์ไม่หมุนเวียนอื่น</t>
  </si>
  <si>
    <t>(เพิ่มขึ้น)ลดลงในสินทรัพย์ไม่หมุนเวียนอื่น</t>
  </si>
  <si>
    <t>ดอกเบี้ยรับ</t>
  </si>
  <si>
    <t>ยอดคงเหลือ ณ วันที่ 31 ธันวาคม 2549</t>
  </si>
  <si>
    <t>ยอดคงเหลือ ณ วันที่ 31 ธันวาคม 2550</t>
  </si>
  <si>
    <t>เงินฝากประจำที่ติดภาระค้ำประกัน</t>
  </si>
  <si>
    <t>รายได้ค่ารักษาพยาบาล</t>
  </si>
  <si>
    <t>ต้นทุนค่ารักษาพยาบาล</t>
  </si>
  <si>
    <t xml:space="preserve">ยอดคงเหลือ ณ วันที่ 31 ธันวาคม 2549 </t>
  </si>
  <si>
    <t>(เพิ่มขึ้น)ลดลงในเงินฝากประจำที่ติดภาระค้ำประกัน</t>
  </si>
  <si>
    <t>เงินสดจ่ายจากเงินให้กู้ยืมแก่พนักงาน</t>
  </si>
  <si>
    <t>เงินสดจ่ายในการซื้อที่ดิน อาคารและอุปกรณ์</t>
  </si>
  <si>
    <t>เงินสดรับจากการขายที่ดิน อาคารและอุปกรณ์</t>
  </si>
  <si>
    <t>อื่นๆ</t>
  </si>
  <si>
    <t>หุ้นสามัญ 40,843,333 หุ้น  มูลค่าหุ้นละ 10.00 บาท</t>
  </si>
  <si>
    <t>เงินลงทุนในบริษัทย่อย</t>
  </si>
  <si>
    <t>เงินลงทุนในบริษัทร่วม</t>
  </si>
  <si>
    <t>ค่าตอบแทนแพทย์ค้างจ่าย</t>
  </si>
  <si>
    <t>หุ้นสามัญ 40,231,250 หุ้น  มูลค่าหุ้นละ 10.00 บาท</t>
  </si>
  <si>
    <t>เงินกู้ยืมระยะยาวจากสถาบันการเงิน</t>
  </si>
  <si>
    <t>หนี้สินตามสัญญาเช่าการเงิน</t>
  </si>
  <si>
    <t>กำไรขั้นต้น</t>
  </si>
  <si>
    <t>ส่วนของหนี้สินที่ถึงกำหนดชำระภายในหนึ่งปี</t>
  </si>
  <si>
    <t>เงินกู้ยืมระยะยาวจากบริษัทที่เกี่ยวข้องกัน</t>
  </si>
  <si>
    <t>หนี้สินตามสัญญาปรับโครงสร้างหนี้</t>
  </si>
  <si>
    <t>เงินกู้ยืมระยะสั้นจากบุคคลและบริษัทที่เกี่ยวข้องกัน</t>
  </si>
  <si>
    <t>เงินกู้ยืมระยะสั้นจากบุคคลอื่น</t>
  </si>
  <si>
    <t>เจ้าหนี้อื่น</t>
  </si>
  <si>
    <t>ส่วนของผู้ถือหุ้นส่วนน้อย</t>
  </si>
  <si>
    <t>หนี้สงสัยจะสูญ - ลูกหนี้การค้า</t>
  </si>
  <si>
    <t>เพิ่มขึ้น(ลดลง)ในค่าตอบแทนแพทย์ค้างจ่าย</t>
  </si>
  <si>
    <t>เพิ่มขึ้น(ลดลง)ในเจ้าหนี้อื่น</t>
  </si>
  <si>
    <t>เงินสดรับค่าดอกเบี้ยรับ</t>
  </si>
  <si>
    <t>เงินสดจ่ายค่าดอกเบี้ยจ่าย</t>
  </si>
  <si>
    <t>เงินสดจ่ายค่าภาษีเงินได้นิติบุคคล</t>
  </si>
  <si>
    <t>งบการเงินเฉพาะกิจการ</t>
  </si>
  <si>
    <t>รายได้รับล่วงหน้า</t>
  </si>
  <si>
    <t>รวมส่วนของผู้ถือหุ้นของบริษัทใหญ่</t>
  </si>
  <si>
    <t>งบแสดงการเปลี่ยนแปลงในส่วนของผู้ถือหุ้น</t>
  </si>
  <si>
    <t>ส่วนของผู้ถือหุ้นของบริษัทใหญ่</t>
  </si>
  <si>
    <t>ทุนเรือนหุ้นที่ออก</t>
  </si>
  <si>
    <t>ส่วนเกินมูลค่า</t>
  </si>
  <si>
    <t>และชำระแล้ว</t>
  </si>
  <si>
    <t>หุ้นสามัญ</t>
  </si>
  <si>
    <t>ดอกเบี้ยค้างจ่ายบริษัทที่เกี่ยวข้องกัน</t>
  </si>
  <si>
    <t>สินค้าคงเหลือ</t>
  </si>
  <si>
    <t>กำไรก่อนภาษีเงินได้นิติบุคคล</t>
  </si>
  <si>
    <t xml:space="preserve">ดอกเบี้ยเช่าซื้อตัดบัญชี </t>
  </si>
  <si>
    <t>ส่วนแบ่งกำไรในบริษัทร่วม</t>
  </si>
  <si>
    <t>ในหลักทรัพย์เผื่อขาย</t>
  </si>
  <si>
    <t>ส่วนแบ่งกำไรจากบริษัทร่วม</t>
  </si>
  <si>
    <t>รวมรายได้(ค่าใช้จ่าย)ที่รับรู้ในส่วนของเจ้าของ</t>
  </si>
  <si>
    <t>(เพิ่มขึ้น)ลดลงในสินค้าคงเหลือ</t>
  </si>
  <si>
    <t>เพิ่มขึ้น(ลดลง)ในหนี้สินไม่หมุนเวียนอื่น</t>
  </si>
  <si>
    <t>เพิ่มขึ้น(ลดลง)ในเงินเบิกเกินบัญชี</t>
  </si>
  <si>
    <t>หนี้สินไม่หมุนเวียนอื่น</t>
  </si>
  <si>
    <t>เงินสดจ่ายในเงินกู้ยืมระยะสั้นจากบุคคลและบริษัทที่เกี่ยวข้องกัน</t>
  </si>
  <si>
    <t>เงินสดรับในเงินกู้ยืมระยะสั้นจากบุคคลและบริษัทที่เกี่ยวข้องกัน</t>
  </si>
  <si>
    <t>(หมายเหตุ 19 )</t>
  </si>
  <si>
    <t>ลูกหนี้การค้าบริษัทที่เกี่ยวข้องกัน</t>
  </si>
  <si>
    <t>รายการกำไรที่ยังไม่เกิดขึ้นจริงในหลักทรัพย์เผื่อขาย</t>
  </si>
  <si>
    <t>ต้นทุนการรวมธุรกิจในการซื้อธุรกิจแบบย้อนกลับ</t>
  </si>
  <si>
    <t>(เพิ่มขึ้น)ลดลงในลูกหนี้การค้าบริษัทที่เกี่ยวข้องกัน</t>
  </si>
  <si>
    <t>เพิ่มขึ้น(ลดลง)ในรายได้รับล่วงหน้า</t>
  </si>
  <si>
    <t>เงินสดและรายการเทียบเท่าเงินสดได้มาจากการซื้อธุรกิจแบบย้อนกลับ</t>
  </si>
  <si>
    <t>เงินสดรับในเงินกู้ยืมระยะสั้นจากบุคคลอื่น</t>
  </si>
  <si>
    <t>ส่วนเกินมูลค่าหุ้นสามัญ</t>
  </si>
  <si>
    <t>เงินปันผลจ่าย</t>
  </si>
  <si>
    <t>เพิ่มทุนระหว่างงวด</t>
  </si>
  <si>
    <t>เงินสดรับจากการออกหุ้นเพิ่มทุน</t>
  </si>
  <si>
    <t>เงินสดจ่ายซื้อเงินลงทุนในบริษัทร่วม</t>
  </si>
  <si>
    <t>เงินสดรับในเงินกู้ยืมระยะยาวจากสถาบันการเงิน</t>
  </si>
  <si>
    <t>เงินสดจ่ายในเงินกู้ยืมระยะสั้นจากบุคคลอื่น</t>
  </si>
  <si>
    <t>เงินปันผลค้างจ่าย</t>
  </si>
  <si>
    <t>บริษัท เชียงใหม่รามธุรกิจการแพทย์ จำกัด (มหาชน) และบริษัทย่อย</t>
  </si>
  <si>
    <t>(หมายเหตุ 25)</t>
  </si>
  <si>
    <t>ต้นทุนการรวมธุรกิจในการซื้อแบบย้อนกลับ</t>
  </si>
  <si>
    <t>หนี้สงสัยจะสูญ - ดอกเบี้ยค้างรับ</t>
  </si>
  <si>
    <t>หนี้สงสัยจะสูญ - ภาษีถูกหัก ณ ที่จ่าย</t>
  </si>
  <si>
    <t>(หมายเหตุ 24)</t>
  </si>
  <si>
    <t>เงินเบิกเกินบัญชี</t>
  </si>
  <si>
    <t>เจ้าหนี้ค่าสินทรัพย์</t>
  </si>
  <si>
    <t>รายได้เงินปันผล</t>
  </si>
  <si>
    <t>ค่าตอบแทนกรรมการ</t>
  </si>
  <si>
    <t>กำไรสำหรับงวด</t>
  </si>
  <si>
    <t>(หมายเหตุ 17 )</t>
  </si>
  <si>
    <t>เงินสดจ่ายในเงินกู้ยืมระยะยาวจากสถาบันการเงิน</t>
  </si>
  <si>
    <t>เงินกู้ยืมระยะสั้นจากบริษัทย่อย</t>
  </si>
  <si>
    <t>เงินสดรับในเงินกู้ยืมระยะสั้นจากบริษัทย่อย</t>
  </si>
  <si>
    <t>เงินสดรับในเงินกู้ยืมระยะสั้นจากสถาบันการเงิน</t>
  </si>
  <si>
    <t>เงินสดจ่ายในเงินให้กู้ยืมระยะสั้นแก่บริษัทที่เกี่ยวข้องกัน</t>
  </si>
  <si>
    <t>เงินสดรับจากเงินให้กู้ยืมแก่พนักงาน</t>
  </si>
  <si>
    <t>หนี้สงสัยจะสูญ - เงินให้กู้ยืมระยะยาวแก่บริษัทที่เกี่ยวข้องกัน</t>
  </si>
  <si>
    <t>เงินปันผลรับ</t>
  </si>
  <si>
    <t>เงินสดจ่ายในเงินให้กู้ยืมระยะยาวแก่บริษัทที่เกี่ยวข้องกัน</t>
  </si>
  <si>
    <t>เงินสดรับในเงินให้กู้ยืมระยะยาวแก่บริษัทที่เกี่ยวข้องกัน</t>
  </si>
  <si>
    <t>เงินปันผลรับจากเงินลงทุนในบริษัทร่วม</t>
  </si>
  <si>
    <t>เงินปันผลรับจากเงินลงทุนในบริษัทที่เกี่ยวข้องกัน</t>
  </si>
  <si>
    <t>เงินปันผลรับจากเงินลงทุนในหลักทรัพย์เผื่อขาย</t>
  </si>
  <si>
    <t>ค่าความนิยม</t>
  </si>
  <si>
    <t>เงินสดจ่ายซื้อเงินลงทุนในบริษัทย่อย</t>
  </si>
  <si>
    <t>หุ้นสามัญ 40,000,000 หุ้น  มูลค่าหุ้นละ 10.00 บาท</t>
  </si>
  <si>
    <t>(2550: 18,000,000 หุ้น  มูลค่าหุ้นละ 10.00 บาท)</t>
  </si>
  <si>
    <t>ส่วนของบริษัท เชียงใหม่รามธุรกิจการแพทย์ จำกัด (มหาชน)</t>
  </si>
  <si>
    <t>กำไรสำหรับงวดของส่วนของผู้ถือหุ้นส่วนน้อย</t>
  </si>
  <si>
    <t>กำไรจากการดำเนินงานก่อนการเปลี่ยนแปลงในสินทรัพย์และหนี้สินดำเนินงาน</t>
  </si>
  <si>
    <t>เจ้าหนี้การค้าบริษัทที่เกี่ยวข้องกัน</t>
  </si>
  <si>
    <t>เพิ่มขึ้น(ลดลง)ในเจ้าหนี้การค้าบริษัทที่เกี่ยวข้องกัน</t>
  </si>
  <si>
    <t>หนี้สงสัยจะสูญ - ภาษีถูกหัก ณ ที่จ่าย(โอนกลับ)</t>
  </si>
  <si>
    <t>เงินจ่ายล่วงหน้าค่าที่ดิน</t>
  </si>
  <si>
    <t>รายได้ค้างรับ</t>
  </si>
  <si>
    <t>ภาษีเงินได้นิติบุคคลจ่ายล่วงหน้า</t>
  </si>
  <si>
    <t>เงินมัดจำค่าสินทรัพย์</t>
  </si>
  <si>
    <t>หุ้นสามัญ 22,231,250 หุ้น  มูลค่าหุ้นละ 10.00 บาท</t>
  </si>
  <si>
    <t>ส่วนของผู้ถือหุ้นส่วนน้อยจากการซื้อธุรกิจแบบย้อนกลับของ</t>
  </si>
  <si>
    <t>มูลค่าหุ้นสามัญของธุรกิจที่นำมารวมกัน</t>
  </si>
  <si>
    <t>สุทธิ</t>
  </si>
  <si>
    <t>เงินทุนในบริษัทย่อยตามกฏหมายที่ถือโดยบริษัทใหญ่ตามกฎหมาย</t>
  </si>
  <si>
    <t>เงินทุนในบริษัทย่อย</t>
  </si>
  <si>
    <t>ตามกฏหมายที่ถือโดย</t>
  </si>
  <si>
    <t>บริษัทใหญ่ตามกฎหมาย</t>
  </si>
  <si>
    <t>(หมายเหตุ 12 )</t>
  </si>
  <si>
    <t>(หมายเหตุ 18 )</t>
  </si>
  <si>
    <r>
      <t>หัก</t>
    </r>
    <r>
      <rPr>
        <sz val="16"/>
        <rFont val="Angsana New"/>
        <family val="1"/>
      </rPr>
      <t xml:space="preserve"> </t>
    </r>
  </si>
  <si>
    <t>เงินทุนในบริษัทย่อยตามกฏหมายที่ถือโดย</t>
  </si>
  <si>
    <t>(เพิ่มขึ้น)ลดลงในรายได้ค้างรับ</t>
  </si>
  <si>
    <t>ส่วนที่เป็นของผู้ถือหุ้นของบริษัท โรงพยาบาลเชียงใหม่ ราม จำกัด</t>
  </si>
  <si>
    <t xml:space="preserve"> </t>
  </si>
  <si>
    <t>ขาดทุนจากการตัดจำหน่ายสินทรัพย์ถาวร</t>
  </si>
  <si>
    <t>เงินสดรับจากการขายเงินลงทุนในบริษัทย่อย</t>
  </si>
  <si>
    <t>เงินสดจ่ายในเงินจ่ายล่วงหน้าค่าที่ดิน</t>
  </si>
  <si>
    <t>เงินสดจ่ายในเงินมัดจำค่าสินทรัพย์</t>
  </si>
  <si>
    <t>ณ วันที่ 31 ธันวาคม 2551 และ 2550</t>
  </si>
  <si>
    <t>(หน่วย : บาท)</t>
  </si>
  <si>
    <t>สำหรับปี สิ้นสุดวันที่ 31 ธันวาคม 2551 และ 2550</t>
  </si>
  <si>
    <t>ยอดคงเหลือ ณ วันที่ 31 ธันวาคม 2551</t>
  </si>
  <si>
    <t>จำนวนหุ้นสามัญถัวเฉลี่ยถ่วงน้ำหนัก (หน่วย : หุ้น)</t>
  </si>
  <si>
    <t>เงินสดรับจากการขายเงินลงทุนในบริษัทร่วม</t>
  </si>
  <si>
    <t>(กำไร)ขาดทุนจากการจำหน่ายสินทรัพย์</t>
  </si>
  <si>
    <t>เงินสดจ่ายในเงินกู้ยืมระยะสั้นจากบริษัทย่อย</t>
  </si>
  <si>
    <t>(หมายเหตุ 11 )</t>
  </si>
  <si>
    <t>(หมายเหตุ 13 )</t>
  </si>
  <si>
    <t>(หมายเหตุ 28)</t>
  </si>
  <si>
    <t>(หมายเหตุ 15)</t>
  </si>
  <si>
    <t>ค่าใช้จ่ายในการบริหาร</t>
  </si>
  <si>
    <t>ที่ยังไม่เกิดขึ้นจริง</t>
  </si>
  <si>
    <t>กำไร(ขาดทุน)</t>
  </si>
  <si>
    <t xml:space="preserve">     บริษัท โรงพยาบาลเชียงใหม่ ราม จำกัดและบริษัทย่อย</t>
  </si>
  <si>
    <t>ค่าใช้จ่ายในการรักษาพยาบาล</t>
  </si>
  <si>
    <t>กำไรจากการขายเงินลงทุนในบริษัทร่วม</t>
  </si>
  <si>
    <t>เจ้าหนี้การค้า</t>
  </si>
  <si>
    <t>ค่าใช้จ่ายจ่ายล่วงหน้า</t>
  </si>
  <si>
    <t>เงินทดรองจ่าย</t>
  </si>
  <si>
    <t>คอกเบี้ยจ่ายตามสัญญาปรับโครงสร้างหนี้</t>
  </si>
  <si>
    <t>เพิ่มขึ้น(ลดลง)ในเจ้าหนี้การค้า</t>
  </si>
  <si>
    <t>โอนกลับขาดทุนจากการด้อยค่าเงินลงทุนในบริษัทที่เกี่ยวข้องกัน</t>
  </si>
  <si>
    <t>เพิ่มขึ้น(ลดลง)ในเงินกู้ยืมระยะสั้นจากสถาบันการเงิน</t>
  </si>
  <si>
    <t>(หมายเหตุ 8 )</t>
  </si>
  <si>
    <t xml:space="preserve">(หมายเหตุ 9 ) </t>
  </si>
  <si>
    <t>(หมายเหตุ 7.2,10)</t>
  </si>
  <si>
    <t xml:space="preserve">(หมายเหตุ 7.2 ) </t>
  </si>
  <si>
    <t>(หมายเหตุ 7.2)</t>
  </si>
  <si>
    <t>(หมายเหตุ 14 )</t>
  </si>
  <si>
    <t>(หมายเหตุ 7.2,15)</t>
  </si>
  <si>
    <t>(หมายเหตุ 16)</t>
  </si>
  <si>
    <t>(หมายเหตุ 34)</t>
  </si>
  <si>
    <t>(หมายเหตุ 7.3 )</t>
  </si>
  <si>
    <t>(หมายเหตุ 19, 21 )</t>
  </si>
  <si>
    <t>(หมายเหตุ 22 )</t>
  </si>
  <si>
    <t>(หมายเหตุ 19, 23 )</t>
  </si>
  <si>
    <t>(หมายเหตุ 20 )</t>
  </si>
  <si>
    <t>(หมายเหตุ 24 )</t>
  </si>
  <si>
    <t>(หมายเหตุ 26)</t>
  </si>
  <si>
    <t>(หมายเหตุ 13)</t>
  </si>
  <si>
    <t>(หมายเหตุ 29)</t>
  </si>
  <si>
    <t>ขาดทุนจากการด้อยค่าเงินลงทุนในบริษัทที่เกี่ยวข้องกัน(โอนกลับ)</t>
  </si>
  <si>
    <t>ผลกำไร(ขาดทุน)ของเงินลงทุนเผื่อขายที่รับรู้ในส่วนของผู้ถือหุ้น</t>
  </si>
  <si>
    <t>ลูกหนี้การค้าและตั๋วเงินรับ-สุทธิ</t>
  </si>
  <si>
    <t>เงินสดรับจากเงินจ่ายล่วงหน้าค่าที่ดิน</t>
  </si>
  <si>
    <t>เงินให้กู้ยืมระยะสั้นแก่บริษัทที่เกี่ยวข้องกัน-สุทธิ</t>
  </si>
  <si>
    <t>เงินให้กู้ยืมระยะยาวแก่บริษัทที่เกี่ยวข้องกัน-สุทธิ</t>
  </si>
  <si>
    <t>เงินกู้ยืมระยะยาวจากบริษัทที่เกี่ยวข้องกัน-สุทธิ</t>
  </si>
  <si>
    <t>เงินกู้ยืมระยะยาวจากสถาบันการเงิน-สุทธิ</t>
  </si>
  <si>
    <t>หนี้สินตามสัญญาเช่าการเงิน-สุทธิ</t>
  </si>
  <si>
    <t>หนี้สินตามสัญญาปรับโครงสร้างหนี้-สุทธิ</t>
  </si>
  <si>
    <t>การแบ่งปันกำไร(ขาดทุน)</t>
  </si>
  <si>
    <t>ส่วนที่เป็นของผู้ถือหุ้นส่วนน้อยของบริษัท โรงพยาบาลเชียงใหม่ ราม จำกัด</t>
  </si>
  <si>
    <t>ส่วนของบริษัท โรงพยาบาลเชียงใหม่ ราม จำกัด (ผู้ซื้อทางบัญชี)</t>
  </si>
  <si>
    <t>กำไร(ขาดทุน)สำหรับงวด</t>
  </si>
  <si>
    <t xml:space="preserve">เงินสดและรายการเทียบเท่าเงินสดต้นงวด  </t>
  </si>
  <si>
    <t>(หมายเหตุ 8)</t>
  </si>
  <si>
    <t xml:space="preserve">เงินสดและรายการเทียบเท่าเงินสดปลายงวด  </t>
  </si>
  <si>
    <t>เงินสดจ่ายในหนี้สินตามสัญญาเช่าการเงิน</t>
  </si>
  <si>
    <t>เงินสดจ่ายในหนี้สินตามสัญญาปรับโครงสร้างหนี้</t>
  </si>
  <si>
    <t>เงินสดจ่ายในเจ้าหนี้อื่นค่าทรัพย์สิน</t>
  </si>
  <si>
    <t>เงินลงทุนในบริษัทที่เกี่ยวข้องกันและบริษัทอื่น-สุทธิ</t>
  </si>
  <si>
    <t>ที่ดิน อาคาร และอุปกรณ์-สุทธิ</t>
  </si>
  <si>
    <t>ขาดทุนจากการด้อยค่าในค่าความนิยม</t>
  </si>
  <si>
    <t xml:space="preserve">กำไร(ขาดทุน)ต่อหุ้นขั้นพื้นฐาน </t>
  </si>
  <si>
    <t>เงินลงทุนระยะยาว</t>
  </si>
  <si>
    <t>ปรับกระทบกำไร(ขาดทุน)สุทธิเป็นเงินสดรับ(จ่าย)จากการดำเนินงาน</t>
  </si>
  <si>
    <t>(เพิ่มขึ้น)ลดลงในลูกหนี้การค้าและตั๋วเงินรับ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</si>
</sst>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* #,##0_);_(* \(#,##0\);_(* &quot;-&quot;??_);_(@_)"/>
    <numFmt numFmtId="200" formatCode="#,##0;\(#,##0\)"/>
    <numFmt numFmtId="201" formatCode="_-* #,##0.00_-;[Red]\ _-* \(#,##0.00\);&quot;-&quot;"/>
    <numFmt numFmtId="202" formatCode="#,##0.00;\(#,##0.00\)"/>
    <numFmt numFmtId="203" formatCode="_-* #,##0.0_-;\-* #,##0.0_-;_-* &quot;-&quot;??_-;_-@_-"/>
    <numFmt numFmtId="204" formatCode="_-* #,##0_-;\-* #,##0_-;_-* &quot;-&quot;??_-;_-@_-"/>
    <numFmt numFmtId="205" formatCode="#,##0.0"/>
    <numFmt numFmtId="206" formatCode="#,##0.0;\(#,##0.0\)"/>
    <numFmt numFmtId="207" formatCode="_-* #,##0_-;\(#,##0\)_-;_-* &quot;-&quot;_-;_-@_-"/>
    <numFmt numFmtId="208" formatCode="_(* #,##0_);_ \(#,##0\);_(* &quot;-&quot;_);_(@_)"/>
    <numFmt numFmtId="209" formatCode="_-* #,##0.00_-;\-* #,##0.00_-;_-* &quot;-&quot;_-;_-@_-"/>
    <numFmt numFmtId="210" formatCode="_-* #,##0.0_-;\(#,##0.0\)_-;_-* &quot;-&quot;_-;_-@_-"/>
    <numFmt numFmtId="211" formatCode="_(* #,##0.0_);_(* \(#,##0.0\);_(* &quot;-&quot;??_);_(@_)"/>
    <numFmt numFmtId="212" formatCode="_-* #,##0.000_-;\-* #,##0.000_-;_-* &quot;-&quot;??_-;_-@_-"/>
    <numFmt numFmtId="213" formatCode="_-* #,##0.0000_-;\-* #,##0.0000_-;_-* &quot;-&quot;??_-;_-@_-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_-* #,##0.00000000_-;\-* #,##0.00000000_-;_-* &quot;-&quot;??_-;_-@_-"/>
    <numFmt numFmtId="218" formatCode="_-* #,##0.000000000_-;\-* #,##0.000000000_-;_-* &quot;-&quot;??_-;_-@_-"/>
    <numFmt numFmtId="219" formatCode="_-* #,##0.0000000000_-;\-* #,##0.0000000000_-;_-* &quot;-&quot;??_-;_-@_-"/>
    <numFmt numFmtId="220" formatCode="_-* #,##0.00000000000_-;\-* #,##0.00000000000_-;_-* &quot;-&quot;??_-;_-@_-"/>
    <numFmt numFmtId="221" formatCode="_-* #,##0.000000000000_-;\-* #,##0.000000000000_-;_-* &quot;-&quot;??_-;_-@_-"/>
    <numFmt numFmtId="222" formatCode="_-* #,##0.0000000000000_-;\-* #,##0.0000000000000_-;_-* &quot;-&quot;??_-;_-@_-"/>
    <numFmt numFmtId="223" formatCode="_-* #,##0.00000000000000_-;\-* #,##0.00000000000000_-;_-* &quot;-&quot;??_-;_-@_-"/>
    <numFmt numFmtId="224" formatCode="_-* #,##0.000000000000000_-;\-* #,##0.000000000000000_-;_-* &quot;-&quot;??_-;_-@_-"/>
    <numFmt numFmtId="225" formatCode="_-* #,##0.0000000000000000_-;\-* #,##0.0000000000000000_-;_-* &quot;-&quot;??_-;_-@_-"/>
    <numFmt numFmtId="226" formatCode="_-* #,##0.00000000000000000_-;\-* #,##0.00000000000000000_-;_-* &quot;-&quot;??_-;_-@_-"/>
  </numFmts>
  <fonts count="31">
    <font>
      <sz val="14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sz val="8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u val="single"/>
      <sz val="16"/>
      <name val="Angsana New"/>
      <family val="1"/>
    </font>
    <font>
      <sz val="14"/>
      <name val="CordiaUPC"/>
      <family val="2"/>
    </font>
    <font>
      <u val="single"/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Angsana New"/>
      <family val="1"/>
    </font>
    <font>
      <u val="single"/>
      <sz val="11.9"/>
      <color indexed="12"/>
      <name val="Cordia New"/>
      <family val="0"/>
    </font>
    <font>
      <u val="single"/>
      <sz val="11.9"/>
      <color indexed="36"/>
      <name val="Cordia Ne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8" applyNumberFormat="1" applyFont="1" applyAlignment="1">
      <alignment/>
    </xf>
    <xf numFmtId="0" fontId="2" fillId="0" borderId="0" xfId="58" applyNumberFormat="1" applyFont="1" applyAlignment="1">
      <alignment/>
    </xf>
    <xf numFmtId="43" fontId="2" fillId="0" borderId="0" xfId="58" applyFont="1" applyAlignment="1">
      <alignment/>
    </xf>
    <xf numFmtId="43" fontId="3" fillId="0" borderId="0" xfId="58" applyFont="1" applyBorder="1" applyAlignment="1">
      <alignment horizontal="center"/>
    </xf>
    <xf numFmtId="0" fontId="3" fillId="0" borderId="0" xfId="58" applyNumberFormat="1" applyFont="1" applyAlignment="1">
      <alignment/>
    </xf>
    <xf numFmtId="43" fontId="3" fillId="0" borderId="0" xfId="58" applyFont="1" applyAlignment="1">
      <alignment/>
    </xf>
    <xf numFmtId="43" fontId="2" fillId="0" borderId="0" xfId="58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3" fontId="2" fillId="0" borderId="11" xfId="58" applyFont="1" applyBorder="1" applyAlignment="1">
      <alignment/>
    </xf>
    <xf numFmtId="43" fontId="2" fillId="0" borderId="10" xfId="58" applyFont="1" applyBorder="1" applyAlignment="1">
      <alignment/>
    </xf>
    <xf numFmtId="199" fontId="2" fillId="0" borderId="0" xfId="58" applyNumberFormat="1" applyFont="1" applyFill="1" applyAlignment="1">
      <alignment/>
    </xf>
    <xf numFmtId="43" fontId="3" fillId="0" borderId="11" xfId="58" applyFont="1" applyBorder="1" applyAlignment="1">
      <alignment/>
    </xf>
    <xf numFmtId="0" fontId="6" fillId="0" borderId="0" xfId="0" applyFont="1" applyAlignment="1">
      <alignment/>
    </xf>
    <xf numFmtId="43" fontId="3" fillId="0" borderId="0" xfId="0" applyNumberFormat="1" applyFont="1" applyAlignment="1">
      <alignment/>
    </xf>
    <xf numFmtId="43" fontId="3" fillId="0" borderId="0" xfId="58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199" fontId="2" fillId="0" borderId="0" xfId="58" applyNumberFormat="1" applyFont="1" applyFill="1" applyAlignment="1">
      <alignment horizontal="right"/>
    </xf>
    <xf numFmtId="43" fontId="3" fillId="0" borderId="10" xfId="58" applyFont="1" applyFill="1" applyBorder="1" applyAlignment="1">
      <alignment horizontal="center"/>
    </xf>
    <xf numFmtId="43" fontId="3" fillId="0" borderId="0" xfId="58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58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2" fillId="0" borderId="0" xfId="58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62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/>
    </xf>
    <xf numFmtId="207" fontId="2" fillId="0" borderId="0" xfId="0" applyNumberFormat="1" applyFont="1" applyFill="1" applyAlignment="1">
      <alignment/>
    </xf>
    <xf numFmtId="41" fontId="3" fillId="0" borderId="0" xfId="58" applyNumberFormat="1" applyFont="1" applyFill="1" applyBorder="1" applyAlignment="1">
      <alignment horizontal="right"/>
    </xf>
    <xf numFmtId="41" fontId="3" fillId="0" borderId="0" xfId="58" applyNumberFormat="1" applyFont="1" applyFill="1" applyBorder="1" applyAlignment="1">
      <alignment/>
    </xf>
    <xf numFmtId="194" fontId="3" fillId="0" borderId="0" xfId="0" applyNumberFormat="1" applyFont="1" applyFill="1" applyBorder="1" applyAlignment="1">
      <alignment/>
    </xf>
    <xf numFmtId="194" fontId="2" fillId="0" borderId="0" xfId="0" applyNumberFormat="1" applyFont="1" applyFill="1" applyAlignment="1">
      <alignment/>
    </xf>
    <xf numFmtId="41" fontId="2" fillId="0" borderId="0" xfId="58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3" fillId="0" borderId="11" xfId="58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43" fontId="3" fillId="0" borderId="0" xfId="58" applyFont="1" applyFill="1" applyAlignment="1">
      <alignment/>
    </xf>
    <xf numFmtId="43" fontId="3" fillId="0" borderId="0" xfId="58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2" fillId="0" borderId="0" xfId="58" applyFont="1" applyFill="1" applyAlignment="1">
      <alignment/>
    </xf>
    <xf numFmtId="199" fontId="3" fillId="0" borderId="0" xfId="58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202" fontId="2" fillId="0" borderId="0" xfId="0" applyNumberFormat="1" applyFont="1" applyFill="1" applyBorder="1" applyAlignment="1">
      <alignment horizontal="center"/>
    </xf>
    <xf numFmtId="20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207" fontId="3" fillId="0" borderId="0" xfId="0" applyNumberFormat="1" applyFont="1" applyFill="1" applyBorder="1" applyAlignment="1">
      <alignment horizontal="center"/>
    </xf>
    <xf numFmtId="43" fontId="1" fillId="0" borderId="0" xfId="58" applyFont="1" applyFill="1" applyBorder="1" applyAlignment="1">
      <alignment horizontal="right"/>
    </xf>
    <xf numFmtId="0" fontId="3" fillId="0" borderId="10" xfId="58" applyNumberFormat="1" applyFont="1" applyFill="1" applyBorder="1" applyAlignment="1">
      <alignment horizontal="center"/>
    </xf>
    <xf numFmtId="199" fontId="2" fillId="0" borderId="0" xfId="0" applyNumberFormat="1" applyFont="1" applyFill="1" applyAlignment="1">
      <alignment horizontal="right"/>
    </xf>
    <xf numFmtId="43" fontId="2" fillId="0" borderId="0" xfId="58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8" applyNumberFormat="1" applyFont="1" applyFill="1" applyAlignment="1">
      <alignment/>
    </xf>
    <xf numFmtId="0" fontId="2" fillId="0" borderId="0" xfId="58" applyNumberFormat="1" applyFont="1" applyFill="1" applyAlignment="1">
      <alignment/>
    </xf>
    <xf numFmtId="0" fontId="3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/>
    </xf>
    <xf numFmtId="43" fontId="3" fillId="0" borderId="0" xfId="58" applyFont="1" applyFill="1" applyAlignment="1">
      <alignment/>
    </xf>
    <xf numFmtId="43" fontId="2" fillId="0" borderId="0" xfId="58" applyFont="1" applyFill="1" applyAlignment="1">
      <alignment/>
    </xf>
    <xf numFmtId="0" fontId="2" fillId="0" borderId="11" xfId="0" applyFont="1" applyFill="1" applyBorder="1" applyAlignment="1">
      <alignment/>
    </xf>
    <xf numFmtId="0" fontId="3" fillId="0" borderId="0" xfId="58" applyNumberFormat="1" applyFont="1" applyFill="1" applyAlignment="1">
      <alignment/>
    </xf>
    <xf numFmtId="43" fontId="3" fillId="0" borderId="0" xfId="58" applyFont="1" applyFill="1" applyBorder="1" applyAlignment="1">
      <alignment horizontal="center"/>
    </xf>
    <xf numFmtId="0" fontId="2" fillId="0" borderId="0" xfId="58" applyNumberFormat="1" applyFont="1" applyFill="1" applyAlignment="1" quotePrefix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194" fontId="2" fillId="0" borderId="0" xfId="58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3" fontId="3" fillId="0" borderId="0" xfId="0" applyNumberFormat="1" applyFont="1" applyFill="1" applyAlignment="1">
      <alignment/>
    </xf>
    <xf numFmtId="43" fontId="3" fillId="0" borderId="0" xfId="58" applyFont="1" applyFill="1" applyAlignment="1">
      <alignment/>
    </xf>
    <xf numFmtId="0" fontId="2" fillId="0" borderId="10" xfId="58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202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199" fontId="2" fillId="0" borderId="0" xfId="58" applyNumberFormat="1" applyFont="1" applyFill="1" applyAlignment="1">
      <alignment/>
    </xf>
    <xf numFmtId="0" fontId="10" fillId="0" borderId="0" xfId="58" applyNumberFormat="1" applyFont="1" applyFill="1" applyAlignment="1">
      <alignment/>
    </xf>
    <xf numFmtId="0" fontId="2" fillId="0" borderId="0" xfId="58" applyNumberFormat="1" applyFont="1" applyFill="1" applyAlignment="1">
      <alignment/>
    </xf>
    <xf numFmtId="0" fontId="2" fillId="0" borderId="0" xfId="58" applyNumberFormat="1" applyFont="1" applyFill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3" fillId="0" borderId="10" xfId="58" applyNumberFormat="1" applyFont="1" applyFill="1" applyBorder="1" applyAlignment="1">
      <alignment horizontal="center"/>
    </xf>
    <xf numFmtId="49" fontId="2" fillId="0" borderId="10" xfId="58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194" fontId="3" fillId="0" borderId="11" xfId="58" applyNumberFormat="1" applyFont="1" applyFill="1" applyBorder="1" applyAlignment="1">
      <alignment/>
    </xf>
    <xf numFmtId="194" fontId="3" fillId="0" borderId="0" xfId="58" applyNumberFormat="1" applyFont="1" applyFill="1" applyAlignment="1">
      <alignment horizontal="center"/>
    </xf>
    <xf numFmtId="194" fontId="3" fillId="0" borderId="0" xfId="58" applyNumberFormat="1" applyFont="1" applyFill="1" applyBorder="1" applyAlignment="1">
      <alignment horizontal="center"/>
    </xf>
    <xf numFmtId="194" fontId="2" fillId="0" borderId="0" xfId="58" applyNumberFormat="1" applyFont="1" applyFill="1" applyAlignment="1">
      <alignment/>
    </xf>
    <xf numFmtId="194" fontId="2" fillId="0" borderId="0" xfId="58" applyNumberFormat="1" applyFont="1" applyFill="1" applyAlignment="1">
      <alignment/>
    </xf>
    <xf numFmtId="194" fontId="2" fillId="0" borderId="0" xfId="58" applyNumberFormat="1" applyFont="1" applyFill="1" applyAlignment="1">
      <alignment horizontal="right"/>
    </xf>
    <xf numFmtId="194" fontId="3" fillId="0" borderId="12" xfId="58" applyNumberFormat="1" applyFont="1" applyFill="1" applyBorder="1" applyAlignment="1">
      <alignment horizontal="right"/>
    </xf>
    <xf numFmtId="194" fontId="3" fillId="0" borderId="0" xfId="58" applyNumberFormat="1" applyFont="1" applyFill="1" applyBorder="1" applyAlignment="1">
      <alignment horizontal="right"/>
    </xf>
    <xf numFmtId="194" fontId="3" fillId="0" borderId="0" xfId="58" applyNumberFormat="1" applyFont="1" applyFill="1" applyAlignment="1">
      <alignment/>
    </xf>
    <xf numFmtId="194" fontId="2" fillId="0" borderId="0" xfId="58" applyNumberFormat="1" applyFont="1" applyFill="1" applyBorder="1" applyAlignment="1">
      <alignment horizontal="right"/>
    </xf>
    <xf numFmtId="194" fontId="2" fillId="0" borderId="0" xfId="58" applyNumberFormat="1" applyFont="1" applyFill="1" applyBorder="1" applyAlignment="1">
      <alignment/>
    </xf>
    <xf numFmtId="194" fontId="2" fillId="0" borderId="0" xfId="58" applyNumberFormat="1" applyFont="1" applyFill="1" applyAlignment="1">
      <alignment/>
    </xf>
    <xf numFmtId="194" fontId="2" fillId="0" borderId="0" xfId="58" applyNumberFormat="1" applyFont="1" applyFill="1" applyBorder="1" applyAlignment="1">
      <alignment/>
    </xf>
    <xf numFmtId="194" fontId="3" fillId="0" borderId="12" xfId="58" applyNumberFormat="1" applyFont="1" applyFill="1" applyBorder="1" applyAlignment="1">
      <alignment/>
    </xf>
    <xf numFmtId="194" fontId="3" fillId="0" borderId="0" xfId="58" applyNumberFormat="1" applyFont="1" applyFill="1" applyBorder="1" applyAlignment="1">
      <alignment/>
    </xf>
    <xf numFmtId="194" fontId="3" fillId="0" borderId="0" xfId="58" applyNumberFormat="1" applyFont="1" applyFill="1" applyAlignment="1">
      <alignment horizontal="right"/>
    </xf>
    <xf numFmtId="194" fontId="3" fillId="0" borderId="13" xfId="58" applyNumberFormat="1" applyFont="1" applyFill="1" applyBorder="1" applyAlignment="1">
      <alignment horizontal="right"/>
    </xf>
    <xf numFmtId="194" fontId="2" fillId="0" borderId="0" xfId="58" applyNumberFormat="1" applyFont="1" applyFill="1" applyAlignment="1">
      <alignment horizontal="center"/>
    </xf>
    <xf numFmtId="194" fontId="2" fillId="0" borderId="14" xfId="58" applyNumberFormat="1" applyFont="1" applyFill="1" applyBorder="1" applyAlignment="1">
      <alignment horizontal="right"/>
    </xf>
    <xf numFmtId="194" fontId="2" fillId="0" borderId="10" xfId="58" applyNumberFormat="1" applyFont="1" applyFill="1" applyBorder="1" applyAlignment="1">
      <alignment/>
    </xf>
    <xf numFmtId="194" fontId="2" fillId="0" borderId="10" xfId="58" applyNumberFormat="1" applyFont="1" applyFill="1" applyBorder="1" applyAlignment="1">
      <alignment horizontal="right"/>
    </xf>
    <xf numFmtId="194" fontId="2" fillId="0" borderId="10" xfId="58" applyNumberFormat="1" applyFont="1" applyFill="1" applyBorder="1" applyAlignment="1">
      <alignment horizontal="right"/>
    </xf>
    <xf numFmtId="194" fontId="2" fillId="0" borderId="0" xfId="58" applyNumberFormat="1" applyFont="1" applyFill="1" applyBorder="1" applyAlignment="1">
      <alignment/>
    </xf>
    <xf numFmtId="194" fontId="2" fillId="0" borderId="0" xfId="58" applyNumberFormat="1" applyFont="1" applyFill="1" applyBorder="1" applyAlignment="1">
      <alignment horizontal="center"/>
    </xf>
    <xf numFmtId="194" fontId="2" fillId="0" borderId="0" xfId="58" applyNumberFormat="1" applyFont="1" applyFill="1" applyBorder="1" applyAlignment="1">
      <alignment horizontal="center"/>
    </xf>
    <xf numFmtId="194" fontId="2" fillId="0" borderId="0" xfId="58" applyNumberFormat="1" applyFont="1" applyFill="1" applyBorder="1" applyAlignment="1">
      <alignment horizontal="justify"/>
    </xf>
    <xf numFmtId="194" fontId="2" fillId="0" borderId="0" xfId="58" applyNumberFormat="1" applyFont="1" applyFill="1" applyBorder="1" applyAlignment="1">
      <alignment horizontal="justify"/>
    </xf>
    <xf numFmtId="194" fontId="2" fillId="0" borderId="0" xfId="58" applyNumberFormat="1" applyFont="1" applyFill="1" applyAlignment="1">
      <alignment horizontal="right"/>
    </xf>
    <xf numFmtId="194" fontId="2" fillId="0" borderId="10" xfId="58" applyNumberFormat="1" applyFont="1" applyFill="1" applyBorder="1" applyAlignment="1">
      <alignment/>
    </xf>
    <xf numFmtId="194" fontId="3" fillId="0" borderId="12" xfId="58" applyNumberFormat="1" applyFont="1" applyFill="1" applyBorder="1" applyAlignment="1">
      <alignment horizontal="right"/>
    </xf>
    <xf numFmtId="194" fontId="3" fillId="0" borderId="0" xfId="58" applyNumberFormat="1" applyFont="1" applyFill="1" applyBorder="1" applyAlignment="1">
      <alignment horizontal="right"/>
    </xf>
    <xf numFmtId="194" fontId="2" fillId="0" borderId="0" xfId="58" applyNumberFormat="1" applyFont="1" applyAlignment="1">
      <alignment/>
    </xf>
    <xf numFmtId="194" fontId="2" fillId="0" borderId="0" xfId="58" applyNumberFormat="1" applyFont="1" applyAlignment="1">
      <alignment horizontal="right"/>
    </xf>
    <xf numFmtId="194" fontId="2" fillId="0" borderId="0" xfId="58" applyNumberFormat="1" applyFont="1" applyBorder="1" applyAlignment="1">
      <alignment/>
    </xf>
    <xf numFmtId="194" fontId="2" fillId="0" borderId="10" xfId="58" applyNumberFormat="1" applyFont="1" applyBorder="1" applyAlignment="1">
      <alignment/>
    </xf>
    <xf numFmtId="194" fontId="3" fillId="0" borderId="0" xfId="58" applyNumberFormat="1" applyFont="1" applyFill="1" applyAlignment="1">
      <alignment/>
    </xf>
    <xf numFmtId="194" fontId="3" fillId="0" borderId="0" xfId="58" applyNumberFormat="1" applyFont="1" applyAlignment="1">
      <alignment/>
    </xf>
    <xf numFmtId="194" fontId="2" fillId="0" borderId="0" xfId="58" applyNumberFormat="1" applyFont="1" applyBorder="1" applyAlignment="1">
      <alignment horizontal="right"/>
    </xf>
    <xf numFmtId="194" fontId="3" fillId="0" borderId="11" xfId="58" applyNumberFormat="1" applyFont="1" applyFill="1" applyBorder="1" applyAlignment="1">
      <alignment horizontal="right"/>
    </xf>
    <xf numFmtId="194" fontId="3" fillId="0" borderId="13" xfId="58" applyNumberFormat="1" applyFont="1" applyFill="1" applyBorder="1" applyAlignment="1">
      <alignment/>
    </xf>
    <xf numFmtId="194" fontId="3" fillId="0" borderId="0" xfId="58" applyNumberFormat="1" applyFont="1" applyBorder="1" applyAlignment="1">
      <alignment/>
    </xf>
    <xf numFmtId="194" fontId="3" fillId="0" borderId="13" xfId="58" applyNumberFormat="1" applyFont="1" applyBorder="1" applyAlignment="1">
      <alignment/>
    </xf>
    <xf numFmtId="194" fontId="3" fillId="0" borderId="0" xfId="58" applyNumberFormat="1" applyFont="1" applyAlignment="1">
      <alignment horizontal="right"/>
    </xf>
    <xf numFmtId="194" fontId="3" fillId="0" borderId="0" xfId="58" applyNumberFormat="1" applyFont="1" applyFill="1" applyBorder="1" applyAlignment="1">
      <alignment/>
    </xf>
    <xf numFmtId="194" fontId="3" fillId="0" borderId="0" xfId="58" applyNumberFormat="1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194" fontId="3" fillId="0" borderId="0" xfId="58" applyNumberFormat="1" applyFont="1" applyFill="1" applyBorder="1" applyAlignment="1">
      <alignment/>
    </xf>
    <xf numFmtId="194" fontId="2" fillId="0" borderId="0" xfId="58" applyNumberFormat="1" applyFont="1" applyFill="1" applyBorder="1" applyAlignment="1">
      <alignment/>
    </xf>
    <xf numFmtId="194" fontId="2" fillId="0" borderId="10" xfId="58" applyNumberFormat="1" applyFont="1" applyFill="1" applyBorder="1" applyAlignment="1">
      <alignment horizontal="center"/>
    </xf>
    <xf numFmtId="194" fontId="2" fillId="0" borderId="10" xfId="58" applyNumberFormat="1" applyFont="1" applyFill="1" applyBorder="1" applyAlignment="1">
      <alignment/>
    </xf>
    <xf numFmtId="194" fontId="3" fillId="0" borderId="0" xfId="58" applyNumberFormat="1" applyFont="1" applyFill="1" applyBorder="1" applyAlignment="1">
      <alignment horizontal="center"/>
    </xf>
    <xf numFmtId="194" fontId="3" fillId="0" borderId="13" xfId="58" applyNumberFormat="1" applyFont="1" applyFill="1" applyBorder="1" applyAlignment="1">
      <alignment horizontal="right"/>
    </xf>
    <xf numFmtId="194" fontId="8" fillId="0" borderId="0" xfId="0" applyNumberFormat="1" applyFont="1" applyFill="1" applyBorder="1" applyAlignment="1">
      <alignment horizontal="center"/>
    </xf>
    <xf numFmtId="194" fontId="8" fillId="0" borderId="0" xfId="58" applyNumberFormat="1" applyFont="1" applyFill="1" applyBorder="1" applyAlignment="1">
      <alignment horizontal="center"/>
    </xf>
    <xf numFmtId="194" fontId="3" fillId="0" borderId="0" xfId="0" applyNumberFormat="1" applyFont="1" applyFill="1" applyBorder="1" applyAlignment="1">
      <alignment horizontal="center"/>
    </xf>
    <xf numFmtId="194" fontId="3" fillId="0" borderId="11" xfId="58" applyNumberFormat="1" applyFont="1" applyFill="1" applyBorder="1" applyAlignment="1">
      <alignment horizontal="right"/>
    </xf>
    <xf numFmtId="194" fontId="10" fillId="0" borderId="0" xfId="0" applyNumberFormat="1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center"/>
    </xf>
    <xf numFmtId="194" fontId="3" fillId="0" borderId="13" xfId="58" applyNumberFormat="1" applyFont="1" applyFill="1" applyBorder="1" applyAlignment="1">
      <alignment/>
    </xf>
    <xf numFmtId="194" fontId="3" fillId="0" borderId="10" xfId="58" applyNumberFormat="1" applyFont="1" applyFill="1" applyBorder="1" applyAlignment="1">
      <alignment horizontal="right"/>
    </xf>
    <xf numFmtId="43" fontId="3" fillId="0" borderId="0" xfId="58" applyFont="1" applyFill="1" applyBorder="1" applyAlignment="1">
      <alignment horizontal="right"/>
    </xf>
    <xf numFmtId="43" fontId="2" fillId="0" borderId="0" xfId="58" applyFont="1" applyFill="1" applyBorder="1" applyAlignment="1">
      <alignment horizontal="right"/>
    </xf>
    <xf numFmtId="215" fontId="2" fillId="0" borderId="0" xfId="58" applyNumberFormat="1" applyFont="1" applyFill="1" applyAlignment="1">
      <alignment/>
    </xf>
    <xf numFmtId="215" fontId="3" fillId="0" borderId="0" xfId="58" applyNumberFormat="1" applyFont="1" applyFill="1" applyAlignment="1">
      <alignment/>
    </xf>
    <xf numFmtId="215" fontId="2" fillId="0" borderId="0" xfId="58" applyNumberFormat="1" applyFont="1" applyFill="1" applyAlignment="1">
      <alignment/>
    </xf>
    <xf numFmtId="194" fontId="0" fillId="0" borderId="0" xfId="0" applyNumberFormat="1" applyFill="1" applyAlignment="1">
      <alignment/>
    </xf>
    <xf numFmtId="43" fontId="4" fillId="0" borderId="0" xfId="58" applyFont="1" applyAlignment="1">
      <alignment/>
    </xf>
    <xf numFmtId="43" fontId="2" fillId="0" borderId="0" xfId="58" applyFont="1" applyBorder="1" applyAlignment="1">
      <alignment/>
    </xf>
    <xf numFmtId="43" fontId="7" fillId="0" borderId="0" xfId="58" applyFont="1" applyAlignment="1">
      <alignment/>
    </xf>
    <xf numFmtId="43" fontId="28" fillId="0" borderId="0" xfId="58" applyFont="1" applyAlignment="1">
      <alignment/>
    </xf>
    <xf numFmtId="43" fontId="2" fillId="0" borderId="0" xfId="58" applyFont="1" applyFill="1" applyAlignment="1">
      <alignment horizontal="center"/>
    </xf>
    <xf numFmtId="194" fontId="2" fillId="24" borderId="0" xfId="58" applyNumberFormat="1" applyFont="1" applyFill="1" applyAlignment="1">
      <alignment/>
    </xf>
    <xf numFmtId="194" fontId="2" fillId="24" borderId="0" xfId="58" applyNumberFormat="1" applyFont="1" applyFill="1" applyAlignment="1">
      <alignment horizontal="right"/>
    </xf>
    <xf numFmtId="194" fontId="3" fillId="0" borderId="11" xfId="58" applyNumberFormat="1" applyFont="1" applyFill="1" applyBorder="1" applyAlignment="1">
      <alignment/>
    </xf>
    <xf numFmtId="43" fontId="2" fillId="0" borderId="11" xfId="58" applyFont="1" applyFill="1" applyBorder="1" applyAlignment="1">
      <alignment/>
    </xf>
    <xf numFmtId="43" fontId="2" fillId="0" borderId="0" xfId="58" applyFont="1" applyFill="1" applyBorder="1" applyAlignment="1">
      <alignment horizontal="right"/>
    </xf>
    <xf numFmtId="194" fontId="3" fillId="0" borderId="0" xfId="58" applyNumberFormat="1" applyFont="1" applyFill="1" applyAlignment="1">
      <alignment/>
    </xf>
    <xf numFmtId="194" fontId="2" fillId="0" borderId="0" xfId="0" applyNumberFormat="1" applyFont="1" applyFill="1" applyAlignment="1">
      <alignment/>
    </xf>
    <xf numFmtId="43" fontId="1" fillId="0" borderId="0" xfId="0" applyNumberFormat="1" applyFont="1" applyFill="1" applyBorder="1" applyAlignment="1">
      <alignment horizontal="center"/>
    </xf>
    <xf numFmtId="43" fontId="4" fillId="0" borderId="0" xfId="58" applyFont="1" applyFill="1" applyAlignment="1">
      <alignment/>
    </xf>
    <xf numFmtId="43" fontId="7" fillId="0" borderId="0" xfId="58" applyFont="1" applyFill="1" applyAlignment="1">
      <alignment/>
    </xf>
    <xf numFmtId="43" fontId="4" fillId="0" borderId="0" xfId="58" applyFont="1" applyFill="1" applyBorder="1" applyAlignment="1">
      <alignment/>
    </xf>
    <xf numFmtId="0" fontId="4" fillId="0" borderId="0" xfId="0" applyFont="1" applyFill="1" applyBorder="1" applyAlignment="1">
      <alignment/>
    </xf>
    <xf numFmtId="43" fontId="2" fillId="0" borderId="0" xfId="58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3" fillId="0" borderId="0" xfId="58" applyFont="1" applyFill="1" applyBorder="1" applyAlignment="1">
      <alignment/>
    </xf>
    <xf numFmtId="194" fontId="6" fillId="0" borderId="0" xfId="0" applyNumberFormat="1" applyFont="1" applyAlignment="1">
      <alignment/>
    </xf>
    <xf numFmtId="43" fontId="2" fillId="0" borderId="10" xfId="58" applyFont="1" applyFill="1" applyBorder="1" applyAlignment="1">
      <alignment horizontal="right"/>
    </xf>
    <xf numFmtId="43" fontId="0" fillId="0" borderId="0" xfId="58" applyFill="1" applyAlignment="1">
      <alignment/>
    </xf>
    <xf numFmtId="43" fontId="2" fillId="0" borderId="0" xfId="58" applyFont="1" applyFill="1" applyAlignment="1">
      <alignment horizontal="right"/>
    </xf>
    <xf numFmtId="43" fontId="3" fillId="0" borderId="0" xfId="58" applyFont="1" applyFill="1" applyAlignment="1">
      <alignment/>
    </xf>
    <xf numFmtId="0" fontId="3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 horizontal="center"/>
    </xf>
    <xf numFmtId="0" fontId="3" fillId="0" borderId="0" xfId="58" applyNumberFormat="1" applyFont="1" applyFill="1" applyAlignment="1">
      <alignment/>
    </xf>
    <xf numFmtId="0" fontId="3" fillId="0" borderId="0" xfId="58" applyNumberFormat="1" applyFont="1" applyFill="1" applyAlignment="1">
      <alignment/>
    </xf>
    <xf numFmtId="43" fontId="1" fillId="0" borderId="0" xfId="58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194" fontId="3" fillId="0" borderId="11" xfId="58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3" fontId="1" fillId="0" borderId="0" xfId="58" applyFont="1" applyAlignment="1">
      <alignment horizontal="center"/>
    </xf>
    <xf numFmtId="43" fontId="1" fillId="0" borderId="0" xfId="58" applyFont="1" applyBorder="1" applyAlignment="1">
      <alignment horizontal="center"/>
    </xf>
    <xf numFmtId="43" fontId="3" fillId="0" borderId="11" xfId="58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3" fontId="3" fillId="0" borderId="10" xfId="58" applyFont="1" applyFill="1" applyBorder="1" applyAlignment="1">
      <alignment horizontal="center"/>
    </xf>
    <xf numFmtId="43" fontId="1" fillId="0" borderId="0" xfId="58" applyFont="1" applyFill="1" applyAlignment="1">
      <alignment horizontal="center"/>
    </xf>
    <xf numFmtId="43" fontId="1" fillId="0" borderId="0" xfId="58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43" fontId="3" fillId="0" borderId="0" xfId="58" applyFont="1" applyFill="1" applyAlignment="1">
      <alignment horizontal="center"/>
    </xf>
    <xf numFmtId="43" fontId="3" fillId="0" borderId="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  <cellStyle name="Comma" xfId="58"/>
    <cellStyle name="Comma [0]" xfId="59"/>
    <cellStyle name="Currency" xfId="60"/>
    <cellStyle name="Currency [0]" xfId="61"/>
    <cellStyle name="ปกติ_SOI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Quarter%20Y'51\L-HCR\Q4'51%20L-HCR\WP_L-HCR_Q4'51\L-HCR_Q4'51_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วิเคราะห์"/>
      <sheetName val="สรุป"/>
      <sheetName val="movement"/>
      <sheetName val="ตรวจนับ"/>
    </sheetNames>
    <sheetDataSet>
      <sheetData sheetId="2">
        <row r="36">
          <cell r="I36">
            <v>-26828800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7"/>
  <sheetViews>
    <sheetView zoomScale="85" zoomScaleNormal="85" zoomScaleSheetLayoutView="100" zoomScalePageLayoutView="0" workbookViewId="0" topLeftCell="A1">
      <selection activeCell="B10" sqref="B10"/>
    </sheetView>
  </sheetViews>
  <sheetFormatPr defaultColWidth="9.140625" defaultRowHeight="25.5" customHeight="1"/>
  <cols>
    <col min="1" max="1" width="3.140625" style="24" customWidth="1"/>
    <col min="2" max="2" width="5.140625" style="24" customWidth="1"/>
    <col min="3" max="3" width="3.140625" style="24" customWidth="1"/>
    <col min="4" max="4" width="4.57421875" style="24" customWidth="1"/>
    <col min="5" max="5" width="19.8515625" style="24" customWidth="1"/>
    <col min="6" max="6" width="18.00390625" style="24" customWidth="1"/>
    <col min="7" max="7" width="0.85546875" style="24" customWidth="1"/>
    <col min="8" max="8" width="16.421875" style="24" customWidth="1"/>
    <col min="9" max="9" width="0.85546875" style="24" customWidth="1"/>
    <col min="10" max="10" width="16.8515625" style="108" customWidth="1"/>
    <col min="11" max="11" width="1.1484375" style="108" customWidth="1"/>
    <col min="12" max="12" width="16.8515625" style="108" customWidth="1"/>
    <col min="13" max="13" width="0.85546875" style="108" customWidth="1"/>
    <col min="14" max="14" width="16.8515625" style="108" customWidth="1"/>
    <col min="15" max="15" width="0.85546875" style="108" customWidth="1"/>
    <col min="16" max="16" width="16.8515625" style="108" customWidth="1"/>
    <col min="17" max="17" width="13.8515625" style="76" bestFit="1" customWidth="1"/>
    <col min="18" max="18" width="5.28125" style="76" bestFit="1" customWidth="1"/>
    <col min="19" max="19" width="13.8515625" style="76" bestFit="1" customWidth="1"/>
    <col min="20" max="20" width="5.140625" style="24" bestFit="1" customWidth="1"/>
    <col min="21" max="21" width="16.140625" style="24" bestFit="1" customWidth="1"/>
    <col min="22" max="22" width="5.140625" style="24" bestFit="1" customWidth="1"/>
    <col min="23" max="23" width="14.8515625" style="24" bestFit="1" customWidth="1"/>
    <col min="24" max="24" width="5.140625" style="24" bestFit="1" customWidth="1"/>
    <col min="25" max="25" width="15.421875" style="24" bestFit="1" customWidth="1"/>
    <col min="26" max="26" width="9.140625" style="24" customWidth="1"/>
    <col min="27" max="27" width="13.8515625" style="24" bestFit="1" customWidth="1"/>
    <col min="28" max="16384" width="9.140625" style="24" customWidth="1"/>
  </cols>
  <sheetData>
    <row r="1" spans="1:16" ht="27" customHeight="1">
      <c r="A1" s="213" t="s">
        <v>123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27" customHeight="1">
      <c r="A2" s="213" t="s">
        <v>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7" customHeight="1">
      <c r="A3" s="211" t="s">
        <v>181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27" customHeight="1">
      <c r="A4" s="152"/>
      <c r="B4" s="152"/>
      <c r="C4" s="152"/>
      <c r="D4" s="152"/>
      <c r="E4" s="152"/>
      <c r="F4" s="152"/>
      <c r="G4" s="152"/>
      <c r="H4" s="152"/>
      <c r="I4" s="152"/>
      <c r="J4" s="107"/>
      <c r="K4" s="107"/>
      <c r="L4" s="107"/>
      <c r="M4" s="107"/>
      <c r="N4" s="107"/>
      <c r="O4" s="107"/>
      <c r="P4" s="112" t="s">
        <v>182</v>
      </c>
    </row>
    <row r="5" spans="1:16" ht="25.5" customHeight="1">
      <c r="A5" s="77"/>
      <c r="B5" s="77"/>
      <c r="C5" s="77"/>
      <c r="D5" s="77"/>
      <c r="E5" s="77"/>
      <c r="F5" s="77"/>
      <c r="G5" s="77"/>
      <c r="H5" s="77"/>
      <c r="I5" s="77"/>
      <c r="J5" s="212" t="s">
        <v>1</v>
      </c>
      <c r="K5" s="212"/>
      <c r="L5" s="212" t="s">
        <v>1</v>
      </c>
      <c r="M5" s="105"/>
      <c r="N5" s="212" t="s">
        <v>84</v>
      </c>
      <c r="O5" s="212"/>
      <c r="P5" s="212"/>
    </row>
    <row r="6" spans="1:27" s="104" customFormat="1" ht="25.5" customHeight="1">
      <c r="A6" s="101"/>
      <c r="B6" s="101"/>
      <c r="C6" s="101"/>
      <c r="D6" s="101"/>
      <c r="E6" s="101"/>
      <c r="F6" s="101"/>
      <c r="G6" s="101"/>
      <c r="H6" s="101"/>
      <c r="I6" s="101"/>
      <c r="J6" s="102">
        <v>2551</v>
      </c>
      <c r="K6" s="102"/>
      <c r="L6" s="102">
        <v>2550</v>
      </c>
      <c r="M6" s="103"/>
      <c r="N6" s="102">
        <v>2551</v>
      </c>
      <c r="O6" s="103"/>
      <c r="P6" s="102">
        <v>2550</v>
      </c>
      <c r="Q6" s="76"/>
      <c r="R6" s="76"/>
      <c r="S6" s="76"/>
      <c r="U6" s="76"/>
      <c r="V6" s="76"/>
      <c r="W6" s="76"/>
      <c r="X6" s="76"/>
      <c r="Y6" s="76"/>
      <c r="Z6" s="76"/>
      <c r="AA6" s="76"/>
    </row>
    <row r="7" spans="1:27" ht="25.5" customHeight="1">
      <c r="A7" s="71"/>
      <c r="B7" s="72"/>
      <c r="C7" s="78" t="s">
        <v>2</v>
      </c>
      <c r="D7" s="78"/>
      <c r="E7" s="72"/>
      <c r="F7" s="72"/>
      <c r="G7" s="72"/>
      <c r="H7" s="72"/>
      <c r="I7" s="58"/>
      <c r="J7" s="106"/>
      <c r="K7" s="106"/>
      <c r="L7" s="106"/>
      <c r="M7" s="106"/>
      <c r="N7" s="106"/>
      <c r="O7" s="106"/>
      <c r="P7" s="107"/>
      <c r="U7" s="76"/>
      <c r="V7" s="76"/>
      <c r="W7" s="76"/>
      <c r="X7" s="76"/>
      <c r="Y7" s="76"/>
      <c r="Z7" s="76"/>
      <c r="AA7" s="76"/>
    </row>
    <row r="8" spans="1:27" ht="25.5" customHeight="1">
      <c r="A8" s="73" t="s">
        <v>3</v>
      </c>
      <c r="B8" s="71"/>
      <c r="C8" s="71"/>
      <c r="D8" s="71"/>
      <c r="E8" s="71"/>
      <c r="F8" s="71"/>
      <c r="G8" s="72"/>
      <c r="H8" s="72"/>
      <c r="I8" s="58"/>
      <c r="J8" s="106"/>
      <c r="K8" s="106"/>
      <c r="L8" s="106"/>
      <c r="M8" s="106"/>
      <c r="N8" s="106"/>
      <c r="O8" s="106"/>
      <c r="P8" s="107"/>
      <c r="U8" s="204"/>
      <c r="V8" s="204"/>
      <c r="W8" s="204"/>
      <c r="X8" s="204"/>
      <c r="Y8" s="204"/>
      <c r="Z8" s="204"/>
      <c r="AA8" s="204"/>
    </row>
    <row r="9" spans="1:16" ht="25.5" customHeight="1">
      <c r="A9" s="71"/>
      <c r="B9" s="71" t="s">
        <v>4</v>
      </c>
      <c r="C9" s="71"/>
      <c r="D9" s="71"/>
      <c r="E9" s="71"/>
      <c r="F9" s="71"/>
      <c r="G9" s="72"/>
      <c r="H9" s="72" t="s">
        <v>206</v>
      </c>
      <c r="I9" s="58"/>
      <c r="J9" s="108">
        <v>55512339.599999994</v>
      </c>
      <c r="L9" s="108">
        <v>30491838.52</v>
      </c>
      <c r="M9" s="109"/>
      <c r="N9" s="108">
        <v>36973978.33</v>
      </c>
      <c r="O9" s="110"/>
      <c r="P9" s="108">
        <v>148931878.71</v>
      </c>
    </row>
    <row r="10" spans="1:27" ht="25.5" customHeight="1">
      <c r="A10" s="71"/>
      <c r="B10" s="71" t="s">
        <v>226</v>
      </c>
      <c r="C10" s="71"/>
      <c r="D10" s="71"/>
      <c r="E10" s="71"/>
      <c r="F10" s="71"/>
      <c r="G10" s="72"/>
      <c r="H10" s="72" t="s">
        <v>207</v>
      </c>
      <c r="I10" s="58"/>
      <c r="J10" s="108">
        <v>102946183.55000001</v>
      </c>
      <c r="L10" s="108">
        <f>-L11+77576847.63</f>
        <v>77220016.63</v>
      </c>
      <c r="M10" s="109"/>
      <c r="N10" s="108">
        <v>18798900.200000003</v>
      </c>
      <c r="O10" s="110"/>
      <c r="P10" s="108">
        <v>14001983.78</v>
      </c>
      <c r="U10" s="205"/>
      <c r="W10" s="205"/>
      <c r="Y10" s="205"/>
      <c r="AA10" s="205"/>
    </row>
    <row r="11" spans="1:27" ht="25.5" customHeight="1">
      <c r="A11" s="71"/>
      <c r="B11" s="71" t="s">
        <v>108</v>
      </c>
      <c r="C11" s="71"/>
      <c r="D11" s="71"/>
      <c r="E11" s="71"/>
      <c r="F11" s="71"/>
      <c r="G11" s="72"/>
      <c r="H11" s="72" t="s">
        <v>208</v>
      </c>
      <c r="I11" s="58"/>
      <c r="J11" s="108">
        <v>4951</v>
      </c>
      <c r="L11" s="108">
        <v>356831</v>
      </c>
      <c r="M11" s="109"/>
      <c r="N11" s="108">
        <v>1986205</v>
      </c>
      <c r="O11" s="110"/>
      <c r="P11" s="108">
        <v>0</v>
      </c>
      <c r="U11" s="205"/>
      <c r="W11" s="205"/>
      <c r="Y11" s="205"/>
      <c r="AA11" s="205"/>
    </row>
    <row r="12" spans="1:27" ht="25.5" customHeight="1">
      <c r="A12" s="71"/>
      <c r="B12" s="71" t="s">
        <v>228</v>
      </c>
      <c r="C12" s="80"/>
      <c r="D12" s="80"/>
      <c r="E12" s="71"/>
      <c r="F12" s="71"/>
      <c r="G12" s="72"/>
      <c r="H12" s="72" t="s">
        <v>209</v>
      </c>
      <c r="I12" s="58"/>
      <c r="J12" s="108">
        <v>0</v>
      </c>
      <c r="L12" s="108">
        <v>18000000</v>
      </c>
      <c r="M12" s="109"/>
      <c r="N12" s="108">
        <v>0</v>
      </c>
      <c r="O12" s="110"/>
      <c r="P12" s="108">
        <v>0</v>
      </c>
      <c r="U12" s="205"/>
      <c r="W12" s="205"/>
      <c r="Y12" s="205"/>
      <c r="AA12" s="205"/>
    </row>
    <row r="13" spans="1:27" ht="25.5" customHeight="1">
      <c r="A13" s="71"/>
      <c r="B13" s="71" t="s">
        <v>94</v>
      </c>
      <c r="C13" s="71"/>
      <c r="D13" s="71"/>
      <c r="E13" s="71"/>
      <c r="F13" s="71"/>
      <c r="G13" s="72"/>
      <c r="H13" s="72" t="s">
        <v>189</v>
      </c>
      <c r="I13" s="58"/>
      <c r="J13" s="108">
        <v>59354580.839999996</v>
      </c>
      <c r="L13" s="108">
        <v>37751850.82</v>
      </c>
      <c r="M13" s="109"/>
      <c r="N13" s="108">
        <v>11370032.040000001</v>
      </c>
      <c r="O13" s="110"/>
      <c r="P13" s="108">
        <v>11142450.73</v>
      </c>
      <c r="U13" s="205"/>
      <c r="W13" s="205"/>
      <c r="Y13" s="205"/>
      <c r="AA13" s="205"/>
    </row>
    <row r="14" spans="1:27" ht="23.25">
      <c r="A14" s="71"/>
      <c r="B14" s="71" t="s">
        <v>5</v>
      </c>
      <c r="C14" s="71"/>
      <c r="D14" s="71"/>
      <c r="E14" s="71"/>
      <c r="F14" s="71"/>
      <c r="G14" s="72"/>
      <c r="H14" s="72"/>
      <c r="I14" s="58"/>
      <c r="J14" s="108">
        <v>9449033.87</v>
      </c>
      <c r="L14" s="108">
        <v>2921625.32</v>
      </c>
      <c r="N14" s="108">
        <v>1850432.09</v>
      </c>
      <c r="P14" s="108">
        <v>1547211.18</v>
      </c>
      <c r="U14" s="205"/>
      <c r="W14" s="205"/>
      <c r="Y14" s="205"/>
      <c r="AA14" s="205"/>
    </row>
    <row r="15" spans="1:27" ht="23.25" customHeight="1" hidden="1">
      <c r="A15" s="71"/>
      <c r="C15" s="71" t="s">
        <v>159</v>
      </c>
      <c r="D15" s="71"/>
      <c r="E15" s="71"/>
      <c r="F15" s="71"/>
      <c r="G15" s="72"/>
      <c r="H15" s="72" t="s">
        <v>170</v>
      </c>
      <c r="I15" s="58"/>
      <c r="J15" s="108">
        <v>0</v>
      </c>
      <c r="L15" s="108">
        <v>0</v>
      </c>
      <c r="M15" s="109"/>
      <c r="N15" s="108">
        <v>0</v>
      </c>
      <c r="O15" s="110"/>
      <c r="P15" s="108">
        <v>0</v>
      </c>
      <c r="U15" s="205"/>
      <c r="W15" s="205"/>
      <c r="Y15" s="205"/>
      <c r="AA15" s="205"/>
    </row>
    <row r="16" spans="1:27" ht="23.25" customHeight="1" hidden="1">
      <c r="A16" s="71"/>
      <c r="B16" s="71"/>
      <c r="C16" s="71" t="s">
        <v>161</v>
      </c>
      <c r="D16" s="71"/>
      <c r="E16" s="71"/>
      <c r="F16" s="71"/>
      <c r="G16" s="72"/>
      <c r="H16" s="72"/>
      <c r="I16" s="58"/>
      <c r="L16" s="108">
        <v>0</v>
      </c>
      <c r="M16" s="109"/>
      <c r="N16" s="108">
        <v>0</v>
      </c>
      <c r="O16" s="110"/>
      <c r="P16" s="108">
        <v>0</v>
      </c>
      <c r="U16" s="205"/>
      <c r="W16" s="205"/>
      <c r="Y16" s="205"/>
      <c r="AA16" s="205"/>
    </row>
    <row r="17" spans="1:27" ht="23.25" customHeight="1" hidden="1">
      <c r="A17" s="71"/>
      <c r="B17" s="71"/>
      <c r="C17" s="71" t="s">
        <v>200</v>
      </c>
      <c r="D17" s="71"/>
      <c r="E17" s="71"/>
      <c r="F17" s="71"/>
      <c r="G17" s="72"/>
      <c r="H17" s="72"/>
      <c r="I17" s="58"/>
      <c r="M17" s="109"/>
      <c r="O17" s="110"/>
      <c r="U17" s="205"/>
      <c r="W17" s="205"/>
      <c r="Y17" s="205"/>
      <c r="AA17" s="205"/>
    </row>
    <row r="18" spans="1:27" ht="25.5" customHeight="1" hidden="1">
      <c r="A18" s="71"/>
      <c r="B18" s="71"/>
      <c r="C18" s="71" t="s">
        <v>160</v>
      </c>
      <c r="D18" s="71"/>
      <c r="E18" s="71"/>
      <c r="F18" s="71"/>
      <c r="G18" s="72"/>
      <c r="H18" s="72"/>
      <c r="I18" s="58"/>
      <c r="M18" s="109"/>
      <c r="O18" s="110"/>
      <c r="U18" s="205"/>
      <c r="W18" s="205"/>
      <c r="Y18" s="205"/>
      <c r="AA18" s="205"/>
    </row>
    <row r="19" spans="1:27" ht="25.5" customHeight="1" hidden="1">
      <c r="A19" s="71"/>
      <c r="B19" s="71"/>
      <c r="C19" s="71" t="s">
        <v>201</v>
      </c>
      <c r="D19" s="71"/>
      <c r="E19" s="71"/>
      <c r="F19" s="71"/>
      <c r="G19" s="72"/>
      <c r="H19" s="72"/>
      <c r="I19" s="58"/>
      <c r="M19" s="109"/>
      <c r="O19" s="110"/>
      <c r="U19" s="205"/>
      <c r="W19" s="205"/>
      <c r="Y19" s="205"/>
      <c r="AA19" s="205"/>
    </row>
    <row r="20" spans="1:27" ht="25.5" customHeight="1" hidden="1">
      <c r="A20" s="71"/>
      <c r="C20" s="71" t="s">
        <v>62</v>
      </c>
      <c r="D20" s="71"/>
      <c r="E20" s="71"/>
      <c r="F20" s="71"/>
      <c r="G20" s="72"/>
      <c r="I20" s="58"/>
      <c r="M20" s="109"/>
      <c r="O20" s="110"/>
      <c r="U20" s="205"/>
      <c r="W20" s="205"/>
      <c r="Y20" s="205"/>
      <c r="AA20" s="205"/>
    </row>
    <row r="21" spans="1:25" ht="25.5" customHeight="1">
      <c r="A21" s="71"/>
      <c r="B21" s="71"/>
      <c r="C21" s="71"/>
      <c r="D21" s="71"/>
      <c r="E21" s="78" t="s">
        <v>7</v>
      </c>
      <c r="F21" s="78"/>
      <c r="G21" s="78"/>
      <c r="H21" s="78"/>
      <c r="I21" s="75"/>
      <c r="J21" s="111">
        <f>SUM(J9:J20)</f>
        <v>227267088.86</v>
      </c>
      <c r="K21" s="112"/>
      <c r="L21" s="111">
        <f>SUM(L9:L20)</f>
        <v>166742162.29</v>
      </c>
      <c r="M21" s="113"/>
      <c r="N21" s="111">
        <f>SUM(N9:N20)</f>
        <v>70979547.66000001</v>
      </c>
      <c r="O21" s="83"/>
      <c r="P21" s="111">
        <f>SUM(P9:P20)</f>
        <v>175623524.4</v>
      </c>
      <c r="T21" s="187"/>
      <c r="U21" s="187"/>
      <c r="V21" s="187"/>
      <c r="W21" s="187"/>
      <c r="X21" s="187"/>
      <c r="Y21" s="187"/>
    </row>
    <row r="22" spans="1:27" ht="25.5" customHeight="1">
      <c r="A22" s="73" t="s">
        <v>8</v>
      </c>
      <c r="B22" s="71"/>
      <c r="C22" s="71"/>
      <c r="D22" s="71"/>
      <c r="E22" s="78"/>
      <c r="F22" s="78"/>
      <c r="G22" s="78"/>
      <c r="H22" s="78"/>
      <c r="I22" s="75"/>
      <c r="J22" s="112"/>
      <c r="K22" s="112"/>
      <c r="L22" s="112"/>
      <c r="M22" s="113"/>
      <c r="N22" s="112"/>
      <c r="O22" s="83"/>
      <c r="P22" s="112"/>
      <c r="U22" s="205"/>
      <c r="W22" s="205"/>
      <c r="Y22" s="205"/>
      <c r="AA22" s="205"/>
    </row>
    <row r="23" spans="1:21" ht="25.5" customHeight="1">
      <c r="A23" s="25"/>
      <c r="B23" s="71" t="s">
        <v>229</v>
      </c>
      <c r="C23" s="71"/>
      <c r="D23" s="71"/>
      <c r="E23" s="71"/>
      <c r="F23" s="71"/>
      <c r="G23" s="72"/>
      <c r="H23" s="72" t="s">
        <v>210</v>
      </c>
      <c r="I23" s="58"/>
      <c r="J23" s="115">
        <v>3750000</v>
      </c>
      <c r="K23" s="115"/>
      <c r="L23" s="115">
        <v>0</v>
      </c>
      <c r="M23" s="109"/>
      <c r="N23" s="112">
        <v>0</v>
      </c>
      <c r="O23" s="110"/>
      <c r="P23" s="108">
        <v>0</v>
      </c>
      <c r="U23" s="205"/>
    </row>
    <row r="24" spans="1:27" ht="25.5" customHeight="1">
      <c r="A24" s="73"/>
      <c r="B24" s="71" t="s">
        <v>64</v>
      </c>
      <c r="C24" s="71"/>
      <c r="D24" s="71"/>
      <c r="E24" s="78"/>
      <c r="F24" s="78"/>
      <c r="G24" s="78"/>
      <c r="H24" s="72" t="s">
        <v>170</v>
      </c>
      <c r="I24" s="75"/>
      <c r="J24" s="112">
        <v>0</v>
      </c>
      <c r="K24" s="112"/>
      <c r="L24" s="112">
        <v>0</v>
      </c>
      <c r="M24" s="113"/>
      <c r="N24" s="108">
        <v>760845250</v>
      </c>
      <c r="O24" s="83"/>
      <c r="P24" s="112">
        <v>0</v>
      </c>
      <c r="U24" s="205"/>
      <c r="W24" s="205"/>
      <c r="Y24" s="205"/>
      <c r="AA24" s="205"/>
    </row>
    <row r="25" spans="1:27" ht="25.5" customHeight="1">
      <c r="A25" s="73"/>
      <c r="B25" s="71" t="s">
        <v>65</v>
      </c>
      <c r="C25" s="71"/>
      <c r="D25" s="71"/>
      <c r="E25" s="78"/>
      <c r="F25" s="78"/>
      <c r="G25" s="78"/>
      <c r="H25" s="72" t="s">
        <v>190</v>
      </c>
      <c r="I25" s="75"/>
      <c r="J25" s="114">
        <v>28513539.27</v>
      </c>
      <c r="K25" s="114"/>
      <c r="L25" s="114">
        <v>21771333.82</v>
      </c>
      <c r="M25" s="113"/>
      <c r="N25" s="112">
        <v>0</v>
      </c>
      <c r="O25" s="83"/>
      <c r="P25" s="112">
        <v>0</v>
      </c>
      <c r="U25" s="205"/>
      <c r="W25" s="205"/>
      <c r="Y25" s="205"/>
      <c r="AA25" s="205"/>
    </row>
    <row r="26" spans="1:16" ht="25.5" customHeight="1">
      <c r="A26" s="25"/>
      <c r="B26" s="71" t="s">
        <v>244</v>
      </c>
      <c r="C26" s="71"/>
      <c r="D26" s="71"/>
      <c r="E26" s="71"/>
      <c r="F26" s="71"/>
      <c r="G26" s="72"/>
      <c r="H26" s="72" t="s">
        <v>211</v>
      </c>
      <c r="I26" s="58"/>
      <c r="J26" s="115">
        <v>18131548.11</v>
      </c>
      <c r="K26" s="115"/>
      <c r="L26" s="115">
        <v>19250000</v>
      </c>
      <c r="M26" s="109"/>
      <c r="N26" s="112">
        <v>0</v>
      </c>
      <c r="O26" s="110"/>
      <c r="P26" s="108">
        <v>0</v>
      </c>
    </row>
    <row r="27" spans="1:27" ht="25.5" customHeight="1">
      <c r="A27" s="25"/>
      <c r="B27" s="71" t="s">
        <v>248</v>
      </c>
      <c r="C27" s="71"/>
      <c r="D27" s="71"/>
      <c r="E27" s="71"/>
      <c r="F27" s="71"/>
      <c r="G27" s="72"/>
      <c r="H27" s="72" t="s">
        <v>212</v>
      </c>
      <c r="I27" s="58"/>
      <c r="J27" s="115">
        <v>439321600</v>
      </c>
      <c r="K27" s="115"/>
      <c r="L27" s="115">
        <v>466150400</v>
      </c>
      <c r="M27" s="109"/>
      <c r="N27" s="112">
        <v>0</v>
      </c>
      <c r="O27" s="110"/>
      <c r="P27" s="108">
        <v>0</v>
      </c>
      <c r="U27" s="205"/>
      <c r="W27" s="205"/>
      <c r="Y27" s="205"/>
      <c r="AA27" s="205"/>
    </row>
    <row r="28" spans="1:27" ht="25.5" customHeight="1">
      <c r="A28" s="25"/>
      <c r="B28" s="71" t="s">
        <v>245</v>
      </c>
      <c r="C28" s="71"/>
      <c r="D28" s="71"/>
      <c r="E28" s="71"/>
      <c r="F28" s="71"/>
      <c r="G28" s="72"/>
      <c r="H28" s="72" t="s">
        <v>213</v>
      </c>
      <c r="I28" s="58"/>
      <c r="J28" s="115">
        <v>1618201787.22</v>
      </c>
      <c r="K28" s="115"/>
      <c r="L28" s="115">
        <v>1070756364.56</v>
      </c>
      <c r="M28" s="109"/>
      <c r="N28" s="108">
        <v>243398635.46999985</v>
      </c>
      <c r="O28" s="110"/>
      <c r="P28" s="114">
        <v>232426639.28000003</v>
      </c>
      <c r="U28" s="205"/>
      <c r="W28" s="205"/>
      <c r="Y28" s="205"/>
      <c r="AA28" s="205"/>
    </row>
    <row r="29" spans="1:27" ht="23.25">
      <c r="A29" s="25"/>
      <c r="B29" s="71" t="s">
        <v>148</v>
      </c>
      <c r="C29" s="71"/>
      <c r="D29" s="71"/>
      <c r="E29" s="71"/>
      <c r="F29" s="71"/>
      <c r="G29" s="72"/>
      <c r="H29" s="72" t="s">
        <v>214</v>
      </c>
      <c r="I29" s="58"/>
      <c r="J29" s="115">
        <v>31085175.07</v>
      </c>
      <c r="K29" s="115"/>
      <c r="L29" s="115">
        <v>0</v>
      </c>
      <c r="M29" s="109"/>
      <c r="N29" s="115">
        <v>0</v>
      </c>
      <c r="O29" s="110"/>
      <c r="P29" s="114">
        <v>0</v>
      </c>
      <c r="U29" s="205"/>
      <c r="W29" s="205"/>
      <c r="Y29" s="205"/>
      <c r="AA29" s="205"/>
    </row>
    <row r="30" spans="1:27" ht="23.25">
      <c r="A30" s="25"/>
      <c r="B30" s="71" t="s">
        <v>49</v>
      </c>
      <c r="C30" s="71"/>
      <c r="D30" s="71"/>
      <c r="E30" s="71"/>
      <c r="F30" s="71"/>
      <c r="G30" s="72"/>
      <c r="H30" s="72"/>
      <c r="I30" s="58"/>
      <c r="J30" s="115"/>
      <c r="K30" s="115"/>
      <c r="L30" s="115"/>
      <c r="M30" s="109"/>
      <c r="N30" s="116"/>
      <c r="O30" s="110"/>
      <c r="U30" s="205"/>
      <c r="W30" s="205"/>
      <c r="Y30" s="205"/>
      <c r="AA30" s="205"/>
    </row>
    <row r="31" spans="1:27" ht="25.5" customHeight="1">
      <c r="A31" s="25"/>
      <c r="B31" s="71"/>
      <c r="C31" s="71" t="s">
        <v>54</v>
      </c>
      <c r="D31" s="71"/>
      <c r="E31" s="71"/>
      <c r="F31" s="71"/>
      <c r="G31" s="72"/>
      <c r="H31" s="72" t="s">
        <v>134</v>
      </c>
      <c r="I31" s="58"/>
      <c r="J31" s="108">
        <v>38359231.6</v>
      </c>
      <c r="L31" s="108">
        <v>19113673.12</v>
      </c>
      <c r="M31" s="109"/>
      <c r="N31" s="116">
        <v>14959385.6</v>
      </c>
      <c r="O31" s="110"/>
      <c r="P31" s="108">
        <v>10164462.88</v>
      </c>
      <c r="U31" s="205"/>
      <c r="W31" s="205"/>
      <c r="Y31" s="205"/>
      <c r="AA31" s="205"/>
    </row>
    <row r="32" spans="1:27" ht="25.5" customHeight="1">
      <c r="A32" s="71"/>
      <c r="B32" s="71"/>
      <c r="C32" s="24" t="s">
        <v>158</v>
      </c>
      <c r="D32" s="71"/>
      <c r="E32" s="71"/>
      <c r="F32" s="71"/>
      <c r="G32" s="72"/>
      <c r="H32" s="72" t="s">
        <v>171</v>
      </c>
      <c r="I32" s="58"/>
      <c r="J32" s="108">
        <v>75000000</v>
      </c>
      <c r="L32" s="108">
        <v>0</v>
      </c>
      <c r="M32" s="109"/>
      <c r="N32" s="108">
        <v>75000000</v>
      </c>
      <c r="O32" s="110"/>
      <c r="P32" s="108">
        <v>0</v>
      </c>
      <c r="U32" s="205"/>
      <c r="W32" s="205"/>
      <c r="Y32" s="205"/>
      <c r="AA32" s="205"/>
    </row>
    <row r="33" spans="1:27" ht="25.5" customHeight="1">
      <c r="A33" s="25"/>
      <c r="B33" s="71"/>
      <c r="C33" s="71" t="s">
        <v>62</v>
      </c>
      <c r="D33" s="71"/>
      <c r="E33" s="71"/>
      <c r="F33" s="71"/>
      <c r="G33" s="72"/>
      <c r="H33" s="72"/>
      <c r="I33" s="58"/>
      <c r="J33" s="108">
        <v>5122810.22</v>
      </c>
      <c r="K33" s="117"/>
      <c r="L33" s="108">
        <v>4750463.97</v>
      </c>
      <c r="M33" s="109"/>
      <c r="N33" s="116">
        <v>896667.7</v>
      </c>
      <c r="O33" s="110"/>
      <c r="P33" s="108">
        <v>484515</v>
      </c>
      <c r="U33" s="205"/>
      <c r="W33" s="205"/>
      <c r="Y33" s="205"/>
      <c r="AA33" s="205"/>
    </row>
    <row r="34" spans="1:27" ht="25.5" customHeight="1">
      <c r="A34" s="71"/>
      <c r="B34" s="25"/>
      <c r="C34" s="72"/>
      <c r="D34" s="78" t="s">
        <v>9</v>
      </c>
      <c r="F34" s="78"/>
      <c r="G34" s="72"/>
      <c r="H34" s="72"/>
      <c r="I34" s="58"/>
      <c r="J34" s="118">
        <f>SUM(J23:J33)</f>
        <v>2257485691.49</v>
      </c>
      <c r="K34" s="119"/>
      <c r="L34" s="118">
        <f>SUM(L23:L33)</f>
        <v>1601792235.4699998</v>
      </c>
      <c r="M34" s="113"/>
      <c r="N34" s="118">
        <f>SUM(N23:N33)</f>
        <v>1095099938.7699997</v>
      </c>
      <c r="O34" s="120"/>
      <c r="P34" s="118">
        <f>SUM(P23:P33)</f>
        <v>243075617.16000003</v>
      </c>
      <c r="U34" s="205"/>
      <c r="W34" s="205"/>
      <c r="Y34" s="205"/>
      <c r="AA34" s="205"/>
    </row>
    <row r="35" spans="1:27" ht="25.5" customHeight="1" thickBot="1">
      <c r="A35" s="71"/>
      <c r="B35" s="71"/>
      <c r="D35" s="78" t="s">
        <v>10</v>
      </c>
      <c r="F35" s="78"/>
      <c r="G35" s="78"/>
      <c r="H35" s="78"/>
      <c r="I35" s="75"/>
      <c r="J35" s="121">
        <f>J34+J21</f>
        <v>2484752780.35</v>
      </c>
      <c r="K35" s="112"/>
      <c r="L35" s="121">
        <f>L34+L21</f>
        <v>1768534397.7599998</v>
      </c>
      <c r="M35" s="113"/>
      <c r="N35" s="121">
        <f>N34+N21</f>
        <v>1166079486.4299998</v>
      </c>
      <c r="O35" s="83">
        <f>O34+O21</f>
        <v>0</v>
      </c>
      <c r="P35" s="121">
        <f>P34+P21</f>
        <v>418699141.56000006</v>
      </c>
      <c r="U35" s="205"/>
      <c r="W35" s="205"/>
      <c r="Y35" s="205"/>
      <c r="AA35" s="205"/>
    </row>
    <row r="36" spans="1:27" ht="25.5" customHeight="1" thickTop="1">
      <c r="A36" s="71"/>
      <c r="B36" s="71"/>
      <c r="C36" s="71"/>
      <c r="D36" s="71"/>
      <c r="E36" s="71"/>
      <c r="F36" s="71"/>
      <c r="G36" s="71"/>
      <c r="H36" s="71"/>
      <c r="I36" s="76"/>
      <c r="U36" s="205"/>
      <c r="W36" s="205"/>
      <c r="Y36" s="205"/>
      <c r="AA36" s="205"/>
    </row>
    <row r="37" spans="1:27" ht="25.5" customHeight="1">
      <c r="A37" s="71"/>
      <c r="B37" s="71"/>
      <c r="C37" s="71"/>
      <c r="D37" s="71"/>
      <c r="E37" s="71"/>
      <c r="F37" s="71"/>
      <c r="G37" s="71"/>
      <c r="H37" s="71"/>
      <c r="I37" s="76"/>
      <c r="U37" s="205"/>
      <c r="W37" s="205"/>
      <c r="Y37" s="205"/>
      <c r="AA37" s="205"/>
    </row>
    <row r="38" spans="1:21" ht="25.5" customHeight="1">
      <c r="A38" s="71"/>
      <c r="B38" s="71"/>
      <c r="C38" s="71"/>
      <c r="D38" s="71"/>
      <c r="E38" s="71"/>
      <c r="F38" s="71"/>
      <c r="G38" s="71"/>
      <c r="H38" s="71"/>
      <c r="I38" s="76"/>
      <c r="U38" s="205"/>
    </row>
    <row r="39" spans="1:27" ht="25.5" customHeight="1">
      <c r="A39" s="71"/>
      <c r="B39" s="71"/>
      <c r="C39" s="71"/>
      <c r="D39" s="71"/>
      <c r="E39" s="71"/>
      <c r="F39" s="71"/>
      <c r="G39" s="71"/>
      <c r="H39" s="71"/>
      <c r="I39" s="76"/>
      <c r="U39" s="205"/>
      <c r="W39" s="205"/>
      <c r="Y39" s="205"/>
      <c r="AA39" s="205"/>
    </row>
    <row r="40" spans="1:21" ht="25.5" customHeight="1">
      <c r="A40" s="71"/>
      <c r="B40" s="71"/>
      <c r="C40" s="71"/>
      <c r="D40" s="71"/>
      <c r="E40" s="71"/>
      <c r="F40" s="71"/>
      <c r="G40" s="71"/>
      <c r="H40" s="71"/>
      <c r="I40" s="76"/>
      <c r="U40" s="205"/>
    </row>
    <row r="41" spans="1:27" ht="25.5" customHeight="1">
      <c r="A41" s="71"/>
      <c r="B41" s="71"/>
      <c r="C41" s="71"/>
      <c r="D41" s="71"/>
      <c r="E41" s="71"/>
      <c r="F41" s="71"/>
      <c r="G41" s="71"/>
      <c r="H41" s="71"/>
      <c r="I41" s="76"/>
      <c r="U41" s="205"/>
      <c r="W41" s="205"/>
      <c r="Y41" s="205"/>
      <c r="AA41" s="205"/>
    </row>
    <row r="42" spans="1:27" ht="25.5" customHeight="1">
      <c r="A42" s="71"/>
      <c r="B42" s="71"/>
      <c r="C42" s="71"/>
      <c r="D42" s="71"/>
      <c r="E42" s="71"/>
      <c r="F42" s="71"/>
      <c r="G42" s="71"/>
      <c r="H42" s="71"/>
      <c r="I42" s="76"/>
      <c r="U42" s="205"/>
      <c r="V42" s="205"/>
      <c r="W42" s="205"/>
      <c r="X42" s="205"/>
      <c r="Y42" s="205"/>
      <c r="Z42" s="205"/>
      <c r="AA42" s="205"/>
    </row>
    <row r="43" spans="1:19" s="81" customFormat="1" ht="27" customHeight="1">
      <c r="A43" s="210" t="str">
        <f>+A1</f>
        <v>บริษัท เชียงใหม่รามธุรกิจการแพทย์ จำกัด (มหาชน) และบริษัทย่อย</v>
      </c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189"/>
      <c r="R43" s="189"/>
      <c r="S43" s="189"/>
    </row>
    <row r="44" spans="1:27" s="81" customFormat="1" ht="27" customHeight="1">
      <c r="A44" s="210" t="s">
        <v>0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189"/>
      <c r="R44" s="189"/>
      <c r="S44" s="189"/>
      <c r="U44" s="206"/>
      <c r="V44" s="206"/>
      <c r="W44" s="206"/>
      <c r="X44" s="206"/>
      <c r="Y44" s="206"/>
      <c r="Z44" s="206"/>
      <c r="AA44" s="206"/>
    </row>
    <row r="45" spans="1:19" s="81" customFormat="1" ht="27" customHeight="1">
      <c r="A45" s="211" t="str">
        <f>+A3</f>
        <v>ณ วันที่ 31 ธันวาคม 2551 และ 2550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189"/>
      <c r="R45" s="189"/>
      <c r="S45" s="189"/>
    </row>
    <row r="46" spans="1:16" ht="27" customHeight="1">
      <c r="A46" s="152"/>
      <c r="B46" s="152"/>
      <c r="C46" s="152"/>
      <c r="D46" s="152"/>
      <c r="E46" s="152"/>
      <c r="F46" s="152"/>
      <c r="G46" s="152"/>
      <c r="H46" s="152"/>
      <c r="I46" s="152"/>
      <c r="J46" s="107"/>
      <c r="K46" s="107"/>
      <c r="L46" s="107"/>
      <c r="M46" s="107"/>
      <c r="N46" s="107"/>
      <c r="O46" s="107"/>
      <c r="P46" s="112" t="s">
        <v>182</v>
      </c>
    </row>
    <row r="47" spans="1:16" ht="25.5" customHeight="1">
      <c r="A47" s="77"/>
      <c r="B47" s="77"/>
      <c r="C47" s="77"/>
      <c r="D47" s="77"/>
      <c r="E47" s="77"/>
      <c r="F47" s="77"/>
      <c r="G47" s="77"/>
      <c r="H47" s="77"/>
      <c r="I47" s="77"/>
      <c r="J47" s="212" t="s">
        <v>1</v>
      </c>
      <c r="K47" s="212"/>
      <c r="L47" s="212" t="s">
        <v>1</v>
      </c>
      <c r="M47" s="105"/>
      <c r="N47" s="212" t="s">
        <v>84</v>
      </c>
      <c r="O47" s="212"/>
      <c r="P47" s="212"/>
    </row>
    <row r="48" spans="1:19" s="104" customFormat="1" ht="25.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2">
        <v>2551</v>
      </c>
      <c r="K48" s="102"/>
      <c r="L48" s="102">
        <v>2550</v>
      </c>
      <c r="M48" s="103"/>
      <c r="N48" s="102">
        <v>2551</v>
      </c>
      <c r="O48" s="103"/>
      <c r="P48" s="102">
        <v>2550</v>
      </c>
      <c r="Q48" s="76"/>
      <c r="R48" s="76"/>
      <c r="S48" s="76"/>
    </row>
    <row r="49" spans="1:13" ht="25.5" customHeight="1">
      <c r="A49" s="71"/>
      <c r="B49" s="71" t="s">
        <v>11</v>
      </c>
      <c r="C49" s="73" t="s">
        <v>12</v>
      </c>
      <c r="D49" s="73"/>
      <c r="E49" s="71"/>
      <c r="F49" s="71"/>
      <c r="G49" s="72"/>
      <c r="H49" s="72"/>
      <c r="I49" s="58"/>
      <c r="J49" s="109"/>
      <c r="K49" s="109"/>
      <c r="L49" s="109"/>
      <c r="M49" s="109"/>
    </row>
    <row r="50" spans="1:16" ht="25.5" customHeight="1">
      <c r="A50" s="73" t="s">
        <v>13</v>
      </c>
      <c r="B50" s="71"/>
      <c r="C50" s="71"/>
      <c r="D50" s="71"/>
      <c r="E50" s="71"/>
      <c r="F50" s="71"/>
      <c r="G50" s="72"/>
      <c r="H50" s="72"/>
      <c r="I50" s="58"/>
      <c r="J50" s="109"/>
      <c r="K50" s="109"/>
      <c r="L50" s="109"/>
      <c r="M50" s="109"/>
      <c r="P50" s="122"/>
    </row>
    <row r="51" spans="1:16" ht="25.5" customHeight="1">
      <c r="A51" s="73"/>
      <c r="B51" s="71" t="s">
        <v>129</v>
      </c>
      <c r="C51" s="71"/>
      <c r="D51" s="71"/>
      <c r="E51" s="71"/>
      <c r="F51" s="71"/>
      <c r="G51" s="72"/>
      <c r="H51" s="72" t="s">
        <v>107</v>
      </c>
      <c r="I51" s="58"/>
      <c r="J51" s="109">
        <v>14658913.229999999</v>
      </c>
      <c r="K51" s="109"/>
      <c r="L51" s="109">
        <v>20454921.21</v>
      </c>
      <c r="M51" s="109"/>
      <c r="N51" s="122">
        <v>0</v>
      </c>
      <c r="P51" s="122">
        <v>0</v>
      </c>
    </row>
    <row r="52" spans="1:16" ht="25.5" customHeight="1">
      <c r="A52" s="71"/>
      <c r="B52" s="71" t="s">
        <v>199</v>
      </c>
      <c r="C52" s="71"/>
      <c r="D52" s="71"/>
      <c r="E52" s="71"/>
      <c r="F52" s="71"/>
      <c r="G52" s="72"/>
      <c r="H52" s="72"/>
      <c r="I52" s="58"/>
      <c r="J52" s="108">
        <v>110882935.46</v>
      </c>
      <c r="L52" s="108">
        <f>-L53+79911474.52</f>
        <v>79827432.52</v>
      </c>
      <c r="M52" s="110"/>
      <c r="N52" s="108">
        <v>27621018.78</v>
      </c>
      <c r="O52" s="110"/>
      <c r="P52" s="108">
        <v>25400059.33</v>
      </c>
    </row>
    <row r="53" spans="1:16" ht="25.5" customHeight="1">
      <c r="A53" s="71"/>
      <c r="B53" s="71" t="s">
        <v>155</v>
      </c>
      <c r="C53" s="71"/>
      <c r="D53" s="71"/>
      <c r="E53" s="71"/>
      <c r="F53" s="71"/>
      <c r="G53" s="72"/>
      <c r="H53" s="72" t="s">
        <v>215</v>
      </c>
      <c r="I53" s="58"/>
      <c r="J53" s="108">
        <v>466900</v>
      </c>
      <c r="L53" s="108">
        <v>84042</v>
      </c>
      <c r="M53" s="110"/>
      <c r="N53" s="108">
        <v>671506.45</v>
      </c>
      <c r="O53" s="110"/>
      <c r="P53" s="108">
        <v>0</v>
      </c>
    </row>
    <row r="54" spans="1:15" ht="25.5" customHeight="1">
      <c r="A54" s="71"/>
      <c r="B54" s="71" t="s">
        <v>71</v>
      </c>
      <c r="C54" s="71"/>
      <c r="D54" s="71"/>
      <c r="E54" s="71"/>
      <c r="F54" s="71"/>
      <c r="G54" s="72"/>
      <c r="H54" s="72"/>
      <c r="I54" s="58"/>
      <c r="M54" s="110"/>
      <c r="O54" s="110"/>
    </row>
    <row r="55" spans="1:16" ht="25.5" customHeight="1">
      <c r="A55" s="71"/>
      <c r="B55" s="71"/>
      <c r="C55" s="71" t="s">
        <v>72</v>
      </c>
      <c r="D55" s="71"/>
      <c r="E55" s="71"/>
      <c r="F55" s="71"/>
      <c r="G55" s="72"/>
      <c r="H55" s="72" t="s">
        <v>215</v>
      </c>
      <c r="I55" s="58"/>
      <c r="J55" s="108">
        <v>12000000</v>
      </c>
      <c r="L55" s="108">
        <v>12000000</v>
      </c>
      <c r="M55" s="110"/>
      <c r="N55" s="108">
        <v>0</v>
      </c>
      <c r="O55" s="110"/>
      <c r="P55" s="108">
        <v>0</v>
      </c>
    </row>
    <row r="56" spans="1:16" ht="25.5" customHeight="1">
      <c r="A56" s="71"/>
      <c r="B56" s="71"/>
      <c r="C56" s="71" t="s">
        <v>68</v>
      </c>
      <c r="D56" s="71"/>
      <c r="E56" s="71"/>
      <c r="F56" s="71"/>
      <c r="G56" s="72"/>
      <c r="H56" s="72" t="s">
        <v>216</v>
      </c>
      <c r="I56" s="58"/>
      <c r="J56" s="108">
        <v>12000000</v>
      </c>
      <c r="L56" s="108">
        <v>7000000</v>
      </c>
      <c r="M56" s="110"/>
      <c r="N56" s="108">
        <v>0</v>
      </c>
      <c r="O56" s="110"/>
      <c r="P56" s="108">
        <v>0</v>
      </c>
    </row>
    <row r="57" spans="1:16" ht="25.5" customHeight="1">
      <c r="A57" s="71"/>
      <c r="B57" s="71"/>
      <c r="C57" s="71" t="s">
        <v>69</v>
      </c>
      <c r="D57" s="71"/>
      <c r="E57" s="71"/>
      <c r="F57" s="71"/>
      <c r="G57" s="72"/>
      <c r="H57" s="72" t="s">
        <v>217</v>
      </c>
      <c r="I57" s="58"/>
      <c r="J57" s="108">
        <v>217235.11</v>
      </c>
      <c r="L57" s="108">
        <v>483357.81</v>
      </c>
      <c r="M57" s="110"/>
      <c r="N57" s="108">
        <v>0</v>
      </c>
      <c r="O57" s="110"/>
      <c r="P57" s="108">
        <v>0</v>
      </c>
    </row>
    <row r="58" spans="1:16" ht="25.5" customHeight="1">
      <c r="A58" s="71"/>
      <c r="B58" s="71"/>
      <c r="C58" s="71" t="s">
        <v>73</v>
      </c>
      <c r="D58" s="71"/>
      <c r="E58" s="71"/>
      <c r="F58" s="71"/>
      <c r="G58" s="72"/>
      <c r="H58" s="72" t="s">
        <v>218</v>
      </c>
      <c r="I58" s="58"/>
      <c r="J58" s="108">
        <v>28150000</v>
      </c>
      <c r="L58" s="108">
        <v>24010000</v>
      </c>
      <c r="M58" s="110"/>
      <c r="N58" s="108">
        <v>0</v>
      </c>
      <c r="O58" s="110"/>
      <c r="P58" s="108">
        <v>0</v>
      </c>
    </row>
    <row r="59" spans="1:16" ht="25.5" customHeight="1">
      <c r="A59" s="71"/>
      <c r="B59" s="71" t="s">
        <v>136</v>
      </c>
      <c r="C59" s="71"/>
      <c r="D59" s="71"/>
      <c r="E59" s="71"/>
      <c r="F59" s="71"/>
      <c r="G59" s="72"/>
      <c r="H59" s="72" t="s">
        <v>215</v>
      </c>
      <c r="I59" s="58"/>
      <c r="J59" s="108">
        <v>0</v>
      </c>
      <c r="L59" s="108">
        <v>0</v>
      </c>
      <c r="M59" s="110"/>
      <c r="N59" s="108">
        <v>10000000</v>
      </c>
      <c r="O59" s="110"/>
      <c r="P59" s="108">
        <v>0</v>
      </c>
    </row>
    <row r="60" spans="1:16" ht="25.5" customHeight="1">
      <c r="A60" s="71"/>
      <c r="B60" s="71" t="s">
        <v>74</v>
      </c>
      <c r="C60" s="71"/>
      <c r="D60" s="71"/>
      <c r="E60" s="71"/>
      <c r="F60" s="71"/>
      <c r="G60" s="72"/>
      <c r="H60" s="72" t="s">
        <v>215</v>
      </c>
      <c r="I60" s="58"/>
      <c r="J60" s="109">
        <v>87000000</v>
      </c>
      <c r="L60" s="108">
        <v>88700000</v>
      </c>
      <c r="M60" s="110"/>
      <c r="N60" s="108">
        <v>0</v>
      </c>
      <c r="O60" s="110"/>
      <c r="P60" s="108">
        <v>0</v>
      </c>
    </row>
    <row r="61" spans="1:16" ht="25.5" customHeight="1">
      <c r="A61" s="71"/>
      <c r="B61" s="71" t="s">
        <v>75</v>
      </c>
      <c r="C61" s="71"/>
      <c r="D61" s="71"/>
      <c r="E61" s="71"/>
      <c r="F61" s="71"/>
      <c r="G61" s="72"/>
      <c r="H61" s="72" t="s">
        <v>219</v>
      </c>
      <c r="I61" s="58"/>
      <c r="J61" s="108">
        <v>96200000</v>
      </c>
      <c r="L61" s="108">
        <v>80100000</v>
      </c>
      <c r="M61" s="110"/>
      <c r="N61" s="108">
        <v>0</v>
      </c>
      <c r="O61" s="110"/>
      <c r="P61" s="108">
        <v>0</v>
      </c>
    </row>
    <row r="62" spans="1:15" ht="25.5" customHeight="1">
      <c r="A62" s="71"/>
      <c r="B62" s="71" t="s">
        <v>14</v>
      </c>
      <c r="C62" s="71"/>
      <c r="D62" s="71"/>
      <c r="E62" s="71"/>
      <c r="F62" s="71"/>
      <c r="G62" s="72"/>
      <c r="H62" s="72"/>
      <c r="I62" s="58"/>
      <c r="M62" s="110"/>
      <c r="O62" s="110"/>
    </row>
    <row r="63" spans="1:16" ht="25.5" customHeight="1">
      <c r="A63" s="71"/>
      <c r="B63" s="71"/>
      <c r="C63" s="72" t="s">
        <v>16</v>
      </c>
      <c r="D63" s="72"/>
      <c r="E63" s="71"/>
      <c r="F63" s="71"/>
      <c r="G63" s="72"/>
      <c r="H63" s="72"/>
      <c r="I63" s="58"/>
      <c r="J63" s="108">
        <v>18834354.53</v>
      </c>
      <c r="L63" s="108">
        <v>27579361.29</v>
      </c>
      <c r="M63" s="110"/>
      <c r="N63" s="108">
        <v>6344649.28</v>
      </c>
      <c r="O63" s="110"/>
      <c r="P63" s="108">
        <v>4878678.74</v>
      </c>
    </row>
    <row r="64" spans="1:16" ht="25.5" customHeight="1">
      <c r="A64" s="71"/>
      <c r="B64" s="71"/>
      <c r="C64" s="72" t="s">
        <v>66</v>
      </c>
      <c r="D64" s="72"/>
      <c r="E64" s="71"/>
      <c r="F64" s="71"/>
      <c r="G64" s="72"/>
      <c r="H64" s="72"/>
      <c r="I64" s="58"/>
      <c r="J64" s="108">
        <v>53897838.379999995</v>
      </c>
      <c r="L64" s="108">
        <v>34764619.74</v>
      </c>
      <c r="M64" s="110"/>
      <c r="N64" s="108">
        <v>13832417.8</v>
      </c>
      <c r="O64" s="110"/>
      <c r="P64" s="108">
        <v>5825606</v>
      </c>
    </row>
    <row r="65" spans="1:16" ht="25.5" customHeight="1" hidden="1">
      <c r="A65" s="71"/>
      <c r="B65" s="71"/>
      <c r="C65" s="72" t="s">
        <v>85</v>
      </c>
      <c r="D65" s="72"/>
      <c r="E65" s="71"/>
      <c r="F65" s="71"/>
      <c r="G65" s="72"/>
      <c r="H65" s="72" t="s">
        <v>107</v>
      </c>
      <c r="I65" s="58"/>
      <c r="L65" s="108">
        <v>0</v>
      </c>
      <c r="M65" s="110"/>
      <c r="O65" s="110"/>
      <c r="P65" s="108">
        <v>0</v>
      </c>
    </row>
    <row r="66" spans="1:16" ht="25.5" customHeight="1">
      <c r="A66" s="71"/>
      <c r="B66" s="71"/>
      <c r="C66" s="72" t="s">
        <v>15</v>
      </c>
      <c r="D66" s="72"/>
      <c r="E66" s="71"/>
      <c r="F66" s="71"/>
      <c r="G66" s="72"/>
      <c r="H66" s="72"/>
      <c r="I66" s="58"/>
      <c r="J66" s="117">
        <v>15468240.07</v>
      </c>
      <c r="K66" s="117"/>
      <c r="L66" s="117">
        <f>62316.04+7711725.41</f>
        <v>7774041.45</v>
      </c>
      <c r="M66" s="110"/>
      <c r="N66" s="108">
        <v>8110405.69</v>
      </c>
      <c r="O66" s="110"/>
      <c r="P66" s="108">
        <v>6485025.34</v>
      </c>
    </row>
    <row r="67" spans="1:16" ht="25.5" customHeight="1">
      <c r="A67" s="71"/>
      <c r="B67" s="71"/>
      <c r="C67" s="72" t="s">
        <v>130</v>
      </c>
      <c r="D67" s="72"/>
      <c r="E67" s="71"/>
      <c r="F67" s="71"/>
      <c r="G67" s="72"/>
      <c r="H67" s="72"/>
      <c r="I67" s="58"/>
      <c r="J67" s="117">
        <v>9117100.96</v>
      </c>
      <c r="K67" s="117"/>
      <c r="L67" s="117">
        <v>5735249.98</v>
      </c>
      <c r="M67" s="110"/>
      <c r="N67" s="108">
        <v>6399308.949999999</v>
      </c>
      <c r="O67" s="110"/>
      <c r="P67" s="108">
        <v>8917857.26</v>
      </c>
    </row>
    <row r="68" spans="1:16" ht="25.5" customHeight="1">
      <c r="A68" s="71"/>
      <c r="B68" s="71"/>
      <c r="C68" s="72" t="s">
        <v>76</v>
      </c>
      <c r="D68" s="72"/>
      <c r="E68" s="71"/>
      <c r="F68" s="71"/>
      <c r="G68" s="72"/>
      <c r="H68" s="72"/>
      <c r="I68" s="58"/>
      <c r="J68" s="117">
        <v>7104357.84</v>
      </c>
      <c r="K68" s="117"/>
      <c r="L68" s="117">
        <v>5144689.75</v>
      </c>
      <c r="M68" s="110"/>
      <c r="N68" s="108">
        <v>2566516.84</v>
      </c>
      <c r="O68" s="110"/>
      <c r="P68" s="108">
        <v>2334463.09</v>
      </c>
    </row>
    <row r="69" spans="1:16" ht="25.5" customHeight="1" hidden="1">
      <c r="A69" s="71"/>
      <c r="B69" s="71"/>
      <c r="C69" s="72" t="s">
        <v>122</v>
      </c>
      <c r="D69" s="72"/>
      <c r="E69" s="71"/>
      <c r="F69" s="71"/>
      <c r="G69" s="72"/>
      <c r="H69" s="72"/>
      <c r="I69" s="58"/>
      <c r="J69" s="117"/>
      <c r="K69" s="117"/>
      <c r="L69" s="117">
        <v>0</v>
      </c>
      <c r="M69" s="110"/>
      <c r="O69" s="110"/>
      <c r="P69" s="108">
        <v>0</v>
      </c>
    </row>
    <row r="70" spans="1:16" ht="25.5" customHeight="1">
      <c r="A70" s="71"/>
      <c r="B70" s="71"/>
      <c r="C70" s="72" t="s">
        <v>6</v>
      </c>
      <c r="D70" s="72"/>
      <c r="E70" s="80"/>
      <c r="F70" s="80"/>
      <c r="G70" s="72"/>
      <c r="H70" s="72"/>
      <c r="I70" s="58"/>
      <c r="J70" s="108">
        <v>1239555.57</v>
      </c>
      <c r="K70" s="117"/>
      <c r="L70" s="108">
        <v>924107.6</v>
      </c>
      <c r="M70" s="110"/>
      <c r="N70" s="108">
        <v>228182.2</v>
      </c>
      <c r="O70" s="110"/>
      <c r="P70" s="108">
        <v>977725.44</v>
      </c>
    </row>
    <row r="71" spans="1:16" ht="25.5" customHeight="1">
      <c r="A71" s="71"/>
      <c r="B71" s="71"/>
      <c r="C71" s="71"/>
      <c r="D71" s="73" t="s">
        <v>17</v>
      </c>
      <c r="F71" s="73"/>
      <c r="G71" s="72"/>
      <c r="H71" s="72"/>
      <c r="I71" s="58"/>
      <c r="J71" s="111">
        <f>SUM(J51:J70)</f>
        <v>467237431.15</v>
      </c>
      <c r="K71" s="112"/>
      <c r="L71" s="111">
        <f>SUM(L51:L70)</f>
        <v>394581823.35</v>
      </c>
      <c r="M71" s="110"/>
      <c r="N71" s="111">
        <f>SUM(N51:N70)</f>
        <v>75774005.99000001</v>
      </c>
      <c r="O71" s="120"/>
      <c r="P71" s="111">
        <f>SUM(P51:P70)</f>
        <v>54819415.19999999</v>
      </c>
    </row>
    <row r="72" spans="1:16" ht="25.5" customHeight="1">
      <c r="A72" s="73" t="s">
        <v>18</v>
      </c>
      <c r="B72" s="71"/>
      <c r="C72" s="71"/>
      <c r="D72" s="71"/>
      <c r="E72" s="73"/>
      <c r="F72" s="73"/>
      <c r="G72" s="72"/>
      <c r="H72" s="72"/>
      <c r="I72" s="58"/>
      <c r="J72" s="112"/>
      <c r="K72" s="112"/>
      <c r="L72" s="112"/>
      <c r="M72" s="110"/>
      <c r="N72" s="112"/>
      <c r="O72" s="120"/>
      <c r="P72" s="112"/>
    </row>
    <row r="73" spans="1:16" ht="25.5" customHeight="1">
      <c r="A73" s="73"/>
      <c r="B73" s="71" t="s">
        <v>230</v>
      </c>
      <c r="C73" s="71"/>
      <c r="D73" s="71"/>
      <c r="E73" s="73"/>
      <c r="F73" s="73"/>
      <c r="G73" s="72"/>
      <c r="H73" s="72" t="s">
        <v>215</v>
      </c>
      <c r="I73" s="58"/>
      <c r="J73" s="114">
        <v>64668724.61</v>
      </c>
      <c r="K73" s="114"/>
      <c r="L73" s="114">
        <v>64668724.61</v>
      </c>
      <c r="M73" s="110"/>
      <c r="N73" s="112">
        <v>0</v>
      </c>
      <c r="O73" s="120"/>
      <c r="P73" s="112">
        <v>0</v>
      </c>
    </row>
    <row r="74" spans="1:16" ht="25.5" customHeight="1">
      <c r="A74" s="25"/>
      <c r="B74" s="24" t="s">
        <v>93</v>
      </c>
      <c r="C74" s="71"/>
      <c r="D74" s="71"/>
      <c r="E74" s="71"/>
      <c r="F74" s="71"/>
      <c r="G74" s="72"/>
      <c r="H74" s="72" t="s">
        <v>215</v>
      </c>
      <c r="I74" s="58"/>
      <c r="J74" s="108">
        <v>35907251.7</v>
      </c>
      <c r="L74" s="108">
        <v>35907251.7</v>
      </c>
      <c r="M74" s="110"/>
      <c r="N74" s="108">
        <v>0</v>
      </c>
      <c r="O74" s="110"/>
      <c r="P74" s="108">
        <v>0</v>
      </c>
    </row>
    <row r="75" spans="1:16" ht="25.5" customHeight="1">
      <c r="A75" s="73"/>
      <c r="B75" s="71" t="s">
        <v>231</v>
      </c>
      <c r="C75" s="71"/>
      <c r="D75" s="71"/>
      <c r="E75" s="73"/>
      <c r="F75" s="73"/>
      <c r="G75" s="72"/>
      <c r="H75" s="72" t="s">
        <v>216</v>
      </c>
      <c r="I75" s="58"/>
      <c r="J75" s="114">
        <v>62000000</v>
      </c>
      <c r="K75" s="114"/>
      <c r="L75" s="114">
        <v>74000000</v>
      </c>
      <c r="M75" s="110"/>
      <c r="N75" s="112">
        <v>0</v>
      </c>
      <c r="O75" s="120"/>
      <c r="P75" s="112">
        <v>0</v>
      </c>
    </row>
    <row r="76" spans="1:16" ht="25.5" customHeight="1">
      <c r="A76" s="73"/>
      <c r="B76" s="71" t="s">
        <v>232</v>
      </c>
      <c r="C76" s="71"/>
      <c r="D76" s="71"/>
      <c r="E76" s="73"/>
      <c r="F76" s="73"/>
      <c r="G76" s="72"/>
      <c r="H76" s="72" t="s">
        <v>217</v>
      </c>
      <c r="I76" s="58"/>
      <c r="J76" s="117">
        <v>275135.08</v>
      </c>
      <c r="K76" s="117"/>
      <c r="L76" s="117">
        <v>488325.92</v>
      </c>
      <c r="M76" s="110"/>
      <c r="N76" s="108">
        <v>0</v>
      </c>
      <c r="O76" s="120"/>
      <c r="P76" s="108">
        <v>0</v>
      </c>
    </row>
    <row r="77" spans="1:16" ht="25.5" customHeight="1">
      <c r="A77" s="25"/>
      <c r="B77" s="24" t="s">
        <v>233</v>
      </c>
      <c r="C77" s="71"/>
      <c r="D77" s="71"/>
      <c r="E77" s="71"/>
      <c r="F77" s="71"/>
      <c r="G77" s="72"/>
      <c r="H77" s="72" t="s">
        <v>218</v>
      </c>
      <c r="I77" s="58"/>
      <c r="J77" s="108">
        <v>607820654.5699999</v>
      </c>
      <c r="L77" s="108">
        <v>631000017.13</v>
      </c>
      <c r="M77" s="110"/>
      <c r="N77" s="108">
        <v>0</v>
      </c>
      <c r="O77" s="110"/>
      <c r="P77" s="108">
        <v>0</v>
      </c>
    </row>
    <row r="78" spans="1:16" ht="25.5" customHeight="1">
      <c r="A78" s="25"/>
      <c r="B78" s="24" t="s">
        <v>104</v>
      </c>
      <c r="C78" s="71"/>
      <c r="D78" s="71"/>
      <c r="E78" s="71"/>
      <c r="F78" s="71"/>
      <c r="G78" s="72"/>
      <c r="H78" s="72"/>
      <c r="I78" s="58"/>
      <c r="J78" s="108">
        <v>323747.63</v>
      </c>
      <c r="K78" s="117"/>
      <c r="L78" s="108">
        <v>89014.13</v>
      </c>
      <c r="M78" s="110"/>
      <c r="N78" s="108">
        <v>0</v>
      </c>
      <c r="O78" s="110"/>
      <c r="P78" s="108">
        <v>0</v>
      </c>
    </row>
    <row r="79" spans="1:16" ht="25.5" customHeight="1">
      <c r="A79" s="71"/>
      <c r="B79" s="71"/>
      <c r="C79" s="71"/>
      <c r="D79" s="73" t="s">
        <v>19</v>
      </c>
      <c r="F79" s="73"/>
      <c r="G79" s="72"/>
      <c r="H79" s="72"/>
      <c r="I79" s="58"/>
      <c r="J79" s="111">
        <f>SUM(J73:J78)</f>
        <v>770995513.5899999</v>
      </c>
      <c r="K79" s="112"/>
      <c r="L79" s="111">
        <f>SUM(L73:L78)</f>
        <v>806153333.49</v>
      </c>
      <c r="M79" s="120"/>
      <c r="N79" s="111">
        <f>SUM(N73:N78)</f>
        <v>0</v>
      </c>
      <c r="O79" s="120"/>
      <c r="P79" s="111">
        <f>SUM(P73:P78)</f>
        <v>0</v>
      </c>
    </row>
    <row r="80" spans="1:16" ht="25.5" customHeight="1">
      <c r="A80" s="71"/>
      <c r="D80" s="73" t="s">
        <v>20</v>
      </c>
      <c r="F80" s="73"/>
      <c r="G80" s="72"/>
      <c r="H80" s="72"/>
      <c r="I80" s="58"/>
      <c r="J80" s="111">
        <f>SUM(J71+J79)</f>
        <v>1238232944.7399998</v>
      </c>
      <c r="K80" s="112"/>
      <c r="L80" s="111">
        <f>SUM(L71+L79)</f>
        <v>1200735156.8400002</v>
      </c>
      <c r="M80" s="110"/>
      <c r="N80" s="111">
        <f>N71+N79</f>
        <v>75774005.99000001</v>
      </c>
      <c r="O80" s="112"/>
      <c r="P80" s="111">
        <f>P71+P79</f>
        <v>54819415.19999999</v>
      </c>
    </row>
    <row r="81" spans="1:16" ht="25.5" customHeight="1">
      <c r="A81" s="71"/>
      <c r="D81" s="73"/>
      <c r="F81" s="73"/>
      <c r="G81" s="72"/>
      <c r="H81" s="72"/>
      <c r="I81" s="58"/>
      <c r="J81" s="112"/>
      <c r="K81" s="112"/>
      <c r="L81" s="112"/>
      <c r="M81" s="110"/>
      <c r="N81" s="112"/>
      <c r="O81" s="112"/>
      <c r="P81" s="112"/>
    </row>
    <row r="82" spans="1:16" ht="25.5" customHeight="1">
      <c r="A82" s="71"/>
      <c r="D82" s="73"/>
      <c r="F82" s="73"/>
      <c r="G82" s="72"/>
      <c r="H82" s="72"/>
      <c r="I82" s="58"/>
      <c r="J82" s="112"/>
      <c r="K82" s="112"/>
      <c r="L82" s="112"/>
      <c r="M82" s="110"/>
      <c r="N82" s="112"/>
      <c r="O82" s="112"/>
      <c r="P82" s="112"/>
    </row>
    <row r="83" spans="1:16" ht="25.5" customHeight="1">
      <c r="A83" s="71"/>
      <c r="D83" s="73"/>
      <c r="F83" s="73"/>
      <c r="G83" s="72"/>
      <c r="H83" s="72"/>
      <c r="I83" s="58"/>
      <c r="J83" s="112"/>
      <c r="K83" s="112"/>
      <c r="L83" s="112"/>
      <c r="M83" s="110"/>
      <c r="N83" s="112"/>
      <c r="O83" s="112"/>
      <c r="P83" s="112"/>
    </row>
    <row r="84" spans="1:16" ht="25.5" customHeight="1">
      <c r="A84" s="71"/>
      <c r="D84" s="73"/>
      <c r="F84" s="73"/>
      <c r="G84" s="72"/>
      <c r="H84" s="72"/>
      <c r="I84" s="58"/>
      <c r="J84" s="112"/>
      <c r="K84" s="112"/>
      <c r="L84" s="112"/>
      <c r="M84" s="110"/>
      <c r="N84" s="112"/>
      <c r="O84" s="112"/>
      <c r="P84" s="112"/>
    </row>
    <row r="85" spans="1:16" ht="25.5" customHeight="1">
      <c r="A85" s="71"/>
      <c r="D85" s="73"/>
      <c r="F85" s="73"/>
      <c r="G85" s="72"/>
      <c r="H85" s="72"/>
      <c r="I85" s="58"/>
      <c r="J85" s="112"/>
      <c r="K85" s="112"/>
      <c r="L85" s="112"/>
      <c r="M85" s="110"/>
      <c r="N85" s="112"/>
      <c r="O85" s="112"/>
      <c r="P85" s="112"/>
    </row>
    <row r="86" spans="1:16" ht="25.5" customHeight="1">
      <c r="A86" s="71"/>
      <c r="D86" s="73"/>
      <c r="F86" s="73"/>
      <c r="G86" s="72"/>
      <c r="H86" s="72"/>
      <c r="I86" s="58"/>
      <c r="J86" s="112"/>
      <c r="K86" s="112"/>
      <c r="L86" s="112"/>
      <c r="M86" s="110"/>
      <c r="N86" s="112"/>
      <c r="O86" s="112"/>
      <c r="P86" s="112"/>
    </row>
    <row r="87" spans="1:16" ht="25.5" customHeight="1">
      <c r="A87" s="71"/>
      <c r="D87" s="73"/>
      <c r="F87" s="73"/>
      <c r="G87" s="72"/>
      <c r="H87" s="72"/>
      <c r="I87" s="58"/>
      <c r="J87" s="112"/>
      <c r="K87" s="112"/>
      <c r="L87" s="112"/>
      <c r="M87" s="110"/>
      <c r="N87" s="112"/>
      <c r="O87" s="112"/>
      <c r="P87" s="112"/>
    </row>
    <row r="88" spans="1:16" ht="25.5" customHeight="1">
      <c r="A88" s="71"/>
      <c r="D88" s="73"/>
      <c r="F88" s="73"/>
      <c r="G88" s="72"/>
      <c r="H88" s="72"/>
      <c r="I88" s="58"/>
      <c r="J88" s="112"/>
      <c r="K88" s="112"/>
      <c r="L88" s="112"/>
      <c r="M88" s="110"/>
      <c r="N88" s="112"/>
      <c r="O88" s="112"/>
      <c r="P88" s="112"/>
    </row>
    <row r="89" spans="1:16" ht="25.5" customHeight="1">
      <c r="A89" s="210" t="str">
        <f>+A43</f>
        <v>บริษัท เชียงใหม่รามธุรกิจการแพทย์ จำกัด (มหาชน) และบริษัทย่อย</v>
      </c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</row>
    <row r="90" spans="1:16" ht="25.5" customHeight="1">
      <c r="A90" s="210" t="s">
        <v>0</v>
      </c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</row>
    <row r="91" spans="1:16" ht="25.5" customHeight="1">
      <c r="A91" s="211" t="str">
        <f>+A45</f>
        <v>ณ วันที่ 31 ธันวาคม 2551 และ 2550</v>
      </c>
      <c r="B91" s="211"/>
      <c r="C91" s="211"/>
      <c r="D91" s="211"/>
      <c r="E91" s="211"/>
      <c r="F91" s="211"/>
      <c r="G91" s="211"/>
      <c r="H91" s="211"/>
      <c r="I91" s="211"/>
      <c r="J91" s="211"/>
      <c r="K91" s="211"/>
      <c r="L91" s="211"/>
      <c r="M91" s="211"/>
      <c r="N91" s="211"/>
      <c r="O91" s="211"/>
      <c r="P91" s="211"/>
    </row>
    <row r="92" spans="1:16" ht="27" customHeight="1">
      <c r="A92" s="152"/>
      <c r="B92" s="152"/>
      <c r="C92" s="152"/>
      <c r="D92" s="152"/>
      <c r="E92" s="152"/>
      <c r="F92" s="152"/>
      <c r="G92" s="152"/>
      <c r="H92" s="152"/>
      <c r="I92" s="152"/>
      <c r="J92" s="107"/>
      <c r="K92" s="107"/>
      <c r="L92" s="107"/>
      <c r="M92" s="107"/>
      <c r="N92" s="107"/>
      <c r="O92" s="107"/>
      <c r="P92" s="112" t="s">
        <v>182</v>
      </c>
    </row>
    <row r="93" spans="1:16" ht="25.5" customHeight="1">
      <c r="A93" s="77"/>
      <c r="B93" s="77"/>
      <c r="C93" s="77"/>
      <c r="D93" s="77"/>
      <c r="E93" s="77"/>
      <c r="F93" s="77"/>
      <c r="G93" s="77"/>
      <c r="H93" s="77"/>
      <c r="I93" s="77"/>
      <c r="J93" s="212" t="s">
        <v>1</v>
      </c>
      <c r="K93" s="212"/>
      <c r="L93" s="212" t="s">
        <v>1</v>
      </c>
      <c r="M93" s="105"/>
      <c r="N93" s="212" t="s">
        <v>84</v>
      </c>
      <c r="O93" s="212"/>
      <c r="P93" s="212"/>
    </row>
    <row r="94" spans="1:19" s="104" customFormat="1" ht="25.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2">
        <v>2551</v>
      </c>
      <c r="K94" s="102"/>
      <c r="L94" s="102">
        <v>2550</v>
      </c>
      <c r="M94" s="103"/>
      <c r="N94" s="102">
        <v>2551</v>
      </c>
      <c r="O94" s="103"/>
      <c r="P94" s="102">
        <v>2550</v>
      </c>
      <c r="Q94" s="76"/>
      <c r="R94" s="76"/>
      <c r="S94" s="76"/>
    </row>
    <row r="95" spans="1:16" ht="25.5" customHeight="1">
      <c r="A95" s="73" t="s">
        <v>21</v>
      </c>
      <c r="B95" s="71"/>
      <c r="C95" s="71"/>
      <c r="D95" s="71"/>
      <c r="E95" s="71"/>
      <c r="F95" s="71"/>
      <c r="G95" s="72"/>
      <c r="H95" s="72"/>
      <c r="I95" s="58"/>
      <c r="J95" s="112"/>
      <c r="K95" s="112"/>
      <c r="L95" s="112"/>
      <c r="M95" s="110"/>
      <c r="N95" s="120"/>
      <c r="O95" s="110"/>
      <c r="P95" s="110"/>
    </row>
    <row r="96" spans="1:16" ht="25.5" customHeight="1">
      <c r="A96" s="71"/>
      <c r="B96" s="71" t="s">
        <v>22</v>
      </c>
      <c r="C96" s="71"/>
      <c r="D96" s="71"/>
      <c r="E96" s="71"/>
      <c r="F96" s="71"/>
      <c r="G96" s="72"/>
      <c r="H96" s="72" t="s">
        <v>220</v>
      </c>
      <c r="I96" s="58"/>
      <c r="J96" s="112"/>
      <c r="K96" s="112"/>
      <c r="L96" s="112"/>
      <c r="M96" s="110"/>
      <c r="N96" s="120"/>
      <c r="O96" s="110"/>
      <c r="P96" s="110"/>
    </row>
    <row r="97" spans="1:16" ht="25.5" customHeight="1">
      <c r="A97" s="71"/>
      <c r="B97" s="71"/>
      <c r="C97" s="71" t="s">
        <v>23</v>
      </c>
      <c r="D97" s="71"/>
      <c r="E97" s="71"/>
      <c r="F97" s="71"/>
      <c r="G97" s="72"/>
      <c r="I97" s="58"/>
      <c r="J97" s="112"/>
      <c r="K97" s="112"/>
      <c r="L97" s="112"/>
      <c r="M97" s="110"/>
      <c r="N97" s="120"/>
      <c r="O97" s="120"/>
      <c r="P97" s="120"/>
    </row>
    <row r="98" spans="1:16" ht="25.5" customHeight="1">
      <c r="A98" s="71"/>
      <c r="B98" s="71"/>
      <c r="C98" s="71"/>
      <c r="D98" s="71" t="s">
        <v>150</v>
      </c>
      <c r="F98" s="71"/>
      <c r="G98" s="72"/>
      <c r="H98" s="72"/>
      <c r="I98" s="58"/>
      <c r="J98" s="114">
        <v>400000000</v>
      </c>
      <c r="K98" s="114"/>
      <c r="L98" s="114">
        <v>400000000</v>
      </c>
      <c r="M98" s="83"/>
      <c r="N98" s="114">
        <v>0</v>
      </c>
      <c r="O98" s="112"/>
      <c r="P98" s="114">
        <v>0</v>
      </c>
    </row>
    <row r="99" spans="1:16" ht="25.5" customHeight="1">
      <c r="A99" s="71"/>
      <c r="B99" s="71"/>
      <c r="C99" s="71"/>
      <c r="D99" s="71" t="s">
        <v>63</v>
      </c>
      <c r="F99" s="71"/>
      <c r="G99" s="72"/>
      <c r="H99" s="72"/>
      <c r="I99" s="58"/>
      <c r="J99" s="123">
        <v>0</v>
      </c>
      <c r="K99" s="114"/>
      <c r="L99" s="123">
        <v>0</v>
      </c>
      <c r="M99" s="110"/>
      <c r="N99" s="123">
        <v>408433330</v>
      </c>
      <c r="O99" s="120"/>
      <c r="P99" s="123">
        <v>408433330</v>
      </c>
    </row>
    <row r="100" spans="1:16" ht="25.5" customHeight="1">
      <c r="A100" s="71"/>
      <c r="B100" s="71"/>
      <c r="C100" s="71" t="s">
        <v>24</v>
      </c>
      <c r="D100" s="71"/>
      <c r="E100" s="71"/>
      <c r="F100" s="71"/>
      <c r="G100" s="72"/>
      <c r="H100" s="72"/>
      <c r="I100" s="58"/>
      <c r="J100" s="114"/>
      <c r="K100" s="114"/>
      <c r="L100" s="114"/>
      <c r="M100" s="83"/>
      <c r="N100" s="110"/>
      <c r="O100" s="83"/>
      <c r="P100" s="110"/>
    </row>
    <row r="101" spans="1:16" ht="25.5" customHeight="1">
      <c r="A101" s="71"/>
      <c r="B101" s="71"/>
      <c r="C101" s="71"/>
      <c r="D101" s="71" t="s">
        <v>150</v>
      </c>
      <c r="E101" s="71"/>
      <c r="F101" s="71"/>
      <c r="G101" s="72"/>
      <c r="H101" s="72"/>
      <c r="I101" s="58"/>
      <c r="J101" s="114">
        <v>0</v>
      </c>
      <c r="K101" s="114"/>
      <c r="L101" s="114">
        <v>400000000</v>
      </c>
      <c r="M101" s="110"/>
      <c r="N101" s="114">
        <v>0</v>
      </c>
      <c r="O101" s="112"/>
      <c r="P101" s="114">
        <v>0</v>
      </c>
    </row>
    <row r="102" spans="1:16" ht="25.5" customHeight="1">
      <c r="A102" s="71"/>
      <c r="B102" s="71"/>
      <c r="C102" s="71"/>
      <c r="D102" s="71" t="s">
        <v>67</v>
      </c>
      <c r="F102" s="71"/>
      <c r="G102" s="72"/>
      <c r="I102" s="58"/>
      <c r="J102" s="114">
        <v>0</v>
      </c>
      <c r="L102" s="114">
        <v>0</v>
      </c>
      <c r="N102" s="110">
        <v>402312500</v>
      </c>
      <c r="O102" s="110"/>
      <c r="P102" s="110">
        <v>0</v>
      </c>
    </row>
    <row r="103" spans="1:16" ht="25.5" customHeight="1">
      <c r="A103" s="71"/>
      <c r="B103" s="71"/>
      <c r="C103" s="71"/>
      <c r="D103" s="71" t="s">
        <v>151</v>
      </c>
      <c r="F103" s="71"/>
      <c r="G103" s="72"/>
      <c r="H103" s="72"/>
      <c r="I103" s="58"/>
      <c r="J103" s="114">
        <v>0</v>
      </c>
      <c r="K103" s="114"/>
      <c r="L103" s="114">
        <v>0</v>
      </c>
      <c r="M103" s="110"/>
      <c r="N103" s="110">
        <v>0</v>
      </c>
      <c r="O103" s="110"/>
      <c r="P103" s="110">
        <v>180000000</v>
      </c>
    </row>
    <row r="104" spans="1:16" ht="25.5" customHeight="1">
      <c r="A104" s="71"/>
      <c r="B104" s="71" t="s">
        <v>164</v>
      </c>
      <c r="C104" s="71"/>
      <c r="D104" s="71"/>
      <c r="F104" s="71"/>
      <c r="G104" s="72"/>
      <c r="H104" s="72"/>
      <c r="I104" s="58"/>
      <c r="J104" s="114"/>
      <c r="K104" s="114"/>
      <c r="L104" s="114"/>
      <c r="M104" s="110"/>
      <c r="N104" s="110"/>
      <c r="O104" s="110"/>
      <c r="P104" s="110"/>
    </row>
    <row r="105" spans="1:16" ht="25.5" customHeight="1">
      <c r="A105" s="71"/>
      <c r="B105" s="71"/>
      <c r="C105" s="71" t="s">
        <v>162</v>
      </c>
      <c r="E105" s="71"/>
      <c r="F105" s="72"/>
      <c r="G105" s="72"/>
      <c r="H105" s="72"/>
      <c r="I105" s="58"/>
      <c r="J105" s="185">
        <v>222312500</v>
      </c>
      <c r="K105" s="114"/>
      <c r="L105" s="114">
        <v>0</v>
      </c>
      <c r="M105" s="110"/>
      <c r="N105" s="110">
        <v>0</v>
      </c>
      <c r="O105" s="110"/>
      <c r="P105" s="110">
        <v>0</v>
      </c>
    </row>
    <row r="106" spans="1:16" ht="25.5" customHeight="1">
      <c r="A106" s="71"/>
      <c r="B106" s="71"/>
      <c r="C106" s="71" t="s">
        <v>125</v>
      </c>
      <c r="D106" s="71"/>
      <c r="F106" s="71"/>
      <c r="G106" s="72"/>
      <c r="H106" s="100" t="s">
        <v>214</v>
      </c>
      <c r="I106" s="58"/>
      <c r="J106" s="198">
        <v>755862500</v>
      </c>
      <c r="K106" s="114"/>
      <c r="L106" s="125">
        <v>0</v>
      </c>
      <c r="M106" s="110"/>
      <c r="N106" s="126">
        <v>0</v>
      </c>
      <c r="O106" s="110"/>
      <c r="P106" s="126">
        <v>0</v>
      </c>
    </row>
    <row r="107" spans="1:16" ht="25.5" customHeight="1">
      <c r="A107" s="71"/>
      <c r="B107" s="71"/>
      <c r="C107" s="71" t="s">
        <v>46</v>
      </c>
      <c r="D107" s="71"/>
      <c r="F107" s="71"/>
      <c r="G107" s="72"/>
      <c r="H107" s="100"/>
      <c r="I107" s="58"/>
      <c r="J107" s="185">
        <f>SUM(J101:J106)</f>
        <v>978175000</v>
      </c>
      <c r="K107" s="114"/>
      <c r="L107" s="185">
        <f>SUM(L101:L106)</f>
        <v>400000000</v>
      </c>
      <c r="M107" s="110"/>
      <c r="N107" s="185">
        <f>SUM(N101:N106)</f>
        <v>402312500</v>
      </c>
      <c r="O107" s="110"/>
      <c r="P107" s="185">
        <f>SUM(P101:P106)</f>
        <v>180000000</v>
      </c>
    </row>
    <row r="108" spans="1:16" ht="25.5" customHeight="1">
      <c r="A108" s="71"/>
      <c r="B108" s="71"/>
      <c r="C108" s="98" t="s">
        <v>172</v>
      </c>
      <c r="D108" s="71" t="s">
        <v>173</v>
      </c>
      <c r="F108" s="71"/>
      <c r="G108" s="72"/>
      <c r="H108" s="72"/>
      <c r="I108" s="58"/>
      <c r="J108" s="114"/>
      <c r="K108" s="114"/>
      <c r="L108" s="114"/>
      <c r="M108" s="110"/>
      <c r="N108" s="110"/>
      <c r="O108" s="110"/>
      <c r="P108" s="110"/>
    </row>
    <row r="109" spans="1:16" ht="25.5" customHeight="1">
      <c r="A109" s="71"/>
      <c r="B109" s="71"/>
      <c r="D109" s="71" t="s">
        <v>169</v>
      </c>
      <c r="F109" s="71"/>
      <c r="G109" s="72"/>
      <c r="H109" s="72"/>
      <c r="I109" s="58"/>
      <c r="J109" s="124">
        <v>-4982750</v>
      </c>
      <c r="K109" s="114"/>
      <c r="L109" s="125">
        <v>0</v>
      </c>
      <c r="M109" s="110"/>
      <c r="N109" s="126">
        <v>0</v>
      </c>
      <c r="O109" s="110"/>
      <c r="P109" s="126">
        <v>0</v>
      </c>
    </row>
    <row r="110" spans="1:21" ht="25.5" customHeight="1">
      <c r="A110" s="71"/>
      <c r="B110" s="71"/>
      <c r="C110" s="99" t="s">
        <v>165</v>
      </c>
      <c r="D110" s="71"/>
      <c r="F110" s="71"/>
      <c r="G110" s="72"/>
      <c r="H110" s="72"/>
      <c r="I110" s="58"/>
      <c r="J110" s="127">
        <f>SUM(J107:J109)</f>
        <v>973192250</v>
      </c>
      <c r="K110" s="127">
        <f>SUM(K101:K109)</f>
        <v>0</v>
      </c>
      <c r="L110" s="127">
        <f>SUM(L107:L109)</f>
        <v>400000000</v>
      </c>
      <c r="M110" s="127">
        <f>SUM(M101:M109)</f>
        <v>0</v>
      </c>
      <c r="N110" s="127">
        <f>SUM(N107:N109)</f>
        <v>402312500</v>
      </c>
      <c r="O110" s="127">
        <f>SUM(O101:O109)</f>
        <v>0</v>
      </c>
      <c r="P110" s="127">
        <f>SUM(P107:P109)</f>
        <v>180000000</v>
      </c>
      <c r="U110" s="187"/>
    </row>
    <row r="111" spans="1:16" ht="25.5" customHeight="1">
      <c r="A111" s="71"/>
      <c r="B111" s="71" t="s">
        <v>115</v>
      </c>
      <c r="E111" s="71"/>
      <c r="F111" s="71"/>
      <c r="G111" s="72"/>
      <c r="H111" s="72"/>
      <c r="I111" s="58"/>
      <c r="J111" s="114">
        <v>0</v>
      </c>
      <c r="K111" s="114"/>
      <c r="L111" s="114">
        <v>0</v>
      </c>
      <c r="M111" s="110"/>
      <c r="N111" s="83">
        <v>629436654.76</v>
      </c>
      <c r="O111" s="83"/>
      <c r="P111" s="83">
        <v>95886654.76</v>
      </c>
    </row>
    <row r="112" spans="1:16" ht="25.5" customHeight="1">
      <c r="A112" s="71"/>
      <c r="B112" s="71" t="s">
        <v>109</v>
      </c>
      <c r="C112" s="71"/>
      <c r="D112" s="71"/>
      <c r="E112" s="71"/>
      <c r="F112" s="71"/>
      <c r="G112" s="72"/>
      <c r="H112" s="72"/>
      <c r="I112" s="58"/>
      <c r="J112" s="127">
        <v>194634991.56</v>
      </c>
      <c r="K112" s="127"/>
      <c r="L112" s="127">
        <v>398472945.17</v>
      </c>
      <c r="M112" s="83"/>
      <c r="N112" s="117">
        <v>0</v>
      </c>
      <c r="O112" s="83"/>
      <c r="P112" s="117">
        <v>0</v>
      </c>
    </row>
    <row r="113" spans="1:16" ht="25.5" customHeight="1">
      <c r="A113" s="71"/>
      <c r="B113" s="71" t="s">
        <v>47</v>
      </c>
      <c r="C113" s="71"/>
      <c r="D113" s="71"/>
      <c r="E113" s="71"/>
      <c r="F113" s="71"/>
      <c r="G113" s="72"/>
      <c r="H113" s="72"/>
      <c r="I113" s="58"/>
      <c r="J113" s="128"/>
      <c r="K113" s="128"/>
      <c r="L113" s="128"/>
      <c r="M113" s="110"/>
      <c r="N113" s="83"/>
      <c r="O113" s="83"/>
      <c r="P113" s="129"/>
    </row>
    <row r="114" spans="1:16" ht="25.5" customHeight="1">
      <c r="A114" s="71"/>
      <c r="B114" s="71"/>
      <c r="C114" s="71" t="s">
        <v>25</v>
      </c>
      <c r="D114" s="71"/>
      <c r="E114" s="71"/>
      <c r="F114" s="71"/>
      <c r="G114" s="72"/>
      <c r="H114" s="72"/>
      <c r="I114" s="58"/>
      <c r="J114" s="130"/>
      <c r="K114" s="130"/>
      <c r="L114" s="130"/>
      <c r="M114" s="110"/>
      <c r="N114" s="83"/>
      <c r="O114" s="83"/>
      <c r="P114" s="131"/>
    </row>
    <row r="115" spans="1:16" ht="25.5" customHeight="1">
      <c r="A115" s="71"/>
      <c r="B115" s="71"/>
      <c r="C115" s="71"/>
      <c r="D115" s="71" t="s">
        <v>26</v>
      </c>
      <c r="F115" s="71"/>
      <c r="G115" s="25"/>
      <c r="H115" s="72"/>
      <c r="J115" s="132">
        <v>3163850.49</v>
      </c>
      <c r="K115" s="132"/>
      <c r="L115" s="132">
        <v>5692618.25</v>
      </c>
      <c r="M115" s="110"/>
      <c r="N115" s="110">
        <v>8149653.56</v>
      </c>
      <c r="O115" s="83"/>
      <c r="P115" s="110">
        <v>6345138.71</v>
      </c>
    </row>
    <row r="116" spans="1:16" ht="25.5" customHeight="1">
      <c r="A116" s="71"/>
      <c r="B116" s="71"/>
      <c r="C116" s="71" t="s">
        <v>27</v>
      </c>
      <c r="D116" s="71"/>
      <c r="E116" s="71"/>
      <c r="F116" s="71"/>
      <c r="G116" s="72"/>
      <c r="H116" s="72"/>
      <c r="I116" s="58"/>
      <c r="J116" s="124">
        <v>-151679543.4</v>
      </c>
      <c r="K116" s="116"/>
      <c r="L116" s="124">
        <v>-236366322.5</v>
      </c>
      <c r="M116" s="83"/>
      <c r="N116" s="133">
        <v>50406672.12000005</v>
      </c>
      <c r="O116" s="83"/>
      <c r="P116" s="133">
        <v>81647932.89</v>
      </c>
    </row>
    <row r="117" spans="1:19" s="41" customFormat="1" ht="25.5" customHeight="1">
      <c r="A117" s="208"/>
      <c r="B117" s="41" t="s">
        <v>86</v>
      </c>
      <c r="C117" s="208"/>
      <c r="D117" s="208"/>
      <c r="E117" s="208"/>
      <c r="F117" s="208"/>
      <c r="G117" s="209"/>
      <c r="H117" s="209"/>
      <c r="I117" s="54"/>
      <c r="J117" s="140">
        <f>SUM(J110:J116)</f>
        <v>1019311548.65</v>
      </c>
      <c r="K117" s="140"/>
      <c r="L117" s="140">
        <f>SUM(L110:L116)</f>
        <v>567799240.9200001</v>
      </c>
      <c r="M117" s="140"/>
      <c r="N117" s="140">
        <f>SUM(N110:N116)</f>
        <v>1090305480.44</v>
      </c>
      <c r="O117" s="140"/>
      <c r="P117" s="140">
        <f>SUM(P110:P116)</f>
        <v>363879726.35999995</v>
      </c>
      <c r="Q117" s="201"/>
      <c r="R117" s="201"/>
      <c r="S117" s="201"/>
    </row>
    <row r="118" spans="1:16" ht="25.5" customHeight="1">
      <c r="A118" s="71"/>
      <c r="B118" s="71" t="s">
        <v>77</v>
      </c>
      <c r="C118" s="71"/>
      <c r="D118" s="71"/>
      <c r="E118" s="71"/>
      <c r="F118" s="71"/>
      <c r="G118" s="72"/>
      <c r="H118" s="72"/>
      <c r="I118" s="58"/>
      <c r="J118" s="116">
        <v>227208286.96</v>
      </c>
      <c r="K118" s="127"/>
      <c r="L118" s="116">
        <v>0</v>
      </c>
      <c r="M118" s="83"/>
      <c r="N118" s="108">
        <v>0</v>
      </c>
      <c r="O118" s="83"/>
      <c r="P118" s="108">
        <v>0</v>
      </c>
    </row>
    <row r="119" spans="1:16" ht="25.5" customHeight="1">
      <c r="A119" s="71"/>
      <c r="B119" s="71"/>
      <c r="D119" s="73" t="s">
        <v>28</v>
      </c>
      <c r="F119" s="73"/>
      <c r="G119" s="72"/>
      <c r="H119" s="72"/>
      <c r="I119" s="58"/>
      <c r="J119" s="134">
        <f>SUM(J117:J118)</f>
        <v>1246519835.61</v>
      </c>
      <c r="K119" s="135"/>
      <c r="L119" s="134">
        <f>SUM(L117:L118)</f>
        <v>567799240.9200001</v>
      </c>
      <c r="M119" s="112"/>
      <c r="N119" s="111">
        <f>SUM(N117:N118)</f>
        <v>1090305480.44</v>
      </c>
      <c r="O119" s="112"/>
      <c r="P119" s="111">
        <f>SUM(P117:P118)</f>
        <v>363879726.35999995</v>
      </c>
    </row>
    <row r="120" spans="1:16" ht="25.5" customHeight="1" thickBot="1">
      <c r="A120" s="71"/>
      <c r="B120" s="71"/>
      <c r="D120" s="73" t="s">
        <v>29</v>
      </c>
      <c r="F120" s="73"/>
      <c r="G120" s="72"/>
      <c r="H120" s="72"/>
      <c r="I120" s="58"/>
      <c r="J120" s="121">
        <f>SUM(J80+J119)</f>
        <v>2484752780.3499994</v>
      </c>
      <c r="K120" s="112"/>
      <c r="L120" s="121">
        <f>SUM(L80+L119)</f>
        <v>1768534397.7600002</v>
      </c>
      <c r="M120" s="83"/>
      <c r="N120" s="121">
        <f>SUM(N80+N119)</f>
        <v>1166079486.43</v>
      </c>
      <c r="O120" s="83"/>
      <c r="P120" s="121">
        <f>SUM(P80+P119)</f>
        <v>418699141.55999994</v>
      </c>
    </row>
    <row r="121" spans="1:16" ht="25.5" customHeight="1" thickTop="1">
      <c r="A121" s="71"/>
      <c r="B121" s="71"/>
      <c r="E121" s="73"/>
      <c r="F121" s="73"/>
      <c r="G121" s="72"/>
      <c r="H121" s="72"/>
      <c r="I121" s="58"/>
      <c r="J121" s="112"/>
      <c r="K121" s="112"/>
      <c r="L121" s="112"/>
      <c r="M121" s="83"/>
      <c r="N121" s="112"/>
      <c r="O121" s="83"/>
      <c r="P121" s="112"/>
    </row>
    <row r="122" spans="1:16" ht="25.5" customHeight="1">
      <c r="A122" s="71"/>
      <c r="B122" s="71"/>
      <c r="E122" s="73"/>
      <c r="F122" s="73"/>
      <c r="G122" s="72"/>
      <c r="H122" s="72"/>
      <c r="I122" s="58"/>
      <c r="J122" s="112"/>
      <c r="K122" s="112"/>
      <c r="L122" s="112"/>
      <c r="M122" s="112"/>
      <c r="N122" s="112"/>
      <c r="O122" s="112"/>
      <c r="P122" s="112"/>
    </row>
    <row r="123" spans="5:19" s="172" customFormat="1" ht="25.5" customHeight="1">
      <c r="E123" s="173"/>
      <c r="F123" s="173"/>
      <c r="G123" s="174"/>
      <c r="H123" s="174"/>
      <c r="I123" s="174"/>
      <c r="J123" s="76"/>
      <c r="K123" s="170"/>
      <c r="L123" s="76"/>
      <c r="M123" s="171"/>
      <c r="N123" s="76"/>
      <c r="O123" s="171"/>
      <c r="P123" s="76"/>
      <c r="Q123" s="76"/>
      <c r="R123" s="76"/>
      <c r="S123" s="76"/>
    </row>
    <row r="124" spans="1:16" ht="25.5" customHeight="1">
      <c r="A124" s="71"/>
      <c r="B124" s="71"/>
      <c r="E124" s="73"/>
      <c r="F124" s="73"/>
      <c r="G124" s="72"/>
      <c r="H124" s="72"/>
      <c r="I124" s="58"/>
      <c r="J124" s="112"/>
      <c r="K124" s="112"/>
      <c r="L124" s="112"/>
      <c r="M124" s="112"/>
      <c r="N124" s="112"/>
      <c r="O124" s="112"/>
      <c r="P124" s="112"/>
    </row>
    <row r="125" spans="1:16" ht="25.5" customHeight="1">
      <c r="A125" s="71"/>
      <c r="B125" s="71"/>
      <c r="E125" s="73"/>
      <c r="F125" s="73"/>
      <c r="G125" s="72"/>
      <c r="H125" s="72"/>
      <c r="I125" s="58"/>
      <c r="J125" s="112"/>
      <c r="K125" s="112"/>
      <c r="L125" s="112"/>
      <c r="M125" s="83"/>
      <c r="N125" s="112"/>
      <c r="O125" s="83"/>
      <c r="P125" s="112"/>
    </row>
    <row r="126" spans="1:16" ht="25.5" customHeight="1">
      <c r="A126" s="71"/>
      <c r="B126" s="71"/>
      <c r="E126" s="73"/>
      <c r="F126" s="73"/>
      <c r="G126" s="72"/>
      <c r="H126" s="72"/>
      <c r="I126" s="58"/>
      <c r="J126" s="112"/>
      <c r="K126" s="112"/>
      <c r="L126" s="112"/>
      <c r="M126" s="83"/>
      <c r="N126" s="112"/>
      <c r="O126" s="83"/>
      <c r="P126" s="112"/>
    </row>
    <row r="127" spans="1:16" ht="25.5" customHeight="1">
      <c r="A127" s="71"/>
      <c r="B127" s="71"/>
      <c r="E127" s="73"/>
      <c r="F127" s="73"/>
      <c r="G127" s="72"/>
      <c r="H127" s="72"/>
      <c r="I127" s="58"/>
      <c r="J127" s="112"/>
      <c r="K127" s="112"/>
      <c r="L127" s="112"/>
      <c r="M127" s="83"/>
      <c r="N127" s="112"/>
      <c r="O127" s="83"/>
      <c r="P127" s="112"/>
    </row>
  </sheetData>
  <sheetProtection/>
  <mergeCells count="15">
    <mergeCell ref="A91:P91"/>
    <mergeCell ref="N93:P93"/>
    <mergeCell ref="J93:L93"/>
    <mergeCell ref="N47:P47"/>
    <mergeCell ref="A90:P90"/>
    <mergeCell ref="A1:P1"/>
    <mergeCell ref="A2:P2"/>
    <mergeCell ref="A3:P3"/>
    <mergeCell ref="J5:L5"/>
    <mergeCell ref="N5:P5"/>
    <mergeCell ref="A43:P43"/>
    <mergeCell ref="A45:P45"/>
    <mergeCell ref="J47:L47"/>
    <mergeCell ref="A89:P89"/>
    <mergeCell ref="A44:P44"/>
  </mergeCells>
  <printOptions/>
  <pageMargins left="0.6692913385826772" right="0.31496062992125984" top="0.7086614173228347" bottom="0.2" header="0.3937007874015748" footer="0.37"/>
  <pageSetup firstPageNumber="3" useFirstPageNumber="1" fitToHeight="0" horizontalDpi="600" verticalDpi="600" orientation="portrait" paperSize="9" scale="71" r:id="rId1"/>
  <headerFooter alignWithMargins="0">
    <oddHeader>&amp;C&amp;"Angsana New,ตัวหนา"&amp;16&amp;P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zoomScale="85" zoomScaleNormal="85" zoomScaleSheetLayoutView="100" zoomScalePageLayoutView="0" workbookViewId="0" topLeftCell="A1">
      <selection activeCell="I10" sqref="I10"/>
    </sheetView>
  </sheetViews>
  <sheetFormatPr defaultColWidth="9.140625" defaultRowHeight="21.75"/>
  <cols>
    <col min="1" max="1" width="6.57421875" style="0" customWidth="1"/>
    <col min="5" max="5" width="8.28125" style="0" customWidth="1"/>
    <col min="6" max="6" width="3.57421875" style="0" customWidth="1"/>
    <col min="7" max="7" width="21.00390625" style="0" customWidth="1"/>
    <col min="8" max="8" width="2.00390625" style="0" customWidth="1"/>
    <col min="9" max="9" width="17.57421875" style="70" bestFit="1" customWidth="1"/>
    <col min="10" max="10" width="2.00390625" style="0" customWidth="1"/>
    <col min="11" max="11" width="16.57421875" style="0" customWidth="1"/>
    <col min="12" max="12" width="2.00390625" style="0" customWidth="1"/>
    <col min="13" max="13" width="16.28125" style="0" customWidth="1"/>
    <col min="14" max="14" width="2.00390625" style="0" customWidth="1"/>
    <col min="15" max="15" width="16.28125" style="0" customWidth="1"/>
    <col min="16" max="16" width="17.28125" style="0" bestFit="1" customWidth="1"/>
    <col min="17" max="17" width="4.7109375" style="0" bestFit="1" customWidth="1"/>
    <col min="18" max="18" width="15.57421875" style="0" bestFit="1" customWidth="1"/>
    <col min="19" max="19" width="4.7109375" style="0" bestFit="1" customWidth="1"/>
    <col min="20" max="20" width="15.57421875" style="0" bestFit="1" customWidth="1"/>
    <col min="21" max="21" width="4.7109375" style="0" bestFit="1" customWidth="1"/>
    <col min="22" max="22" width="15.57421875" style="0" bestFit="1" customWidth="1"/>
  </cols>
  <sheetData>
    <row r="1" spans="1:16" ht="26.25">
      <c r="A1" s="214" t="s">
        <v>123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"/>
    </row>
    <row r="2" spans="1:16" ht="26.25">
      <c r="A2" s="214" t="s">
        <v>30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"/>
    </row>
    <row r="3" spans="1:16" ht="26.25">
      <c r="A3" s="215" t="s">
        <v>183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"/>
    </row>
    <row r="4" spans="1:16" s="150" customFormat="1" ht="24">
      <c r="A4" s="5"/>
      <c r="B4" s="5"/>
      <c r="C4" s="5"/>
      <c r="D4" s="5"/>
      <c r="E4" s="5"/>
      <c r="F4" s="5"/>
      <c r="G4" s="5"/>
      <c r="H4" s="5"/>
      <c r="I4" s="79"/>
      <c r="J4" s="5"/>
      <c r="K4" s="5"/>
      <c r="L4" s="5"/>
      <c r="M4" s="5"/>
      <c r="N4" s="5"/>
      <c r="O4" s="112" t="s">
        <v>182</v>
      </c>
      <c r="P4" s="21"/>
    </row>
    <row r="5" spans="1:16" s="150" customFormat="1" ht="24">
      <c r="A5" s="17"/>
      <c r="B5" s="17"/>
      <c r="C5" s="17"/>
      <c r="D5" s="17"/>
      <c r="E5" s="17"/>
      <c r="F5" s="17"/>
      <c r="G5" s="17"/>
      <c r="H5" s="17"/>
      <c r="I5" s="216" t="s">
        <v>1</v>
      </c>
      <c r="J5" s="216"/>
      <c r="K5" s="216"/>
      <c r="L5" s="20"/>
      <c r="M5" s="216" t="s">
        <v>84</v>
      </c>
      <c r="N5" s="216"/>
      <c r="O5" s="216"/>
      <c r="P5" s="21"/>
    </row>
    <row r="6" spans="1:16" s="150" customFormat="1" ht="24">
      <c r="A6" s="18"/>
      <c r="B6" s="18"/>
      <c r="C6" s="18"/>
      <c r="D6" s="18"/>
      <c r="E6" s="18"/>
      <c r="F6" s="18"/>
      <c r="G6" s="18"/>
      <c r="H6" s="18"/>
      <c r="I6" s="56">
        <v>2551</v>
      </c>
      <c r="J6" s="16"/>
      <c r="K6" s="16">
        <v>2550</v>
      </c>
      <c r="L6" s="15"/>
      <c r="M6" s="16">
        <v>2551</v>
      </c>
      <c r="N6" s="15"/>
      <c r="O6" s="16">
        <v>2550</v>
      </c>
      <c r="P6" s="21"/>
    </row>
    <row r="7" spans="1:16" ht="25.5" customHeight="1">
      <c r="A7" s="1" t="s">
        <v>55</v>
      </c>
      <c r="C7" s="11"/>
      <c r="D7" s="11"/>
      <c r="E7" s="11"/>
      <c r="F7" s="4"/>
      <c r="G7" s="2"/>
      <c r="H7" s="8"/>
      <c r="I7" s="108">
        <v>1487888446.6999998</v>
      </c>
      <c r="J7" s="136"/>
      <c r="K7" s="136">
        <v>1038204245.28</v>
      </c>
      <c r="L7" s="136"/>
      <c r="M7" s="136">
        <v>455284239.72</v>
      </c>
      <c r="N7" s="137"/>
      <c r="O7" s="136">
        <v>338432406.71</v>
      </c>
      <c r="P7" s="21"/>
    </row>
    <row r="8" spans="1:22" ht="25.5" customHeight="1">
      <c r="A8" s="1" t="s">
        <v>56</v>
      </c>
      <c r="C8" s="11"/>
      <c r="D8" s="11"/>
      <c r="E8" s="11"/>
      <c r="F8" s="4"/>
      <c r="G8" s="2"/>
      <c r="H8" s="8"/>
      <c r="I8" s="133">
        <v>-1074818267.79</v>
      </c>
      <c r="J8" s="138"/>
      <c r="K8" s="139">
        <v>-726133654.43</v>
      </c>
      <c r="L8" s="136"/>
      <c r="M8" s="139">
        <v>-332243884.74999994</v>
      </c>
      <c r="N8" s="137"/>
      <c r="O8" s="139">
        <v>-233566561.65</v>
      </c>
      <c r="P8" s="197"/>
      <c r="Q8" s="197"/>
      <c r="R8" s="197"/>
      <c r="S8" s="197"/>
      <c r="T8" s="197"/>
      <c r="U8" s="197"/>
      <c r="V8" s="197"/>
    </row>
    <row r="9" spans="1:15" s="21" customFormat="1" ht="25.5" customHeight="1">
      <c r="A9" s="9" t="s">
        <v>70</v>
      </c>
      <c r="C9" s="22"/>
      <c r="D9" s="22"/>
      <c r="E9" s="22"/>
      <c r="F9" s="7"/>
      <c r="G9" s="6"/>
      <c r="H9" s="23"/>
      <c r="I9" s="140">
        <f>SUM(I7:I8)</f>
        <v>413070178.90999985</v>
      </c>
      <c r="J9" s="141"/>
      <c r="K9" s="141">
        <f>SUM(K7:K8)</f>
        <v>312070590.85</v>
      </c>
      <c r="L9" s="141"/>
      <c r="M9" s="141">
        <f>SUM(M7:M8)</f>
        <v>123040354.97000009</v>
      </c>
      <c r="N9" s="141"/>
      <c r="O9" s="141">
        <f>SUM(O7:O8)</f>
        <v>104865845.05999997</v>
      </c>
    </row>
    <row r="10" spans="1:15" s="84" customFormat="1" ht="25.5" customHeight="1">
      <c r="A10" s="40" t="s">
        <v>131</v>
      </c>
      <c r="C10" s="85"/>
      <c r="D10" s="85"/>
      <c r="E10" s="85"/>
      <c r="F10" s="75"/>
      <c r="G10" s="73"/>
      <c r="H10" s="86"/>
      <c r="I10" s="116">
        <v>14210800</v>
      </c>
      <c r="J10" s="116"/>
      <c r="K10" s="116">
        <v>14210800</v>
      </c>
      <c r="L10" s="116"/>
      <c r="M10" s="116">
        <v>0</v>
      </c>
      <c r="N10" s="116"/>
      <c r="O10" s="116">
        <v>0</v>
      </c>
    </row>
    <row r="11" spans="1:15" s="84" customFormat="1" ht="25.5" customHeight="1">
      <c r="A11" s="40" t="s">
        <v>204</v>
      </c>
      <c r="C11" s="85"/>
      <c r="D11" s="85"/>
      <c r="E11" s="85"/>
      <c r="F11" s="75"/>
      <c r="G11" s="73"/>
      <c r="H11" s="86"/>
      <c r="I11" s="116">
        <v>0</v>
      </c>
      <c r="J11" s="116"/>
      <c r="K11" s="116">
        <v>6375000</v>
      </c>
      <c r="L11" s="116"/>
      <c r="M11" s="116">
        <v>0</v>
      </c>
      <c r="N11" s="116"/>
      <c r="O11" s="116">
        <v>0</v>
      </c>
    </row>
    <row r="12" spans="1:15" s="21" customFormat="1" ht="25.5" customHeight="1">
      <c r="A12" s="24" t="s">
        <v>31</v>
      </c>
      <c r="B12"/>
      <c r="C12" s="11"/>
      <c r="D12" s="11"/>
      <c r="E12" s="11"/>
      <c r="F12" s="4"/>
      <c r="G12" s="10"/>
      <c r="H12" s="8"/>
      <c r="I12" s="108">
        <v>13725854.34</v>
      </c>
      <c r="J12" s="136"/>
      <c r="K12" s="136">
        <v>7156638.35</v>
      </c>
      <c r="L12" s="136"/>
      <c r="M12" s="136">
        <v>5517267.399999999</v>
      </c>
      <c r="N12" s="137"/>
      <c r="O12" s="136">
        <v>9211864.32</v>
      </c>
    </row>
    <row r="13" spans="1:15" s="21" customFormat="1" ht="25.5" customHeight="1" hidden="1">
      <c r="A13" s="24" t="s">
        <v>197</v>
      </c>
      <c r="B13"/>
      <c r="C13" s="11"/>
      <c r="D13" s="11"/>
      <c r="E13" s="11"/>
      <c r="F13" s="4"/>
      <c r="G13" s="10"/>
      <c r="H13" s="8"/>
      <c r="I13" s="181"/>
      <c r="J13" s="181"/>
      <c r="K13" s="181"/>
      <c r="L13" s="181"/>
      <c r="M13" s="181"/>
      <c r="N13" s="182"/>
      <c r="O13" s="181"/>
    </row>
    <row r="14" spans="1:15" s="21" customFormat="1" ht="25.5" customHeight="1">
      <c r="A14" s="24" t="s">
        <v>193</v>
      </c>
      <c r="C14" s="22"/>
      <c r="D14" s="22"/>
      <c r="E14" s="22"/>
      <c r="F14" s="7"/>
      <c r="G14" s="6"/>
      <c r="H14" s="23"/>
      <c r="I14" s="116">
        <v>-240443083.36</v>
      </c>
      <c r="J14" s="116"/>
      <c r="K14" s="117">
        <v>-139754511.01</v>
      </c>
      <c r="L14" s="186"/>
      <c r="M14" s="108">
        <v>-81522240.99</v>
      </c>
      <c r="N14" s="120"/>
      <c r="O14" s="116">
        <v>-63757550.17</v>
      </c>
    </row>
    <row r="15" spans="1:15" s="21" customFormat="1" ht="25.5" customHeight="1">
      <c r="A15" s="24" t="s">
        <v>246</v>
      </c>
      <c r="C15" s="22"/>
      <c r="D15" s="22"/>
      <c r="E15" s="22"/>
      <c r="F15" s="7"/>
      <c r="G15" s="10" t="s">
        <v>214</v>
      </c>
      <c r="H15" s="23"/>
      <c r="I15" s="116">
        <v>-85862500</v>
      </c>
      <c r="J15" s="116"/>
      <c r="K15" s="117">
        <v>0</v>
      </c>
      <c r="L15" s="186"/>
      <c r="M15" s="108">
        <v>0</v>
      </c>
      <c r="N15" s="120"/>
      <c r="O15" s="116">
        <v>0</v>
      </c>
    </row>
    <row r="16" spans="1:15" s="21" customFormat="1" ht="25.5" customHeight="1">
      <c r="A16" s="24" t="s">
        <v>132</v>
      </c>
      <c r="C16" s="22"/>
      <c r="D16" s="22"/>
      <c r="E16" s="22"/>
      <c r="F16" s="7"/>
      <c r="G16" s="10" t="s">
        <v>221</v>
      </c>
      <c r="H16" s="23"/>
      <c r="I16" s="117">
        <v>-727795</v>
      </c>
      <c r="J16" s="138"/>
      <c r="K16" s="138">
        <v>0</v>
      </c>
      <c r="L16" s="138"/>
      <c r="M16" s="108">
        <v>-727795</v>
      </c>
      <c r="N16" s="142"/>
      <c r="O16" s="117">
        <v>-801200</v>
      </c>
    </row>
    <row r="17" spans="1:15" ht="25.5" customHeight="1">
      <c r="A17" s="24" t="s">
        <v>32</v>
      </c>
      <c r="C17" s="11"/>
      <c r="D17" s="11"/>
      <c r="E17" s="11"/>
      <c r="F17" s="8"/>
      <c r="G17" s="3"/>
      <c r="H17" s="8"/>
      <c r="I17" s="117">
        <v>-52739394.66</v>
      </c>
      <c r="J17" s="138"/>
      <c r="K17" s="138">
        <v>-54504748.12</v>
      </c>
      <c r="L17" s="136"/>
      <c r="M17" s="136">
        <v>-868150.5</v>
      </c>
      <c r="N17" s="137"/>
      <c r="O17" s="136">
        <v>-8308.08</v>
      </c>
    </row>
    <row r="18" spans="1:15" ht="25.5" customHeight="1">
      <c r="A18" s="24" t="s">
        <v>97</v>
      </c>
      <c r="C18" s="11"/>
      <c r="D18" s="11"/>
      <c r="E18" s="11"/>
      <c r="F18" s="8"/>
      <c r="G18" s="69" t="s">
        <v>222</v>
      </c>
      <c r="H18" s="8"/>
      <c r="I18" s="108">
        <v>7959397.45</v>
      </c>
      <c r="J18" s="138"/>
      <c r="K18" s="138">
        <v>2273793.44</v>
      </c>
      <c r="L18" s="138"/>
      <c r="M18" s="136">
        <v>0</v>
      </c>
      <c r="N18" s="142"/>
      <c r="O18" s="136">
        <v>0</v>
      </c>
    </row>
    <row r="19" spans="1:15" ht="25.5" customHeight="1">
      <c r="A19" s="82" t="s">
        <v>95</v>
      </c>
      <c r="B19" s="1"/>
      <c r="C19" s="12"/>
      <c r="D19" s="11"/>
      <c r="E19" s="11"/>
      <c r="F19" s="1"/>
      <c r="G19" s="13"/>
      <c r="H19" s="8"/>
      <c r="I19" s="143">
        <f>SUM(I9:I18)</f>
        <v>69193457.67999981</v>
      </c>
      <c r="J19" s="112"/>
      <c r="K19" s="143">
        <f>SUM(K9:K18)</f>
        <v>147827563.51000005</v>
      </c>
      <c r="L19" s="112"/>
      <c r="M19" s="143">
        <f>SUM(M9:M18)</f>
        <v>45439435.8800001</v>
      </c>
      <c r="N19" s="112"/>
      <c r="O19" s="143">
        <f>SUM(O9:O18)</f>
        <v>49510651.129999965</v>
      </c>
    </row>
    <row r="20" spans="1:15" ht="25.5" customHeight="1">
      <c r="A20" s="1" t="s">
        <v>33</v>
      </c>
      <c r="B20" s="1"/>
      <c r="C20" s="1"/>
      <c r="D20" s="1"/>
      <c r="E20" s="1"/>
      <c r="F20" s="1"/>
      <c r="G20" s="10" t="s">
        <v>191</v>
      </c>
      <c r="H20" s="8"/>
      <c r="I20" s="133">
        <v>-54176937.99</v>
      </c>
      <c r="J20" s="138"/>
      <c r="K20" s="139">
        <v>-38293194.98</v>
      </c>
      <c r="L20" s="138"/>
      <c r="M20" s="139">
        <v>-14529306.8</v>
      </c>
      <c r="N20" s="142"/>
      <c r="O20" s="139">
        <v>-13420354.19</v>
      </c>
    </row>
    <row r="21" spans="1:15" ht="25.5" customHeight="1" thickBot="1">
      <c r="A21" s="9" t="s">
        <v>133</v>
      </c>
      <c r="C21" s="1"/>
      <c r="D21" s="1"/>
      <c r="E21" s="1"/>
      <c r="F21" s="8"/>
      <c r="G21" s="10"/>
      <c r="H21" s="8"/>
      <c r="I21" s="144">
        <f>SUM(I19:I20)</f>
        <v>15016519.689999811</v>
      </c>
      <c r="J21" s="145"/>
      <c r="K21" s="146">
        <f>SUM(K19:K20)</f>
        <v>109534368.53000006</v>
      </c>
      <c r="L21" s="141"/>
      <c r="M21" s="146">
        <f>SUM(M19:M20)</f>
        <v>30910129.0800001</v>
      </c>
      <c r="N21" s="147"/>
      <c r="O21" s="146">
        <f>SUM(O19:O20)</f>
        <v>36090296.93999997</v>
      </c>
    </row>
    <row r="22" spans="1:15" ht="25.5" customHeight="1" thickTop="1">
      <c r="A22" s="9"/>
      <c r="C22" s="1"/>
      <c r="D22" s="1"/>
      <c r="E22" s="1"/>
      <c r="F22" s="8"/>
      <c r="G22" s="10"/>
      <c r="H22" s="8"/>
      <c r="I22" s="148"/>
      <c r="J22" s="145"/>
      <c r="K22" s="175"/>
      <c r="L22" s="140"/>
      <c r="M22" s="148"/>
      <c r="N22" s="149"/>
      <c r="O22" s="148"/>
    </row>
    <row r="23" spans="1:15" s="70" customFormat="1" ht="25.5" customHeight="1">
      <c r="A23" s="41" t="s">
        <v>234</v>
      </c>
      <c r="C23" s="24"/>
      <c r="D23" s="24"/>
      <c r="E23" s="24"/>
      <c r="F23" s="76"/>
      <c r="G23" s="69"/>
      <c r="H23" s="76"/>
      <c r="I23" s="148"/>
      <c r="J23" s="148"/>
      <c r="K23" s="175"/>
      <c r="L23" s="175"/>
      <c r="M23" s="175"/>
      <c r="N23" s="175"/>
      <c r="O23" s="175"/>
    </row>
    <row r="24" spans="1:15" s="70" customFormat="1" ht="25.5" customHeight="1">
      <c r="A24" s="40" t="s">
        <v>175</v>
      </c>
      <c r="C24" s="24"/>
      <c r="D24" s="24"/>
      <c r="E24" s="24"/>
      <c r="F24" s="76"/>
      <c r="G24" s="69"/>
      <c r="H24" s="76"/>
      <c r="I24" s="127">
        <v>-8411707.433556255</v>
      </c>
      <c r="J24" s="127"/>
      <c r="K24" s="127">
        <f>+K21</f>
        <v>109534368.53000006</v>
      </c>
      <c r="L24" s="116"/>
      <c r="M24" s="127"/>
      <c r="N24" s="114"/>
      <c r="O24" s="127"/>
    </row>
    <row r="25" spans="1:15" s="70" customFormat="1" ht="25.5" customHeight="1">
      <c r="A25" s="40" t="s">
        <v>235</v>
      </c>
      <c r="C25" s="24"/>
      <c r="D25" s="24"/>
      <c r="E25" s="24"/>
      <c r="F25" s="76"/>
      <c r="G25" s="69"/>
      <c r="H25" s="76"/>
      <c r="I25" s="127">
        <v>23428227.12</v>
      </c>
      <c r="J25" s="127"/>
      <c r="K25" s="124">
        <v>0</v>
      </c>
      <c r="L25" s="116"/>
      <c r="M25" s="127"/>
      <c r="N25" s="114"/>
      <c r="O25" s="127"/>
    </row>
    <row r="26" spans="1:15" s="70" customFormat="1" ht="25.5" customHeight="1" thickBot="1">
      <c r="A26" s="40"/>
      <c r="C26" s="24"/>
      <c r="D26" s="24"/>
      <c r="E26" s="24"/>
      <c r="F26" s="76"/>
      <c r="G26" s="69"/>
      <c r="H26" s="76"/>
      <c r="I26" s="144">
        <f>SUM(I24:I25)</f>
        <v>15016519.686443746</v>
      </c>
      <c r="J26" s="148">
        <f>SUM(J24:J25)</f>
        <v>0</v>
      </c>
      <c r="K26" s="144">
        <f>SUM(K24:K25)</f>
        <v>109534368.53000006</v>
      </c>
      <c r="L26" s="148"/>
      <c r="M26" s="148"/>
      <c r="N26" s="148"/>
      <c r="O26" s="148"/>
    </row>
    <row r="27" spans="1:15" s="70" customFormat="1" ht="25.5" customHeight="1" thickTop="1">
      <c r="A27" s="40"/>
      <c r="C27" s="24"/>
      <c r="D27" s="24"/>
      <c r="E27" s="24"/>
      <c r="F27" s="76"/>
      <c r="H27" s="76"/>
      <c r="I27" s="19"/>
      <c r="J27" s="19"/>
      <c r="K27" s="19"/>
      <c r="L27" s="19"/>
      <c r="M27" s="19"/>
      <c r="N27" s="27"/>
      <c r="O27" s="19"/>
    </row>
    <row r="28" spans="1:15" s="70" customFormat="1" ht="25.5" customHeight="1">
      <c r="A28" s="82"/>
      <c r="B28" s="24"/>
      <c r="C28" s="24"/>
      <c r="D28" s="24"/>
      <c r="E28" s="24" t="s">
        <v>176</v>
      </c>
      <c r="F28" s="69"/>
      <c r="G28" s="71"/>
      <c r="H28" s="76"/>
      <c r="I28" s="59"/>
      <c r="J28" s="59"/>
      <c r="K28" s="59"/>
      <c r="L28" s="19"/>
      <c r="M28" s="59"/>
      <c r="N28" s="27"/>
      <c r="O28" s="59"/>
    </row>
    <row r="29" spans="1:16" s="70" customFormat="1" ht="25.5" customHeight="1">
      <c r="A29" s="24" t="s">
        <v>247</v>
      </c>
      <c r="B29" s="24"/>
      <c r="C29" s="24"/>
      <c r="D29" s="24"/>
      <c r="E29" s="24"/>
      <c r="F29" s="24"/>
      <c r="G29" s="69"/>
      <c r="H29" s="76"/>
      <c r="L29" s="83"/>
      <c r="P29" s="83"/>
    </row>
    <row r="30" spans="1:16" s="70" customFormat="1" ht="25.5" customHeight="1">
      <c r="A30" s="24"/>
      <c r="B30" s="24" t="s">
        <v>152</v>
      </c>
      <c r="C30" s="24"/>
      <c r="D30" s="24"/>
      <c r="E30" s="24"/>
      <c r="F30" s="24"/>
      <c r="G30" s="69"/>
      <c r="H30" s="76"/>
      <c r="I30" s="83">
        <v>0</v>
      </c>
      <c r="J30" s="83"/>
      <c r="K30" s="83">
        <v>0</v>
      </c>
      <c r="L30" s="83"/>
      <c r="M30" s="83">
        <f>+M21/M33</f>
        <v>0.8392707416643427</v>
      </c>
      <c r="N30" s="83"/>
      <c r="O30" s="83">
        <f>+O21/O33</f>
        <v>2.2680713137592847</v>
      </c>
      <c r="P30" s="83"/>
    </row>
    <row r="31" spans="1:16" s="70" customFormat="1" ht="25.5" customHeight="1">
      <c r="A31" s="24"/>
      <c r="B31" s="24" t="s">
        <v>236</v>
      </c>
      <c r="C31" s="24"/>
      <c r="D31" s="24"/>
      <c r="E31" s="24"/>
      <c r="F31" s="24"/>
      <c r="G31" s="69"/>
      <c r="H31" s="76"/>
      <c r="I31" s="83">
        <f>+I24/I33</f>
        <v>-0.22444895048471813</v>
      </c>
      <c r="J31" s="83"/>
      <c r="K31" s="83">
        <f>+K24/K33</f>
        <v>4.927044971830196</v>
      </c>
      <c r="L31" s="83"/>
      <c r="M31" s="199">
        <v>0</v>
      </c>
      <c r="O31" s="199">
        <v>0</v>
      </c>
      <c r="P31" s="83"/>
    </row>
    <row r="32" spans="1:16" s="70" customFormat="1" ht="25.5" customHeight="1">
      <c r="A32" s="24"/>
      <c r="B32" s="24" t="s">
        <v>235</v>
      </c>
      <c r="C32" s="24"/>
      <c r="D32" s="24"/>
      <c r="E32" s="24"/>
      <c r="F32" s="24"/>
      <c r="G32" s="69"/>
      <c r="H32" s="76"/>
      <c r="I32" s="83">
        <f>+I25/I33</f>
        <v>0.6251336046026124</v>
      </c>
      <c r="J32" s="83"/>
      <c r="K32" s="83">
        <f>+K25/K33</f>
        <v>0</v>
      </c>
      <c r="L32" s="83"/>
      <c r="M32" s="199">
        <v>0</v>
      </c>
      <c r="O32" s="199">
        <v>0</v>
      </c>
      <c r="P32" s="83"/>
    </row>
    <row r="33" spans="1:15" s="70" customFormat="1" ht="25.5" customHeight="1">
      <c r="A33" s="24" t="s">
        <v>185</v>
      </c>
      <c r="B33" s="24"/>
      <c r="C33" s="24"/>
      <c r="D33" s="24"/>
      <c r="E33" s="24"/>
      <c r="F33" s="24"/>
      <c r="G33" s="69" t="s">
        <v>223</v>
      </c>
      <c r="H33" s="76"/>
      <c r="I33" s="67">
        <v>37477152</v>
      </c>
      <c r="J33" s="67"/>
      <c r="K33" s="67">
        <v>22231250</v>
      </c>
      <c r="L33" s="19"/>
      <c r="M33" s="67">
        <v>36829747</v>
      </c>
      <c r="N33" s="67"/>
      <c r="O33" s="67">
        <v>15912329</v>
      </c>
    </row>
    <row r="34" spans="1:15" ht="25.5" customHeight="1">
      <c r="A34" s="1"/>
      <c r="B34" s="1"/>
      <c r="C34" s="1"/>
      <c r="D34" s="1"/>
      <c r="E34" s="1"/>
      <c r="F34" s="1"/>
      <c r="G34" s="1"/>
      <c r="H34" s="1"/>
      <c r="I34" s="67"/>
      <c r="J34" s="67"/>
      <c r="K34" s="67"/>
      <c r="L34" s="19"/>
      <c r="M34" s="67"/>
      <c r="N34" s="67"/>
      <c r="O34" s="67"/>
    </row>
    <row r="35" spans="1:15" ht="25.5" customHeight="1">
      <c r="A35" s="1"/>
      <c r="B35" s="1"/>
      <c r="C35" s="1"/>
      <c r="D35" s="1"/>
      <c r="E35" s="1"/>
      <c r="F35" s="1"/>
      <c r="G35" s="1"/>
      <c r="H35" s="1"/>
      <c r="I35" s="67"/>
      <c r="J35" s="67"/>
      <c r="K35" s="67"/>
      <c r="L35" s="19"/>
      <c r="M35" s="67"/>
      <c r="N35" s="67"/>
      <c r="O35" s="67"/>
    </row>
    <row r="36" spans="1:15" ht="25.5" customHeight="1">
      <c r="A36" s="1"/>
      <c r="B36" s="1"/>
      <c r="C36" s="1"/>
      <c r="D36" s="1"/>
      <c r="E36" s="1"/>
      <c r="F36" s="1"/>
      <c r="G36" s="10"/>
      <c r="H36" s="8"/>
      <c r="I36" s="200"/>
      <c r="J36" s="67"/>
      <c r="K36" s="67"/>
      <c r="L36" s="19"/>
      <c r="M36" s="67"/>
      <c r="N36" s="67"/>
      <c r="O36" s="67"/>
    </row>
    <row r="37" spans="1:15" ht="25.5" customHeight="1">
      <c r="A37" s="1"/>
      <c r="B37" s="1"/>
      <c r="C37" s="1"/>
      <c r="D37" s="1"/>
      <c r="E37" s="1"/>
      <c r="F37" s="1"/>
      <c r="G37" s="10"/>
      <c r="H37" s="8"/>
      <c r="I37" s="67"/>
      <c r="J37" s="67"/>
      <c r="K37" s="67"/>
      <c r="L37" s="19"/>
      <c r="M37" s="67"/>
      <c r="N37" s="67"/>
      <c r="O37" s="67"/>
    </row>
    <row r="38" spans="1:15" ht="25.5" customHeight="1">
      <c r="A38" s="1"/>
      <c r="B38" s="1"/>
      <c r="C38" s="1"/>
      <c r="D38" s="1"/>
      <c r="E38" s="1"/>
      <c r="F38" s="1"/>
      <c r="G38" s="10"/>
      <c r="H38" s="8"/>
      <c r="I38" s="67"/>
      <c r="J38" s="67"/>
      <c r="K38" s="67"/>
      <c r="L38" s="19"/>
      <c r="M38" s="67"/>
      <c r="N38" s="67"/>
      <c r="O38" s="67"/>
    </row>
    <row r="39" spans="1:15" ht="25.5" customHeight="1">
      <c r="A39" s="1"/>
      <c r="B39" s="1"/>
      <c r="C39" s="1"/>
      <c r="D39" s="1"/>
      <c r="E39" s="1"/>
      <c r="F39" s="1"/>
      <c r="G39" s="10"/>
      <c r="H39" s="8"/>
      <c r="I39" s="67"/>
      <c r="J39" s="67"/>
      <c r="K39" s="67"/>
      <c r="L39" s="19"/>
      <c r="M39" s="67"/>
      <c r="N39" s="67"/>
      <c r="O39" s="67"/>
    </row>
    <row r="40" spans="1:15" ht="25.5" customHeight="1">
      <c r="A40" s="1"/>
      <c r="B40" s="1"/>
      <c r="C40" s="1"/>
      <c r="D40" s="1"/>
      <c r="E40" s="1"/>
      <c r="F40" s="1"/>
      <c r="G40" s="10"/>
      <c r="H40" s="8"/>
      <c r="I40" s="67"/>
      <c r="J40" s="67"/>
      <c r="K40" s="67"/>
      <c r="L40" s="19"/>
      <c r="M40" s="67"/>
      <c r="N40" s="67"/>
      <c r="O40" s="67"/>
    </row>
    <row r="41" spans="1:15" ht="25.5" customHeight="1">
      <c r="A41" s="1"/>
      <c r="B41" s="1"/>
      <c r="C41" s="1"/>
      <c r="D41" s="1"/>
      <c r="E41" s="1"/>
      <c r="F41" s="1"/>
      <c r="G41" s="10"/>
      <c r="H41" s="8"/>
      <c r="I41" s="67"/>
      <c r="J41" s="67"/>
      <c r="K41" s="67"/>
      <c r="L41" s="19"/>
      <c r="M41" s="67"/>
      <c r="N41" s="67"/>
      <c r="O41" s="67"/>
    </row>
    <row r="42" spans="1:15" ht="25.5" customHeight="1">
      <c r="A42" s="1"/>
      <c r="B42" s="1"/>
      <c r="C42" s="1"/>
      <c r="D42" s="1"/>
      <c r="E42" s="1"/>
      <c r="F42" s="1"/>
      <c r="G42" s="10"/>
      <c r="H42" s="8"/>
      <c r="I42" s="67"/>
      <c r="J42" s="67"/>
      <c r="K42" s="67"/>
      <c r="L42" s="19"/>
      <c r="M42" s="67"/>
      <c r="N42" s="67"/>
      <c r="O42" s="67"/>
    </row>
  </sheetData>
  <sheetProtection/>
  <mergeCells count="5">
    <mergeCell ref="A1:O1"/>
    <mergeCell ref="A2:O2"/>
    <mergeCell ref="A3:O3"/>
    <mergeCell ref="M5:O5"/>
    <mergeCell ref="I5:K5"/>
  </mergeCells>
  <printOptions/>
  <pageMargins left="0.7086614173228347" right="0.2362204724409449" top="0.8661417322834646" bottom="0.29" header="0.5118110236220472" footer="0.44"/>
  <pageSetup firstPageNumber="6" useFirstPageNumber="1" horizontalDpi="600" verticalDpi="600" orientation="portrait" paperSize="9" scale="71" r:id="rId1"/>
  <headerFooter alignWithMargins="0">
    <oddHeader>&amp;C&amp;"Angsana New,Regular"&amp;P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zoomScale="85" zoomScaleNormal="85" zoomScaleSheetLayoutView="85" zoomScalePageLayoutView="0" workbookViewId="0" topLeftCell="A1">
      <selection activeCell="R30" sqref="R30"/>
    </sheetView>
  </sheetViews>
  <sheetFormatPr defaultColWidth="9.140625" defaultRowHeight="21.75"/>
  <cols>
    <col min="1" max="1" width="56.28125" style="150" customWidth="1"/>
    <col min="2" max="2" width="13.28125" style="150" bestFit="1" customWidth="1"/>
    <col min="3" max="3" width="18.57421875" style="150" customWidth="1"/>
    <col min="4" max="4" width="1.421875" style="150" customWidth="1"/>
    <col min="5" max="5" width="19.421875" style="150" customWidth="1"/>
    <col min="6" max="6" width="1.421875" style="150" customWidth="1"/>
    <col min="7" max="7" width="18.57421875" style="150" customWidth="1"/>
    <col min="8" max="8" width="1.421875" style="150" customWidth="1"/>
    <col min="9" max="9" width="18.57421875" style="150" customWidth="1"/>
    <col min="10" max="10" width="1.421875" style="150" customWidth="1"/>
    <col min="11" max="11" width="18.57421875" style="150" customWidth="1"/>
    <col min="12" max="12" width="1.421875" style="150" customWidth="1"/>
    <col min="13" max="13" width="18.57421875" style="150" customWidth="1"/>
    <col min="14" max="14" width="1.421875" style="150" customWidth="1"/>
    <col min="15" max="15" width="18.57421875" style="151" customWidth="1"/>
    <col min="16" max="16" width="1.421875" style="150" customWidth="1"/>
    <col min="17" max="17" width="18.57421875" style="150" customWidth="1"/>
    <col min="18" max="18" width="15.28125" style="178" bestFit="1" customWidth="1"/>
    <col min="19" max="16384" width="9.140625" style="150" customWidth="1"/>
  </cols>
  <sheetData>
    <row r="1" spans="1:18" s="153" customFormat="1" ht="27" customHeight="1">
      <c r="A1" s="220" t="s">
        <v>123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176"/>
    </row>
    <row r="2" spans="1:18" s="153" customFormat="1" ht="27" customHeight="1">
      <c r="A2" s="220" t="s">
        <v>87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176"/>
    </row>
    <row r="3" spans="1:18" s="153" customFormat="1" ht="27" customHeight="1">
      <c r="A3" s="221" t="str">
        <f>+งบกำไรขาดทุน!A3</f>
        <v>สำหรับปี สิ้นสุดวันที่ 31 ธันวาคม 2551 และ 2550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176"/>
    </row>
    <row r="4" spans="1:18" s="1" customFormat="1" ht="27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112" t="s">
        <v>182</v>
      </c>
      <c r="R4" s="8"/>
    </row>
    <row r="5" spans="1:18" s="1" customFormat="1" ht="25.5" customHeight="1">
      <c r="A5" s="219" t="s">
        <v>1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8"/>
    </row>
    <row r="6" spans="1:18" s="1" customFormat="1" ht="25.5" customHeight="1" hidden="1">
      <c r="A6" s="29"/>
      <c r="B6" s="29"/>
      <c r="C6" s="219" t="s">
        <v>88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2"/>
      <c r="P6" s="222"/>
      <c r="Q6" s="222"/>
      <c r="R6" s="8"/>
    </row>
    <row r="7" spans="1:18" s="1" customFormat="1" ht="25.5" customHeight="1">
      <c r="A7" s="30"/>
      <c r="B7" s="30"/>
      <c r="C7" s="29"/>
      <c r="D7" s="29"/>
      <c r="E7" s="29"/>
      <c r="F7" s="29"/>
      <c r="G7" s="32"/>
      <c r="H7" s="29"/>
      <c r="I7" s="217" t="s">
        <v>47</v>
      </c>
      <c r="J7" s="218"/>
      <c r="K7" s="218"/>
      <c r="L7" s="32"/>
      <c r="M7" s="32"/>
      <c r="N7" s="32"/>
      <c r="O7" s="29"/>
      <c r="P7" s="33"/>
      <c r="Q7" s="34"/>
      <c r="R7" s="8"/>
    </row>
    <row r="8" spans="1:18" s="1" customFormat="1" ht="25.5" customHeight="1">
      <c r="A8" s="30"/>
      <c r="B8" s="30"/>
      <c r="C8" s="29" t="s">
        <v>89</v>
      </c>
      <c r="D8" s="29"/>
      <c r="E8" s="29" t="s">
        <v>167</v>
      </c>
      <c r="F8" s="29"/>
      <c r="G8" s="34" t="s">
        <v>195</v>
      </c>
      <c r="H8" s="29"/>
      <c r="I8" s="29" t="s">
        <v>25</v>
      </c>
      <c r="J8" s="35"/>
      <c r="K8" s="34" t="s">
        <v>27</v>
      </c>
      <c r="L8" s="34"/>
      <c r="M8" s="34" t="s">
        <v>46</v>
      </c>
      <c r="N8" s="34"/>
      <c r="O8" s="34" t="s">
        <v>21</v>
      </c>
      <c r="P8" s="33"/>
      <c r="Q8" s="34" t="s">
        <v>46</v>
      </c>
      <c r="R8" s="8"/>
    </row>
    <row r="9" spans="1:18" s="1" customFormat="1" ht="25.5" customHeight="1">
      <c r="A9" s="30"/>
      <c r="B9" s="30"/>
      <c r="C9" s="29" t="s">
        <v>91</v>
      </c>
      <c r="D9" s="29"/>
      <c r="E9" s="29" t="s">
        <v>168</v>
      </c>
      <c r="F9" s="29"/>
      <c r="G9" s="34" t="s">
        <v>194</v>
      </c>
      <c r="H9" s="29"/>
      <c r="I9" s="29" t="s">
        <v>26</v>
      </c>
      <c r="J9" s="35"/>
      <c r="K9" s="34"/>
      <c r="L9" s="34"/>
      <c r="M9" s="34"/>
      <c r="N9" s="34"/>
      <c r="O9" s="34" t="s">
        <v>48</v>
      </c>
      <c r="P9" s="33"/>
      <c r="Q9" s="34"/>
      <c r="R9" s="8"/>
    </row>
    <row r="10" spans="1:18" s="1" customFormat="1" ht="25.5" customHeight="1">
      <c r="A10" s="36"/>
      <c r="B10" s="36"/>
      <c r="C10" s="28"/>
      <c r="D10" s="28"/>
      <c r="E10" s="28" t="s">
        <v>169</v>
      </c>
      <c r="F10" s="28"/>
      <c r="G10" s="34" t="s">
        <v>98</v>
      </c>
      <c r="H10" s="28"/>
      <c r="I10" s="31"/>
      <c r="J10" s="31"/>
      <c r="K10" s="31"/>
      <c r="L10" s="31"/>
      <c r="M10" s="31"/>
      <c r="N10" s="31"/>
      <c r="O10" s="31"/>
      <c r="P10" s="31"/>
      <c r="Q10" s="37"/>
      <c r="R10" s="8"/>
    </row>
    <row r="11" spans="1:18" s="14" customFormat="1" ht="25.5" customHeight="1">
      <c r="A11" s="38" t="s">
        <v>52</v>
      </c>
      <c r="B11" s="38"/>
      <c r="C11" s="135">
        <v>400000000</v>
      </c>
      <c r="D11" s="135"/>
      <c r="E11" s="135">
        <v>0</v>
      </c>
      <c r="F11" s="135"/>
      <c r="G11" s="183">
        <v>311279345.17</v>
      </c>
      <c r="H11" s="135"/>
      <c r="I11" s="135">
        <v>5692618.25</v>
      </c>
      <c r="J11" s="148"/>
      <c r="K11" s="156">
        <v>-345900691.03</v>
      </c>
      <c r="L11" s="156"/>
      <c r="M11" s="156">
        <f>SUM(C11:L11)</f>
        <v>371071272.3900001</v>
      </c>
      <c r="N11" s="156"/>
      <c r="O11" s="135">
        <v>0</v>
      </c>
      <c r="P11" s="148"/>
      <c r="Q11" s="135">
        <f>SUM(M11:O11)</f>
        <v>371071272.3900001</v>
      </c>
      <c r="R11" s="68"/>
    </row>
    <row r="12" spans="1:18" s="14" customFormat="1" ht="25.5" customHeight="1">
      <c r="A12" s="40" t="s">
        <v>225</v>
      </c>
      <c r="B12" s="69" t="s">
        <v>192</v>
      </c>
      <c r="C12" s="157">
        <v>0</v>
      </c>
      <c r="D12" s="157"/>
      <c r="E12" s="157">
        <v>0</v>
      </c>
      <c r="F12" s="157"/>
      <c r="G12" s="157">
        <v>87193600</v>
      </c>
      <c r="H12" s="157"/>
      <c r="I12" s="157">
        <v>0</v>
      </c>
      <c r="J12" s="148"/>
      <c r="K12" s="156">
        <v>0</v>
      </c>
      <c r="L12" s="156"/>
      <c r="M12" s="157">
        <f>SUM(C12:L12)</f>
        <v>87193600</v>
      </c>
      <c r="N12" s="156"/>
      <c r="O12" s="157">
        <v>0</v>
      </c>
      <c r="P12" s="148"/>
      <c r="Q12" s="114">
        <f>SUM(M12:O12)</f>
        <v>87193600</v>
      </c>
      <c r="R12" s="68"/>
    </row>
    <row r="13" spans="1:18" s="14" customFormat="1" ht="25.5" customHeight="1">
      <c r="A13" s="39" t="s">
        <v>237</v>
      </c>
      <c r="B13" s="40"/>
      <c r="C13" s="157">
        <v>0</v>
      </c>
      <c r="D13" s="157"/>
      <c r="E13" s="157">
        <v>0</v>
      </c>
      <c r="F13" s="157"/>
      <c r="G13" s="157">
        <v>0</v>
      </c>
      <c r="H13" s="157"/>
      <c r="I13" s="157">
        <v>0</v>
      </c>
      <c r="J13" s="127"/>
      <c r="K13" s="157">
        <f>+งบกำไรขาดทุน!K24</f>
        <v>109534368.53000006</v>
      </c>
      <c r="L13" s="157"/>
      <c r="M13" s="157">
        <f>SUM(C13:L13)</f>
        <v>109534368.53000006</v>
      </c>
      <c r="N13" s="157"/>
      <c r="O13" s="157">
        <f>+งบกำไรขาดทุน!K25</f>
        <v>0</v>
      </c>
      <c r="P13" s="127"/>
      <c r="Q13" s="114">
        <f>SUM(M13:O13)</f>
        <v>109534368.53000006</v>
      </c>
      <c r="R13" s="68"/>
    </row>
    <row r="14" spans="1:18" s="14" customFormat="1" ht="25.5" customHeight="1">
      <c r="A14" s="41" t="s">
        <v>53</v>
      </c>
      <c r="B14" s="41"/>
      <c r="C14" s="165">
        <f>SUM(C11:C13)</f>
        <v>400000000</v>
      </c>
      <c r="D14" s="135"/>
      <c r="E14" s="165">
        <f>SUM(E11:E13)</f>
        <v>0</v>
      </c>
      <c r="F14" s="135"/>
      <c r="G14" s="165">
        <f>SUM(G11:G13)</f>
        <v>398472945.17</v>
      </c>
      <c r="H14" s="135"/>
      <c r="I14" s="165">
        <f>SUM(I11:I13)</f>
        <v>5692618.25</v>
      </c>
      <c r="J14" s="135"/>
      <c r="K14" s="165">
        <f>SUM(K11:K13)</f>
        <v>-236366322.4999999</v>
      </c>
      <c r="L14" s="135"/>
      <c r="M14" s="165">
        <f>SUM(M11:M13)</f>
        <v>567799240.9200002</v>
      </c>
      <c r="N14" s="135"/>
      <c r="O14" s="165">
        <f>SUM(O11:O13)</f>
        <v>0</v>
      </c>
      <c r="P14" s="135"/>
      <c r="Q14" s="165">
        <f>SUM(Q11:Q13)</f>
        <v>567799240.9200002</v>
      </c>
      <c r="R14" s="68"/>
    </row>
    <row r="15" spans="1:18" s="1" customFormat="1" ht="25.5" customHeight="1">
      <c r="A15" s="40" t="s">
        <v>225</v>
      </c>
      <c r="B15" s="10" t="s">
        <v>192</v>
      </c>
      <c r="C15" s="128">
        <v>0</v>
      </c>
      <c r="D15" s="128"/>
      <c r="E15" s="128">
        <v>0</v>
      </c>
      <c r="F15" s="128"/>
      <c r="G15" s="157">
        <f>+'[1]movement'!$I$36</f>
        <v>-26828800</v>
      </c>
      <c r="H15" s="128"/>
      <c r="I15" s="128">
        <v>0</v>
      </c>
      <c r="J15" s="128"/>
      <c r="K15" s="157">
        <v>0</v>
      </c>
      <c r="L15" s="157"/>
      <c r="M15" s="157">
        <f>SUM(C15:L15)</f>
        <v>-26828800</v>
      </c>
      <c r="N15" s="157"/>
      <c r="O15" s="128">
        <v>0</v>
      </c>
      <c r="P15" s="128"/>
      <c r="Q15" s="114">
        <f>SUM(M15:O15)</f>
        <v>-26828800</v>
      </c>
      <c r="R15" s="8"/>
    </row>
    <row r="16" spans="1:18" s="24" customFormat="1" ht="25.5" customHeight="1">
      <c r="A16" s="40" t="s">
        <v>110</v>
      </c>
      <c r="B16" s="10" t="s">
        <v>214</v>
      </c>
      <c r="C16" s="128">
        <v>755862500</v>
      </c>
      <c r="D16" s="128"/>
      <c r="E16" s="128">
        <v>0</v>
      </c>
      <c r="F16" s="128"/>
      <c r="G16" s="157">
        <v>0</v>
      </c>
      <c r="H16" s="128"/>
      <c r="I16" s="128">
        <v>0</v>
      </c>
      <c r="J16" s="128"/>
      <c r="K16" s="157">
        <v>0</v>
      </c>
      <c r="L16" s="157"/>
      <c r="M16" s="157">
        <f>SUM(C16:L16)</f>
        <v>755862500</v>
      </c>
      <c r="N16" s="157"/>
      <c r="O16" s="128">
        <v>0</v>
      </c>
      <c r="P16" s="128"/>
      <c r="Q16" s="114">
        <f>SUM(M16:O16)</f>
        <v>755862500</v>
      </c>
      <c r="R16" s="76"/>
    </row>
    <row r="17" spans="1:18" s="24" customFormat="1" ht="25.5" customHeight="1">
      <c r="A17" s="40" t="s">
        <v>163</v>
      </c>
      <c r="B17" s="10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28"/>
      <c r="Q17" s="114"/>
      <c r="R17" s="76"/>
    </row>
    <row r="18" spans="1:18" s="24" customFormat="1" ht="25.5" customHeight="1">
      <c r="A18" s="40" t="s">
        <v>196</v>
      </c>
      <c r="B18" s="10" t="s">
        <v>214</v>
      </c>
      <c r="C18" s="114">
        <v>-177687500</v>
      </c>
      <c r="D18" s="114"/>
      <c r="E18" s="114">
        <v>0</v>
      </c>
      <c r="F18" s="114"/>
      <c r="G18" s="114">
        <v>-177009153.61</v>
      </c>
      <c r="H18" s="114"/>
      <c r="I18" s="114">
        <v>-2528767.76</v>
      </c>
      <c r="J18" s="114"/>
      <c r="K18" s="114">
        <v>93098486.53</v>
      </c>
      <c r="L18" s="114"/>
      <c r="M18" s="114">
        <f>SUM(C18:L18)</f>
        <v>-264126934.84</v>
      </c>
      <c r="N18" s="114"/>
      <c r="O18" s="114">
        <v>264126934.84</v>
      </c>
      <c r="P18" s="128"/>
      <c r="Q18" s="114">
        <f>SUM(M18:O18)</f>
        <v>0</v>
      </c>
      <c r="R18" s="76"/>
    </row>
    <row r="19" spans="1:18" s="14" customFormat="1" ht="25.5" customHeight="1">
      <c r="A19" s="40" t="s">
        <v>166</v>
      </c>
      <c r="B19" s="40"/>
      <c r="C19" s="158">
        <v>0</v>
      </c>
      <c r="D19" s="128"/>
      <c r="E19" s="125">
        <f>+งบดุล!J109</f>
        <v>-4982750</v>
      </c>
      <c r="F19" s="128"/>
      <c r="G19" s="158">
        <v>0</v>
      </c>
      <c r="H19" s="128"/>
      <c r="I19" s="158">
        <v>0</v>
      </c>
      <c r="J19" s="128"/>
      <c r="K19" s="159">
        <v>0</v>
      </c>
      <c r="L19" s="128"/>
      <c r="M19" s="159">
        <f>SUM(C19:L19)</f>
        <v>-4982750</v>
      </c>
      <c r="N19" s="128"/>
      <c r="O19" s="158">
        <v>0</v>
      </c>
      <c r="P19" s="128"/>
      <c r="Q19" s="125">
        <f>SUM(M19:O19)</f>
        <v>-4982750</v>
      </c>
      <c r="R19" s="177"/>
    </row>
    <row r="20" spans="1:18" s="1" customFormat="1" ht="25.5" customHeight="1">
      <c r="A20" s="41" t="s">
        <v>100</v>
      </c>
      <c r="B20" s="41"/>
      <c r="C20" s="160">
        <f>SUM(C14:C19)</f>
        <v>978175000</v>
      </c>
      <c r="D20" s="160"/>
      <c r="E20" s="135">
        <f>SUM(E14:E19)</f>
        <v>-4982750</v>
      </c>
      <c r="F20" s="160"/>
      <c r="G20" s="160">
        <f>SUM(G14:G19)</f>
        <v>194634991.56</v>
      </c>
      <c r="H20" s="160">
        <f>SUM(H15:H16)</f>
        <v>0</v>
      </c>
      <c r="I20" s="160">
        <f>SUM(I14:I19)</f>
        <v>3163850.49</v>
      </c>
      <c r="J20" s="160">
        <f>SUM(J15:J16)</f>
        <v>0</v>
      </c>
      <c r="K20" s="156">
        <f>SUM(K14:K19)</f>
        <v>-143267835.9699999</v>
      </c>
      <c r="L20" s="160">
        <f>SUM(L15:L16)</f>
        <v>0</v>
      </c>
      <c r="M20" s="160">
        <f>SUM(M14:M19)</f>
        <v>1027723256.08</v>
      </c>
      <c r="N20" s="160">
        <f>SUM(N15:N16)</f>
        <v>0</v>
      </c>
      <c r="O20" s="160">
        <f>SUM(O14:O19)</f>
        <v>264126934.84</v>
      </c>
      <c r="P20" s="160">
        <f>SUM(P15:P16)</f>
        <v>0</v>
      </c>
      <c r="Q20" s="160">
        <f>SUM(Q14:Q19)</f>
        <v>1291850190.92</v>
      </c>
      <c r="R20" s="8"/>
    </row>
    <row r="21" spans="1:18" s="14" customFormat="1" ht="25.5" customHeight="1">
      <c r="A21" s="39" t="s">
        <v>116</v>
      </c>
      <c r="B21" s="40" t="s">
        <v>124</v>
      </c>
      <c r="C21" s="128">
        <v>0</v>
      </c>
      <c r="D21" s="128"/>
      <c r="E21" s="128">
        <v>0</v>
      </c>
      <c r="F21" s="128"/>
      <c r="G21" s="157">
        <v>0</v>
      </c>
      <c r="H21" s="128"/>
      <c r="I21" s="128">
        <v>0</v>
      </c>
      <c r="J21" s="128"/>
      <c r="K21" s="157">
        <v>0</v>
      </c>
      <c r="L21" s="157"/>
      <c r="M21" s="157">
        <f>SUM(C21:L21)</f>
        <v>0</v>
      </c>
      <c r="N21" s="157"/>
      <c r="O21" s="157">
        <v>-60346875</v>
      </c>
      <c r="P21" s="127"/>
      <c r="Q21" s="114">
        <f>SUM(M21:O21)</f>
        <v>-60346875</v>
      </c>
      <c r="R21" s="68"/>
    </row>
    <row r="22" spans="1:18" s="14" customFormat="1" ht="25.5" customHeight="1">
      <c r="A22" s="39" t="s">
        <v>237</v>
      </c>
      <c r="B22" s="40"/>
      <c r="C22" s="157">
        <v>0</v>
      </c>
      <c r="D22" s="157"/>
      <c r="E22" s="135">
        <v>0</v>
      </c>
      <c r="F22" s="157"/>
      <c r="G22" s="157">
        <v>0</v>
      </c>
      <c r="H22" s="157"/>
      <c r="I22" s="157">
        <v>0</v>
      </c>
      <c r="J22" s="127"/>
      <c r="K22" s="157">
        <f>+งบกำไรขาดทุน!I24</f>
        <v>-8411707.433556255</v>
      </c>
      <c r="L22" s="157"/>
      <c r="M22" s="157">
        <f>SUM(C22:L22)</f>
        <v>-8411707.433556255</v>
      </c>
      <c r="N22" s="157"/>
      <c r="O22" s="157">
        <f>+งบกำไรขาดทุน!I25</f>
        <v>23428227.12</v>
      </c>
      <c r="P22" s="127"/>
      <c r="Q22" s="114">
        <f>SUM(M22:O22)</f>
        <v>15016519.686443746</v>
      </c>
      <c r="R22" s="68"/>
    </row>
    <row r="23" spans="1:18" s="1" customFormat="1" ht="25.5" customHeight="1" thickBot="1">
      <c r="A23" s="41" t="s">
        <v>184</v>
      </c>
      <c r="B23" s="40"/>
      <c r="C23" s="161">
        <f>SUM(C20:C22)</f>
        <v>978175000</v>
      </c>
      <c r="D23" s="135">
        <f aca="true" t="shared" si="0" ref="D23:L23">SUM(D20:D22)</f>
        <v>0</v>
      </c>
      <c r="E23" s="161">
        <f>SUM(E20:E22)</f>
        <v>-4982750</v>
      </c>
      <c r="F23" s="135"/>
      <c r="G23" s="161">
        <f>SUM(G20:G22)</f>
        <v>194634991.56</v>
      </c>
      <c r="H23" s="135">
        <f t="shared" si="0"/>
        <v>0</v>
      </c>
      <c r="I23" s="161">
        <f>SUM(I20:I22)</f>
        <v>3163850.49</v>
      </c>
      <c r="J23" s="135">
        <f t="shared" si="0"/>
        <v>0</v>
      </c>
      <c r="K23" s="161">
        <f>SUM(K20:K22)</f>
        <v>-151679543.40355617</v>
      </c>
      <c r="L23" s="135">
        <f t="shared" si="0"/>
        <v>0</v>
      </c>
      <c r="M23" s="161">
        <f>SUM(M20:M22)</f>
        <v>1019311548.6464438</v>
      </c>
      <c r="N23" s="135">
        <f>SUM(N20:N22)</f>
        <v>0</v>
      </c>
      <c r="O23" s="161">
        <f>SUM(O20:O22)</f>
        <v>227208286.96</v>
      </c>
      <c r="P23" s="135">
        <f>SUM(P20:P22)</f>
        <v>0</v>
      </c>
      <c r="Q23" s="161">
        <f>SUM(Q20:Q22)</f>
        <v>1246519835.606444</v>
      </c>
      <c r="R23" s="8"/>
    </row>
    <row r="24" spans="1:18" s="14" customFormat="1" ht="25.5" customHeight="1" thickTop="1">
      <c r="A24" s="30"/>
      <c r="B24" s="30"/>
      <c r="C24" s="162"/>
      <c r="D24" s="162"/>
      <c r="E24" s="162"/>
      <c r="F24" s="162"/>
      <c r="G24" s="162"/>
      <c r="H24" s="163"/>
      <c r="I24" s="162"/>
      <c r="J24" s="162"/>
      <c r="K24" s="162"/>
      <c r="L24" s="162"/>
      <c r="M24" s="162"/>
      <c r="N24" s="162"/>
      <c r="O24" s="163"/>
      <c r="P24" s="164"/>
      <c r="Q24" s="162"/>
      <c r="R24" s="68"/>
    </row>
    <row r="25" spans="1:18" s="14" customFormat="1" ht="25.5" customHeight="1">
      <c r="A25" s="30"/>
      <c r="B25" s="30"/>
      <c r="C25" s="162"/>
      <c r="D25" s="162"/>
      <c r="E25" s="162"/>
      <c r="F25" s="162"/>
      <c r="G25" s="162"/>
      <c r="H25" s="163"/>
      <c r="I25" s="162"/>
      <c r="J25" s="162"/>
      <c r="K25" s="162"/>
      <c r="L25" s="162"/>
      <c r="M25" s="162"/>
      <c r="N25" s="162"/>
      <c r="O25" s="163"/>
      <c r="P25" s="164"/>
      <c r="Q25" s="162"/>
      <c r="R25" s="68"/>
    </row>
    <row r="26" spans="1:18" s="14" customFormat="1" ht="25.5" customHeight="1">
      <c r="A26" s="30"/>
      <c r="B26" s="30"/>
      <c r="C26" s="162"/>
      <c r="D26" s="162"/>
      <c r="E26" s="162"/>
      <c r="F26" s="162"/>
      <c r="G26" s="162"/>
      <c r="H26" s="163"/>
      <c r="I26" s="162"/>
      <c r="J26" s="162"/>
      <c r="K26" s="162"/>
      <c r="L26" s="162"/>
      <c r="M26" s="162"/>
      <c r="N26" s="162"/>
      <c r="O26" s="163"/>
      <c r="P26" s="164"/>
      <c r="Q26" s="162"/>
      <c r="R26" s="68"/>
    </row>
    <row r="27" spans="1:18" s="14" customFormat="1" ht="25.5" customHeight="1">
      <c r="A27" s="30"/>
      <c r="B27" s="30"/>
      <c r="C27" s="162"/>
      <c r="D27" s="162"/>
      <c r="E27" s="162"/>
      <c r="F27" s="162"/>
      <c r="G27" s="162"/>
      <c r="H27" s="163"/>
      <c r="I27" s="162"/>
      <c r="J27" s="162"/>
      <c r="K27" s="162"/>
      <c r="L27" s="162"/>
      <c r="M27" s="162"/>
      <c r="N27" s="162"/>
      <c r="O27" s="163"/>
      <c r="P27" s="164"/>
      <c r="Q27" s="162"/>
      <c r="R27" s="68"/>
    </row>
    <row r="28" spans="1:18" s="14" customFormat="1" ht="25.5" customHeight="1">
      <c r="A28" s="30"/>
      <c r="B28" s="30"/>
      <c r="C28" s="162"/>
      <c r="D28" s="162"/>
      <c r="E28" s="162"/>
      <c r="F28" s="162"/>
      <c r="G28" s="162"/>
      <c r="H28" s="163"/>
      <c r="I28" s="162"/>
      <c r="J28" s="162"/>
      <c r="K28" s="162"/>
      <c r="L28" s="162"/>
      <c r="M28" s="162"/>
      <c r="N28" s="162"/>
      <c r="O28" s="163"/>
      <c r="P28" s="164"/>
      <c r="Q28" s="162"/>
      <c r="R28" s="68"/>
    </row>
    <row r="29" spans="1:18" s="14" customFormat="1" ht="25.5" customHeight="1">
      <c r="A29" s="30"/>
      <c r="B29" s="41"/>
      <c r="C29" s="42"/>
      <c r="D29" s="42"/>
      <c r="E29" s="42"/>
      <c r="F29" s="42"/>
      <c r="G29" s="64"/>
      <c r="H29" s="42"/>
      <c r="I29" s="42"/>
      <c r="J29" s="42"/>
      <c r="K29" s="42"/>
      <c r="L29" s="43"/>
      <c r="M29" s="42"/>
      <c r="N29" s="42"/>
      <c r="O29" s="42"/>
      <c r="P29" s="42"/>
      <c r="Q29" s="42"/>
      <c r="R29" s="68"/>
    </row>
    <row r="30" spans="1:18" s="1" customFormat="1" ht="25.5" customHeight="1">
      <c r="A30" s="41"/>
      <c r="B30" s="40"/>
      <c r="C30" s="44"/>
      <c r="D30" s="44"/>
      <c r="E30" s="44"/>
      <c r="F30" s="44"/>
      <c r="G30" s="44"/>
      <c r="H30" s="44"/>
      <c r="I30" s="44"/>
      <c r="J30" s="44"/>
      <c r="K30" s="44"/>
      <c r="L30" s="45"/>
      <c r="M30" s="44"/>
      <c r="N30" s="45"/>
      <c r="O30" s="44"/>
      <c r="P30" s="44"/>
      <c r="Q30" s="44"/>
      <c r="R30" s="8"/>
    </row>
    <row r="31" spans="1:18" s="1" customFormat="1" ht="25.5" customHeight="1">
      <c r="A31" s="30"/>
      <c r="B31" s="41"/>
      <c r="C31" s="46"/>
      <c r="D31" s="46"/>
      <c r="E31" s="46"/>
      <c r="F31" s="46"/>
      <c r="G31" s="46"/>
      <c r="H31" s="46"/>
      <c r="I31" s="46"/>
      <c r="J31" s="46"/>
      <c r="K31" s="46"/>
      <c r="L31" s="47"/>
      <c r="M31" s="46"/>
      <c r="N31" s="47"/>
      <c r="O31" s="46"/>
      <c r="P31" s="46"/>
      <c r="Q31" s="46"/>
      <c r="R31" s="8"/>
    </row>
    <row r="32" spans="1:18" s="1" customFormat="1" ht="25.5" customHeight="1">
      <c r="A32" s="30"/>
      <c r="B32" s="41"/>
      <c r="C32" s="40"/>
      <c r="D32" s="40"/>
      <c r="E32" s="40"/>
      <c r="F32" s="40"/>
      <c r="G32" s="40"/>
      <c r="H32" s="40"/>
      <c r="I32" s="46"/>
      <c r="J32" s="46"/>
      <c r="K32" s="46"/>
      <c r="L32" s="47"/>
      <c r="M32" s="48"/>
      <c r="N32" s="47"/>
      <c r="O32" s="46"/>
      <c r="P32" s="46"/>
      <c r="Q32" s="46"/>
      <c r="R32" s="8"/>
    </row>
    <row r="33" spans="1:18" s="1" customFormat="1" ht="25.5" customHeight="1">
      <c r="A33" s="30"/>
      <c r="B33" s="41"/>
      <c r="C33" s="40"/>
      <c r="D33" s="40"/>
      <c r="E33" s="40"/>
      <c r="F33" s="40"/>
      <c r="G33" s="40"/>
      <c r="H33" s="40"/>
      <c r="I33" s="46"/>
      <c r="J33" s="46"/>
      <c r="K33" s="46"/>
      <c r="L33" s="47"/>
      <c r="M33" s="48"/>
      <c r="N33" s="47"/>
      <c r="O33" s="46"/>
      <c r="P33" s="46"/>
      <c r="Q33" s="46"/>
      <c r="R33" s="8"/>
    </row>
    <row r="34" spans="1:18" s="1" customFormat="1" ht="25.5" customHeight="1">
      <c r="A34" s="30"/>
      <c r="B34" s="41"/>
      <c r="C34" s="40"/>
      <c r="D34" s="40"/>
      <c r="E34" s="40"/>
      <c r="F34" s="40"/>
      <c r="G34" s="40"/>
      <c r="H34" s="40"/>
      <c r="I34" s="46"/>
      <c r="J34" s="46"/>
      <c r="K34" s="46"/>
      <c r="L34" s="47"/>
      <c r="M34" s="48"/>
      <c r="N34" s="47"/>
      <c r="O34" s="46"/>
      <c r="P34" s="46"/>
      <c r="Q34" s="46"/>
      <c r="R34" s="8"/>
    </row>
    <row r="35" spans="1:18" s="1" customFormat="1" ht="25.5" customHeight="1">
      <c r="A35" s="2"/>
      <c r="B35" s="2"/>
      <c r="C35" s="2"/>
      <c r="D35" s="2"/>
      <c r="E35" s="2"/>
      <c r="F35" s="2"/>
      <c r="G35" s="2"/>
      <c r="H35" s="2"/>
      <c r="J35" s="8"/>
      <c r="K35" s="8"/>
      <c r="L35" s="8"/>
      <c r="M35" s="8"/>
      <c r="N35" s="8"/>
      <c r="O35" s="24"/>
      <c r="R35" s="8"/>
    </row>
  </sheetData>
  <sheetProtection/>
  <mergeCells count="7">
    <mergeCell ref="I7:K7"/>
    <mergeCell ref="A5:Q5"/>
    <mergeCell ref="A1:Q1"/>
    <mergeCell ref="A2:Q2"/>
    <mergeCell ref="A3:Q3"/>
    <mergeCell ref="C6:N6"/>
    <mergeCell ref="O6:Q6"/>
  </mergeCells>
  <printOptions/>
  <pageMargins left="0.7" right="0.3" top="0.78" bottom="0.33" header="0.38" footer="0.39"/>
  <pageSetup firstPageNumber="7" useFirstPageNumber="1" fitToHeight="4" fitToWidth="1" horizontalDpi="600" verticalDpi="600" orientation="landscape" paperSize="9" scale="65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zoomScaleSheetLayoutView="110" zoomScalePageLayoutView="0" workbookViewId="0" topLeftCell="A1">
      <selection activeCell="D21" sqref="D21"/>
    </sheetView>
  </sheetViews>
  <sheetFormatPr defaultColWidth="9.140625" defaultRowHeight="21.75"/>
  <cols>
    <col min="1" max="1" width="45.57421875" style="154" bestFit="1" customWidth="1"/>
    <col min="2" max="2" width="17.28125" style="155" customWidth="1"/>
    <col min="3" max="3" width="1.8515625" style="154" customWidth="1"/>
    <col min="4" max="4" width="17.00390625" style="154" customWidth="1"/>
    <col min="5" max="5" width="2.140625" style="154" customWidth="1"/>
    <col min="6" max="6" width="17.00390625" style="154" customWidth="1"/>
    <col min="7" max="7" width="1.8515625" style="154" customWidth="1"/>
    <col min="8" max="8" width="17.00390625" style="154" customWidth="1"/>
    <col min="9" max="9" width="1.421875" style="154" customWidth="1"/>
    <col min="10" max="10" width="17.00390625" style="154" customWidth="1"/>
    <col min="11" max="11" width="2.140625" style="154" customWidth="1"/>
    <col min="12" max="12" width="17.00390625" style="154" customWidth="1"/>
    <col min="13" max="13" width="16.8515625" style="179" bestFit="1" customWidth="1"/>
    <col min="14" max="14" width="1.421875" style="154" customWidth="1"/>
    <col min="15" max="15" width="18.8515625" style="154" customWidth="1"/>
    <col min="16" max="16" width="2.7109375" style="154" customWidth="1"/>
    <col min="17" max="17" width="14.140625" style="154" bestFit="1" customWidth="1"/>
    <col min="18" max="16384" width="9.140625" style="154" customWidth="1"/>
  </cols>
  <sheetData>
    <row r="1" spans="1:18" s="14" customFormat="1" ht="25.5" customHeight="1">
      <c r="A1" s="225" t="s">
        <v>123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54"/>
      <c r="N1" s="54"/>
      <c r="O1" s="54"/>
      <c r="P1" s="54"/>
      <c r="Q1" s="54"/>
      <c r="R1" s="54"/>
    </row>
    <row r="2" spans="1:18" s="14" customFormat="1" ht="25.5" customHeight="1">
      <c r="A2" s="225" t="s">
        <v>87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54"/>
      <c r="N2" s="54"/>
      <c r="O2" s="54"/>
      <c r="P2" s="54"/>
      <c r="Q2" s="54"/>
      <c r="R2" s="54"/>
    </row>
    <row r="3" spans="1:18" s="14" customFormat="1" ht="25.5" customHeight="1">
      <c r="A3" s="226" t="str">
        <f>+'งบแสดง การเงินรวม'!A3:Q3</f>
        <v>สำหรับปี สิ้นสุดวันที่ 31 ธันวาคม 2551 และ 2550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55"/>
      <c r="N3" s="55"/>
      <c r="O3" s="55"/>
      <c r="P3" s="55"/>
      <c r="Q3" s="55"/>
      <c r="R3" s="55"/>
    </row>
    <row r="4" spans="1:15" s="14" customFormat="1" ht="25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135" t="s">
        <v>182</v>
      </c>
      <c r="M4" s="68"/>
      <c r="N4" s="68"/>
      <c r="O4" s="68"/>
    </row>
    <row r="5" spans="1:15" s="14" customFormat="1" ht="25.5" customHeight="1">
      <c r="A5" s="219" t="s">
        <v>84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68"/>
      <c r="N5" s="68"/>
      <c r="O5" s="68"/>
    </row>
    <row r="6" spans="1:15" s="14" customFormat="1" ht="25.5" customHeight="1">
      <c r="A6" s="49"/>
      <c r="B6" s="49"/>
      <c r="C6" s="49"/>
      <c r="D6" s="50"/>
      <c r="E6" s="50"/>
      <c r="F6" s="50"/>
      <c r="G6" s="50"/>
      <c r="H6" s="223" t="s">
        <v>47</v>
      </c>
      <c r="I6" s="224"/>
      <c r="J6" s="224"/>
      <c r="K6" s="51"/>
      <c r="L6" s="52"/>
      <c r="M6" s="68"/>
      <c r="N6" s="68"/>
      <c r="O6" s="68"/>
    </row>
    <row r="7" spans="1:15" s="14" customFormat="1" ht="25.5" customHeight="1">
      <c r="A7" s="30"/>
      <c r="B7" s="30"/>
      <c r="C7" s="30"/>
      <c r="D7" s="29" t="s">
        <v>89</v>
      </c>
      <c r="E7" s="29"/>
      <c r="F7" s="29" t="s">
        <v>90</v>
      </c>
      <c r="G7" s="29"/>
      <c r="H7" s="50" t="s">
        <v>25</v>
      </c>
      <c r="I7" s="184"/>
      <c r="J7" s="52" t="s">
        <v>27</v>
      </c>
      <c r="K7" s="34"/>
      <c r="L7" s="34" t="s">
        <v>46</v>
      </c>
      <c r="M7" s="68"/>
      <c r="N7" s="68"/>
      <c r="O7" s="68"/>
    </row>
    <row r="8" spans="1:15" s="14" customFormat="1" ht="25.5" customHeight="1">
      <c r="A8" s="36"/>
      <c r="B8" s="36"/>
      <c r="C8" s="36"/>
      <c r="D8" s="28" t="s">
        <v>91</v>
      </c>
      <c r="E8" s="31"/>
      <c r="F8" s="28" t="s">
        <v>92</v>
      </c>
      <c r="G8" s="28"/>
      <c r="H8" s="31" t="s">
        <v>26</v>
      </c>
      <c r="I8" s="31"/>
      <c r="J8" s="31"/>
      <c r="K8" s="31"/>
      <c r="L8" s="37"/>
      <c r="M8" s="68"/>
      <c r="N8" s="68"/>
      <c r="O8" s="68"/>
    </row>
    <row r="9" spans="1:15" s="14" customFormat="1" ht="25.5" customHeight="1">
      <c r="A9" s="38" t="s">
        <v>57</v>
      </c>
      <c r="B9" s="38"/>
      <c r="C9" s="41"/>
      <c r="D9" s="135">
        <v>120000000</v>
      </c>
      <c r="E9" s="135"/>
      <c r="F9" s="135">
        <v>35886654.76</v>
      </c>
      <c r="G9" s="135">
        <v>0</v>
      </c>
      <c r="H9" s="135">
        <v>4836074.02</v>
      </c>
      <c r="I9" s="148">
        <v>0</v>
      </c>
      <c r="J9" s="156">
        <v>71066700.64</v>
      </c>
      <c r="K9" s="156"/>
      <c r="L9" s="156">
        <f>SUM(D9:J9)</f>
        <v>231789429.42000002</v>
      </c>
      <c r="M9" s="68"/>
      <c r="N9" s="68"/>
      <c r="O9" s="68"/>
    </row>
    <row r="10" spans="1:15" s="14" customFormat="1" ht="25.5" customHeight="1">
      <c r="A10" s="30" t="s">
        <v>117</v>
      </c>
      <c r="B10" s="53" t="s">
        <v>128</v>
      </c>
      <c r="C10" s="40"/>
      <c r="D10" s="157">
        <v>60000000</v>
      </c>
      <c r="E10" s="157"/>
      <c r="F10" s="157">
        <v>60000000</v>
      </c>
      <c r="G10" s="157"/>
      <c r="H10" s="157">
        <v>0</v>
      </c>
      <c r="I10" s="157"/>
      <c r="J10" s="157">
        <v>0</v>
      </c>
      <c r="K10" s="157"/>
      <c r="L10" s="157">
        <f>SUM(D10:J10)</f>
        <v>120000000</v>
      </c>
      <c r="M10" s="68"/>
      <c r="N10" s="68"/>
      <c r="O10" s="68"/>
    </row>
    <row r="11" spans="1:15" s="14" customFormat="1" ht="25.5" customHeight="1">
      <c r="A11" s="30" t="s">
        <v>116</v>
      </c>
      <c r="B11" s="53" t="s">
        <v>124</v>
      </c>
      <c r="C11" s="40"/>
      <c r="D11" s="157">
        <v>0</v>
      </c>
      <c r="E11" s="157"/>
      <c r="F11" s="157">
        <v>0</v>
      </c>
      <c r="G11" s="157"/>
      <c r="H11" s="157">
        <v>0</v>
      </c>
      <c r="I11" s="157"/>
      <c r="J11" s="157">
        <v>-24000000</v>
      </c>
      <c r="K11" s="157"/>
      <c r="L11" s="157">
        <f>SUM(D11:J11)</f>
        <v>-24000000</v>
      </c>
      <c r="M11" s="68"/>
      <c r="N11" s="68"/>
      <c r="O11" s="68"/>
    </row>
    <row r="12" spans="1:15" s="14" customFormat="1" ht="25.5" customHeight="1">
      <c r="A12" s="30" t="s">
        <v>26</v>
      </c>
      <c r="B12" s="53" t="s">
        <v>124</v>
      </c>
      <c r="C12" s="40"/>
      <c r="D12" s="157">
        <v>0</v>
      </c>
      <c r="E12" s="157"/>
      <c r="F12" s="157">
        <v>0</v>
      </c>
      <c r="G12" s="157"/>
      <c r="H12" s="157">
        <v>1509064.69</v>
      </c>
      <c r="I12" s="157"/>
      <c r="J12" s="157">
        <v>-1509064.69</v>
      </c>
      <c r="K12" s="157"/>
      <c r="L12" s="157">
        <f>SUM(D12:J12)</f>
        <v>0</v>
      </c>
      <c r="M12" s="68"/>
      <c r="N12" s="68"/>
      <c r="O12" s="68"/>
    </row>
    <row r="13" spans="1:15" s="14" customFormat="1" ht="23.25">
      <c r="A13" s="39" t="s">
        <v>133</v>
      </c>
      <c r="B13" s="30"/>
      <c r="C13" s="40"/>
      <c r="D13" s="159">
        <v>0</v>
      </c>
      <c r="E13" s="157"/>
      <c r="F13" s="159">
        <v>0</v>
      </c>
      <c r="G13" s="157"/>
      <c r="H13" s="159">
        <v>0</v>
      </c>
      <c r="I13" s="127"/>
      <c r="J13" s="159">
        <f>+งบกำไรขาดทุน!O21</f>
        <v>36090296.93999997</v>
      </c>
      <c r="K13" s="157"/>
      <c r="L13" s="159">
        <f>SUM(D13:J13)</f>
        <v>36090296.93999997</v>
      </c>
      <c r="M13" s="68"/>
      <c r="N13" s="68"/>
      <c r="O13" s="68"/>
    </row>
    <row r="14" spans="1:12" ht="23.25">
      <c r="A14" s="41" t="str">
        <f>+'งบแสดง การเงินรวม'!A14</f>
        <v>ยอดคงเหลือ ณ วันที่ 31 ธันวาคม 2550</v>
      </c>
      <c r="B14" s="41"/>
      <c r="C14" s="41"/>
      <c r="D14" s="165">
        <f>SUM(D9:D13)</f>
        <v>180000000</v>
      </c>
      <c r="E14" s="135">
        <f aca="true" t="shared" si="0" ref="E14:K14">SUM(E9:E13)</f>
        <v>0</v>
      </c>
      <c r="F14" s="165">
        <f t="shared" si="0"/>
        <v>95886654.75999999</v>
      </c>
      <c r="G14" s="135">
        <f t="shared" si="0"/>
        <v>0</v>
      </c>
      <c r="H14" s="165">
        <f t="shared" si="0"/>
        <v>6345138.709999999</v>
      </c>
      <c r="I14" s="135">
        <f t="shared" si="0"/>
        <v>0</v>
      </c>
      <c r="J14" s="165">
        <f t="shared" si="0"/>
        <v>81647932.88999997</v>
      </c>
      <c r="K14" s="135">
        <f t="shared" si="0"/>
        <v>0</v>
      </c>
      <c r="L14" s="165">
        <f>SUM(L9:L13)</f>
        <v>363879726.36</v>
      </c>
    </row>
    <row r="15" spans="1:15" s="14" customFormat="1" ht="25.5" customHeight="1">
      <c r="A15" s="39" t="s">
        <v>117</v>
      </c>
      <c r="B15" s="53" t="s">
        <v>128</v>
      </c>
      <c r="C15" s="40"/>
      <c r="D15" s="157">
        <v>222312500</v>
      </c>
      <c r="E15" s="157"/>
      <c r="F15" s="157">
        <v>533550000</v>
      </c>
      <c r="G15" s="157"/>
      <c r="H15" s="157">
        <v>0</v>
      </c>
      <c r="I15" s="157"/>
      <c r="J15" s="157">
        <v>0</v>
      </c>
      <c r="K15" s="157"/>
      <c r="L15" s="157">
        <f>SUM(D15:J15)</f>
        <v>755862500</v>
      </c>
      <c r="M15" s="68"/>
      <c r="N15" s="68"/>
      <c r="O15" s="68"/>
    </row>
    <row r="16" spans="1:15" s="14" customFormat="1" ht="25.5" customHeight="1">
      <c r="A16" s="30" t="s">
        <v>116</v>
      </c>
      <c r="B16" s="53" t="s">
        <v>124</v>
      </c>
      <c r="C16" s="40"/>
      <c r="D16" s="157">
        <v>0</v>
      </c>
      <c r="E16" s="157"/>
      <c r="F16" s="157">
        <v>0</v>
      </c>
      <c r="G16" s="157"/>
      <c r="H16" s="157">
        <v>0</v>
      </c>
      <c r="I16" s="157"/>
      <c r="J16" s="157">
        <v>-60346875</v>
      </c>
      <c r="K16" s="157"/>
      <c r="L16" s="157">
        <f>SUM(D16:J16)</f>
        <v>-60346875</v>
      </c>
      <c r="M16" s="68"/>
      <c r="N16" s="68"/>
      <c r="O16" s="68"/>
    </row>
    <row r="17" spans="1:15" s="14" customFormat="1" ht="25.5" customHeight="1">
      <c r="A17" s="30" t="s">
        <v>26</v>
      </c>
      <c r="B17" s="53" t="s">
        <v>124</v>
      </c>
      <c r="C17" s="40"/>
      <c r="D17" s="157">
        <v>0</v>
      </c>
      <c r="E17" s="157"/>
      <c r="F17" s="157">
        <v>0</v>
      </c>
      <c r="G17" s="157"/>
      <c r="H17" s="157">
        <v>1804514.85</v>
      </c>
      <c r="I17" s="157"/>
      <c r="J17" s="157">
        <f>-H17</f>
        <v>-1804514.85</v>
      </c>
      <c r="K17" s="157"/>
      <c r="L17" s="157">
        <f>SUM(D17:J17)</f>
        <v>0</v>
      </c>
      <c r="M17" s="68"/>
      <c r="N17" s="68"/>
      <c r="O17" s="68"/>
    </row>
    <row r="18" spans="1:15" s="14" customFormat="1" ht="25.5" customHeight="1">
      <c r="A18" s="39" t="s">
        <v>133</v>
      </c>
      <c r="B18" s="30"/>
      <c r="C18" s="40"/>
      <c r="D18" s="157">
        <v>0</v>
      </c>
      <c r="E18" s="157"/>
      <c r="F18" s="157">
        <v>0</v>
      </c>
      <c r="G18" s="157"/>
      <c r="H18" s="157">
        <v>0</v>
      </c>
      <c r="I18" s="166"/>
      <c r="J18" s="167">
        <f>+งบกำไรขาดทุน!M21</f>
        <v>30910129.0800001</v>
      </c>
      <c r="K18" s="167"/>
      <c r="L18" s="114">
        <f>SUM(D18:J18)</f>
        <v>30910129.0800001</v>
      </c>
      <c r="M18" s="68"/>
      <c r="N18" s="68"/>
      <c r="O18" s="68"/>
    </row>
    <row r="19" spans="1:15" s="14" customFormat="1" ht="25.5" customHeight="1" thickBot="1">
      <c r="A19" s="41" t="str">
        <f>+'งบแสดง การเงินรวม'!A23</f>
        <v>ยอดคงเหลือ ณ วันที่ 31 ธันวาคม 2551</v>
      </c>
      <c r="B19" s="41"/>
      <c r="C19" s="40"/>
      <c r="D19" s="168">
        <f>SUM(D14:D18)</f>
        <v>402312500</v>
      </c>
      <c r="E19" s="156"/>
      <c r="F19" s="168">
        <f>SUM(F14:F18)</f>
        <v>629436654.76</v>
      </c>
      <c r="G19" s="156"/>
      <c r="H19" s="168">
        <f>SUM(H14:H18)</f>
        <v>8149653.559999999</v>
      </c>
      <c r="I19" s="156"/>
      <c r="J19" s="168">
        <f>SUM(J14:J18)</f>
        <v>50406672.120000064</v>
      </c>
      <c r="K19" s="156"/>
      <c r="L19" s="168">
        <f>SUM(L14:L18)</f>
        <v>1090305480.4400003</v>
      </c>
      <c r="M19" s="68"/>
      <c r="N19" s="68"/>
      <c r="O19" s="68"/>
    </row>
    <row r="20" ht="21.75" thickTop="1"/>
  </sheetData>
  <sheetProtection/>
  <mergeCells count="5">
    <mergeCell ref="H6:J6"/>
    <mergeCell ref="A1:L1"/>
    <mergeCell ref="A2:L2"/>
    <mergeCell ref="A3:L3"/>
    <mergeCell ref="A5:L5"/>
  </mergeCells>
  <printOptions/>
  <pageMargins left="0.71" right="0.38" top="1" bottom="0.33" header="0.5" footer="0.51"/>
  <pageSetup firstPageNumber="8" useFirstPageNumber="1" fitToHeight="11" fitToWidth="1" horizontalDpi="600" verticalDpi="600" orientation="portrait" paperSize="9" scale="63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tabSelected="1" zoomScale="85" zoomScaleNormal="85" zoomScaleSheetLayoutView="100" zoomScalePageLayoutView="0" workbookViewId="0" topLeftCell="A1">
      <selection activeCell="I10" sqref="I10"/>
    </sheetView>
  </sheetViews>
  <sheetFormatPr defaultColWidth="9.140625" defaultRowHeight="21.75"/>
  <cols>
    <col min="1" max="1" width="3.28125" style="63" customWidth="1"/>
    <col min="2" max="2" width="3.421875" style="63" customWidth="1"/>
    <col min="3" max="3" width="3.28125" style="63" customWidth="1"/>
    <col min="4" max="5" width="10.421875" style="63" customWidth="1"/>
    <col min="6" max="6" width="9.7109375" style="63" customWidth="1"/>
    <col min="7" max="7" width="13.7109375" style="63" customWidth="1"/>
    <col min="8" max="8" width="25.140625" style="63" customWidth="1"/>
    <col min="9" max="9" width="17.57421875" style="63" customWidth="1"/>
    <col min="10" max="10" width="1.7109375" style="63" customWidth="1"/>
    <col min="11" max="11" width="17.57421875" style="63" customWidth="1"/>
    <col min="12" max="12" width="1.421875" style="63" customWidth="1"/>
    <col min="13" max="13" width="17.57421875" style="63" customWidth="1"/>
    <col min="14" max="14" width="1.28515625" style="63" customWidth="1"/>
    <col min="15" max="15" width="17.57421875" style="63" customWidth="1"/>
    <col min="16" max="16" width="16.140625" style="190" bestFit="1" customWidth="1"/>
    <col min="17" max="18" width="15.00390625" style="190" bestFit="1" customWidth="1"/>
    <col min="19" max="19" width="13.28125" style="190" bestFit="1" customWidth="1"/>
    <col min="20" max="20" width="15.00390625" style="63" bestFit="1" customWidth="1"/>
    <col min="21" max="21" width="9.140625" style="63" customWidth="1"/>
    <col min="22" max="22" width="13.28125" style="63" bestFit="1" customWidth="1"/>
    <col min="23" max="16384" width="9.140625" style="63" customWidth="1"/>
  </cols>
  <sheetData>
    <row r="1" spans="1:19" s="81" customFormat="1" ht="26.25">
      <c r="A1" s="228" t="str">
        <f>+งบแสดง!A1</f>
        <v>บริษัท เชียงใหม่รามธุรกิจการแพทย์ จำกัด (มหาชน) และบริษัทย่อย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189"/>
      <c r="Q1" s="189"/>
      <c r="R1" s="189"/>
      <c r="S1" s="189"/>
    </row>
    <row r="2" spans="1:19" s="81" customFormat="1" ht="26.25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189"/>
      <c r="Q2" s="189"/>
      <c r="R2" s="189"/>
      <c r="S2" s="189"/>
    </row>
    <row r="3" spans="1:19" s="81" customFormat="1" ht="26.25">
      <c r="A3" s="229" t="str">
        <f>+งบแสดง!A3</f>
        <v>สำหรับปี สิ้นสุดวันที่ 31 ธันวาคม 2551 และ 2550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189"/>
      <c r="Q3" s="189"/>
      <c r="R3" s="189"/>
      <c r="S3" s="189"/>
    </row>
    <row r="4" spans="1:21" s="81" customFormat="1" ht="26.25">
      <c r="A4" s="60"/>
      <c r="B4" s="60"/>
      <c r="C4" s="60"/>
      <c r="D4" s="60"/>
      <c r="E4" s="60"/>
      <c r="F4" s="60"/>
      <c r="G4" s="60"/>
      <c r="H4" s="60"/>
      <c r="I4" s="188"/>
      <c r="J4" s="188"/>
      <c r="K4" s="188"/>
      <c r="L4" s="188"/>
      <c r="M4" s="188"/>
      <c r="N4" s="60"/>
      <c r="O4" s="135" t="s">
        <v>182</v>
      </c>
      <c r="P4" s="191"/>
      <c r="Q4" s="191"/>
      <c r="R4" s="191"/>
      <c r="S4" s="191"/>
      <c r="T4" s="192"/>
      <c r="U4" s="191"/>
    </row>
    <row r="5" spans="1:21" s="24" customFormat="1" ht="23.25">
      <c r="A5" s="77"/>
      <c r="B5" s="77"/>
      <c r="C5" s="77"/>
      <c r="D5" s="77"/>
      <c r="E5" s="77"/>
      <c r="F5" s="77"/>
      <c r="G5" s="77"/>
      <c r="H5" s="77"/>
      <c r="I5" s="227" t="s">
        <v>1</v>
      </c>
      <c r="J5" s="227"/>
      <c r="K5" s="227"/>
      <c r="L5" s="77"/>
      <c r="M5" s="227" t="s">
        <v>84</v>
      </c>
      <c r="N5" s="227"/>
      <c r="O5" s="227"/>
      <c r="P5" s="193"/>
      <c r="Q5" s="193"/>
      <c r="R5" s="193"/>
      <c r="S5" s="193"/>
      <c r="T5" s="194"/>
      <c r="U5" s="194"/>
    </row>
    <row r="6" spans="1:21" s="24" customFormat="1" ht="25.5" customHeight="1">
      <c r="A6" s="74"/>
      <c r="B6" s="74"/>
      <c r="C6" s="74"/>
      <c r="D6" s="74"/>
      <c r="E6" s="74"/>
      <c r="F6" s="74"/>
      <c r="G6" s="74"/>
      <c r="H6" s="74"/>
      <c r="I6" s="66">
        <v>2551</v>
      </c>
      <c r="J6" s="66"/>
      <c r="K6" s="66">
        <v>2550</v>
      </c>
      <c r="L6" s="87"/>
      <c r="M6" s="66">
        <v>2551</v>
      </c>
      <c r="N6" s="87"/>
      <c r="O6" s="66">
        <v>2550</v>
      </c>
      <c r="P6" s="193"/>
      <c r="Q6" s="193"/>
      <c r="R6" s="193"/>
      <c r="S6" s="193"/>
      <c r="T6" s="194"/>
      <c r="U6" s="194"/>
    </row>
    <row r="7" spans="1:21" s="24" customFormat="1" ht="25.5" customHeight="1">
      <c r="A7" s="88" t="s">
        <v>35</v>
      </c>
      <c r="B7" s="25"/>
      <c r="C7" s="89"/>
      <c r="D7" s="89"/>
      <c r="E7" s="89"/>
      <c r="F7" s="26"/>
      <c r="G7" s="26"/>
      <c r="H7" s="26"/>
      <c r="I7" s="61"/>
      <c r="J7" s="61"/>
      <c r="K7" s="61"/>
      <c r="L7" s="90"/>
      <c r="M7" s="61"/>
      <c r="N7" s="91"/>
      <c r="O7" s="57"/>
      <c r="P7" s="193"/>
      <c r="Q7" s="193"/>
      <c r="R7" s="193"/>
      <c r="S7" s="193"/>
      <c r="T7" s="194"/>
      <c r="U7" s="194"/>
    </row>
    <row r="8" spans="1:21" s="24" customFormat="1" ht="25.5" customHeight="1">
      <c r="A8" s="25"/>
      <c r="B8" s="25" t="s">
        <v>237</v>
      </c>
      <c r="C8" s="25"/>
      <c r="D8" s="25"/>
      <c r="E8" s="25"/>
      <c r="F8" s="26"/>
      <c r="G8" s="26"/>
      <c r="H8" s="26"/>
      <c r="I8" s="83">
        <f>+งบกำไรขาดทุน!I24</f>
        <v>-8411707.433556255</v>
      </c>
      <c r="J8" s="83"/>
      <c r="K8" s="83">
        <f>+งบกำไรขาดทุน!K21</f>
        <v>109534368.53000006</v>
      </c>
      <c r="L8" s="83"/>
      <c r="M8" s="83">
        <f>+งบกำไรขาดทุน!M21</f>
        <v>30910129.0800001</v>
      </c>
      <c r="N8" s="83"/>
      <c r="O8" s="83">
        <f>+งบกำไรขาดทุน!O21</f>
        <v>36090296.93999997</v>
      </c>
      <c r="P8" s="193"/>
      <c r="Q8" s="193"/>
      <c r="R8" s="193"/>
      <c r="S8" s="193"/>
      <c r="T8" s="194"/>
      <c r="U8" s="194"/>
    </row>
    <row r="9" spans="1:21" s="24" customFormat="1" ht="25.5" customHeight="1">
      <c r="A9" s="25"/>
      <c r="B9" s="25" t="s">
        <v>249</v>
      </c>
      <c r="C9" s="25"/>
      <c r="D9" s="25"/>
      <c r="E9" s="25"/>
      <c r="F9" s="26"/>
      <c r="G9" s="26"/>
      <c r="H9" s="26"/>
      <c r="I9" s="83"/>
      <c r="J9" s="83"/>
      <c r="K9" s="83"/>
      <c r="L9" s="115"/>
      <c r="M9" s="129"/>
      <c r="N9" s="83"/>
      <c r="O9" s="129"/>
      <c r="P9" s="193"/>
      <c r="Q9" s="193"/>
      <c r="R9" s="193"/>
      <c r="S9" s="193"/>
      <c r="T9" s="194"/>
      <c r="U9" s="194"/>
    </row>
    <row r="10" spans="1:21" s="24" customFormat="1" ht="25.5" customHeight="1">
      <c r="A10" s="25"/>
      <c r="B10" s="25"/>
      <c r="C10" s="25" t="s">
        <v>36</v>
      </c>
      <c r="D10" s="25"/>
      <c r="E10" s="25"/>
      <c r="F10" s="26"/>
      <c r="G10" s="26"/>
      <c r="H10" s="26"/>
      <c r="I10" s="83">
        <v>76410857.72</v>
      </c>
      <c r="J10" s="83"/>
      <c r="K10" s="83">
        <v>41857865.79</v>
      </c>
      <c r="L10" s="115"/>
      <c r="M10" s="110">
        <v>27059946.19</v>
      </c>
      <c r="N10" s="83"/>
      <c r="O10" s="110">
        <v>23078465.9</v>
      </c>
      <c r="P10" s="193"/>
      <c r="Q10" s="193"/>
      <c r="R10" s="193"/>
      <c r="S10" s="193"/>
      <c r="T10" s="194"/>
      <c r="U10" s="194"/>
    </row>
    <row r="11" spans="1:21" s="24" customFormat="1" ht="29.25" customHeight="1">
      <c r="A11" s="25"/>
      <c r="B11" s="25"/>
      <c r="C11" s="25" t="s">
        <v>78</v>
      </c>
      <c r="D11" s="25"/>
      <c r="E11" s="25"/>
      <c r="F11" s="26"/>
      <c r="G11" s="26"/>
      <c r="H11" s="180"/>
      <c r="I11" s="83">
        <v>20029108.3</v>
      </c>
      <c r="J11" s="83"/>
      <c r="K11" s="83">
        <v>6572587.75</v>
      </c>
      <c r="L11" s="115"/>
      <c r="M11" s="110">
        <v>3338430</v>
      </c>
      <c r="N11" s="83"/>
      <c r="O11" s="110">
        <v>281727</v>
      </c>
      <c r="P11" s="193"/>
      <c r="Q11" s="193"/>
      <c r="R11" s="193"/>
      <c r="S11" s="193"/>
      <c r="T11" s="194"/>
      <c r="U11" s="194"/>
    </row>
    <row r="12" spans="1:21" s="24" customFormat="1" ht="29.25" customHeight="1">
      <c r="A12" s="25"/>
      <c r="B12" s="25"/>
      <c r="C12" s="25" t="s">
        <v>126</v>
      </c>
      <c r="D12" s="25"/>
      <c r="E12" s="25"/>
      <c r="F12" s="26"/>
      <c r="G12" s="26"/>
      <c r="H12" s="207"/>
      <c r="I12" s="83">
        <v>1592721.27</v>
      </c>
      <c r="J12" s="83"/>
      <c r="K12" s="83">
        <v>1607593.99</v>
      </c>
      <c r="L12" s="115"/>
      <c r="M12" s="110">
        <v>0</v>
      </c>
      <c r="N12" s="83"/>
      <c r="O12" s="110">
        <v>0</v>
      </c>
      <c r="P12" s="171"/>
      <c r="Q12" s="171"/>
      <c r="R12" s="193"/>
      <c r="S12" s="193"/>
      <c r="T12" s="194"/>
      <c r="U12" s="194"/>
    </row>
    <row r="13" spans="1:21" s="24" customFormat="1" ht="25.5" customHeight="1">
      <c r="A13" s="25"/>
      <c r="B13" s="25"/>
      <c r="C13" s="25" t="s">
        <v>127</v>
      </c>
      <c r="D13" s="25"/>
      <c r="E13" s="25"/>
      <c r="F13" s="26"/>
      <c r="G13" s="26"/>
      <c r="H13" s="26"/>
      <c r="I13" s="83">
        <v>1846182.78</v>
      </c>
      <c r="J13" s="83"/>
      <c r="K13" s="83">
        <v>0</v>
      </c>
      <c r="L13" s="115"/>
      <c r="M13" s="110">
        <v>0</v>
      </c>
      <c r="N13" s="83"/>
      <c r="O13" s="110">
        <v>0</v>
      </c>
      <c r="P13" s="83"/>
      <c r="Q13" s="171"/>
      <c r="R13" s="193"/>
      <c r="S13" s="193"/>
      <c r="T13" s="195"/>
      <c r="U13" s="194"/>
    </row>
    <row r="14" spans="1:21" s="24" customFormat="1" ht="23.25" hidden="1">
      <c r="A14" s="25"/>
      <c r="B14" s="25"/>
      <c r="C14" s="25" t="s">
        <v>157</v>
      </c>
      <c r="D14" s="25"/>
      <c r="E14" s="25"/>
      <c r="F14" s="26"/>
      <c r="G14" s="26"/>
      <c r="H14" s="26"/>
      <c r="I14" s="83">
        <v>0</v>
      </c>
      <c r="J14" s="83"/>
      <c r="K14" s="83">
        <v>0</v>
      </c>
      <c r="L14" s="115"/>
      <c r="M14" s="110">
        <v>0</v>
      </c>
      <c r="N14" s="83"/>
      <c r="O14" s="110">
        <v>0</v>
      </c>
      <c r="P14" s="171"/>
      <c r="Q14" s="171"/>
      <c r="R14" s="193"/>
      <c r="S14" s="193"/>
      <c r="T14" s="194"/>
      <c r="U14" s="194"/>
    </row>
    <row r="15" spans="1:21" s="24" customFormat="1" ht="27" customHeight="1">
      <c r="A15" s="25"/>
      <c r="B15" s="25"/>
      <c r="C15" s="25" t="s">
        <v>141</v>
      </c>
      <c r="D15" s="25"/>
      <c r="E15" s="25"/>
      <c r="F15" s="26"/>
      <c r="G15" s="26"/>
      <c r="H15" s="26"/>
      <c r="I15" s="83">
        <v>18000000</v>
      </c>
      <c r="J15" s="83"/>
      <c r="K15" s="83">
        <v>0</v>
      </c>
      <c r="L15" s="115"/>
      <c r="M15" s="110">
        <v>0</v>
      </c>
      <c r="N15" s="83"/>
      <c r="O15" s="110">
        <v>0</v>
      </c>
      <c r="P15" s="171"/>
      <c r="Q15" s="171"/>
      <c r="R15" s="193"/>
      <c r="S15" s="193"/>
      <c r="T15" s="195"/>
      <c r="U15" s="194"/>
    </row>
    <row r="16" spans="1:21" s="24" customFormat="1" ht="25.5" customHeight="1">
      <c r="A16" s="25"/>
      <c r="B16" s="25"/>
      <c r="C16" s="25" t="s">
        <v>224</v>
      </c>
      <c r="D16" s="25"/>
      <c r="E16" s="25"/>
      <c r="F16" s="26"/>
      <c r="G16" s="26"/>
      <c r="H16" s="26"/>
      <c r="I16" s="83">
        <v>1118451.89</v>
      </c>
      <c r="J16" s="83"/>
      <c r="K16" s="83">
        <v>-6375000</v>
      </c>
      <c r="L16" s="115"/>
      <c r="M16" s="110">
        <v>0</v>
      </c>
      <c r="N16" s="83"/>
      <c r="O16" s="110">
        <v>0</v>
      </c>
      <c r="P16" s="195"/>
      <c r="Q16" s="195"/>
      <c r="R16" s="195"/>
      <c r="S16" s="195"/>
      <c r="T16" s="195"/>
      <c r="U16" s="194"/>
    </row>
    <row r="17" spans="1:21" s="24" customFormat="1" ht="25.5" customHeight="1">
      <c r="A17" s="25"/>
      <c r="B17" s="25"/>
      <c r="C17" s="25" t="s">
        <v>198</v>
      </c>
      <c r="D17" s="25"/>
      <c r="E17" s="25"/>
      <c r="F17" s="26"/>
      <c r="G17" s="26"/>
      <c r="H17" s="26"/>
      <c r="I17" s="83">
        <v>0</v>
      </c>
      <c r="J17" s="83"/>
      <c r="K17" s="83">
        <v>-70000</v>
      </c>
      <c r="L17" s="115"/>
      <c r="M17" s="110">
        <v>0</v>
      </c>
      <c r="N17" s="83"/>
      <c r="O17" s="110">
        <v>0</v>
      </c>
      <c r="P17" s="193"/>
      <c r="Q17" s="193"/>
      <c r="R17" s="193"/>
      <c r="S17" s="193"/>
      <c r="T17" s="194"/>
      <c r="U17" s="194"/>
    </row>
    <row r="18" spans="1:21" s="24" customFormat="1" ht="25.5" customHeight="1">
      <c r="A18" s="25"/>
      <c r="B18" s="25"/>
      <c r="C18" s="25" t="s">
        <v>177</v>
      </c>
      <c r="D18" s="25"/>
      <c r="E18" s="25"/>
      <c r="F18" s="26"/>
      <c r="G18" s="26"/>
      <c r="H18" s="26"/>
      <c r="I18" s="83">
        <v>2</v>
      </c>
      <c r="J18" s="83"/>
      <c r="K18" s="83">
        <v>0</v>
      </c>
      <c r="L18" s="115"/>
      <c r="M18" s="110">
        <v>53246.47</v>
      </c>
      <c r="N18" s="83"/>
      <c r="O18" s="110">
        <v>0</v>
      </c>
      <c r="P18" s="193"/>
      <c r="Q18" s="193"/>
      <c r="R18" s="193"/>
      <c r="S18" s="193"/>
      <c r="T18" s="195"/>
      <c r="U18" s="194"/>
    </row>
    <row r="19" spans="1:21" s="24" customFormat="1" ht="25.5" customHeight="1">
      <c r="A19" s="25"/>
      <c r="B19" s="25"/>
      <c r="C19" s="25" t="s">
        <v>187</v>
      </c>
      <c r="D19" s="25"/>
      <c r="E19" s="25"/>
      <c r="F19" s="26"/>
      <c r="G19" s="26"/>
      <c r="H19" s="26"/>
      <c r="I19" s="83">
        <v>-1373614.67</v>
      </c>
      <c r="J19" s="83"/>
      <c r="K19" s="83">
        <v>1501692.28</v>
      </c>
      <c r="L19" s="115"/>
      <c r="M19" s="110">
        <v>-391145.97</v>
      </c>
      <c r="N19" s="83"/>
      <c r="O19" s="110">
        <v>-134886.51</v>
      </c>
      <c r="P19" s="194"/>
      <c r="Q19" s="193"/>
      <c r="R19" s="193"/>
      <c r="S19" s="193"/>
      <c r="T19" s="195"/>
      <c r="U19" s="194"/>
    </row>
    <row r="20" spans="1:21" s="24" customFormat="1" ht="25.5" customHeight="1">
      <c r="A20" s="25"/>
      <c r="B20" s="25"/>
      <c r="C20" s="25" t="s">
        <v>246</v>
      </c>
      <c r="D20" s="25"/>
      <c r="E20" s="25"/>
      <c r="F20" s="26"/>
      <c r="G20" s="26"/>
      <c r="H20" s="26"/>
      <c r="I20" s="83">
        <v>85862500</v>
      </c>
      <c r="J20" s="83"/>
      <c r="K20" s="83">
        <v>0</v>
      </c>
      <c r="L20" s="115"/>
      <c r="M20" s="110">
        <v>0</v>
      </c>
      <c r="N20" s="83"/>
      <c r="O20" s="110">
        <v>0</v>
      </c>
      <c r="P20" s="193"/>
      <c r="Q20" s="193"/>
      <c r="R20" s="193"/>
      <c r="S20" s="193"/>
      <c r="T20" s="194"/>
      <c r="U20" s="194"/>
    </row>
    <row r="21" spans="1:21" s="24" customFormat="1" ht="25.5" customHeight="1">
      <c r="A21" s="25"/>
      <c r="B21" s="25"/>
      <c r="C21" s="25" t="s">
        <v>142</v>
      </c>
      <c r="D21" s="25"/>
      <c r="E21" s="25"/>
      <c r="F21" s="26"/>
      <c r="G21" s="26"/>
      <c r="H21" s="26"/>
      <c r="I21" s="83">
        <v>-14210800</v>
      </c>
      <c r="J21" s="83"/>
      <c r="K21" s="83">
        <v>-14210800</v>
      </c>
      <c r="L21" s="115"/>
      <c r="M21" s="110">
        <v>0</v>
      </c>
      <c r="N21" s="83"/>
      <c r="O21" s="110">
        <v>0</v>
      </c>
      <c r="P21" s="193"/>
      <c r="Q21" s="193"/>
      <c r="R21" s="193"/>
      <c r="S21" s="193"/>
      <c r="T21" s="194"/>
      <c r="U21" s="194"/>
    </row>
    <row r="22" spans="1:21" s="24" customFormat="1" ht="25.5" customHeight="1">
      <c r="A22" s="25"/>
      <c r="B22" s="25"/>
      <c r="C22" s="25" t="s">
        <v>51</v>
      </c>
      <c r="D22" s="25"/>
      <c r="E22" s="25"/>
      <c r="F22" s="26"/>
      <c r="G22" s="26"/>
      <c r="H22" s="26"/>
      <c r="I22" s="83">
        <v>-5302979.76</v>
      </c>
      <c r="J22" s="83"/>
      <c r="K22" s="83">
        <v>-3278877.93</v>
      </c>
      <c r="L22" s="115"/>
      <c r="M22" s="110">
        <v>-2349706.54</v>
      </c>
      <c r="N22" s="83"/>
      <c r="O22" s="110">
        <v>-4135467.88</v>
      </c>
      <c r="P22" s="193"/>
      <c r="Q22" s="193"/>
      <c r="R22" s="193"/>
      <c r="S22" s="193"/>
      <c r="T22" s="194"/>
      <c r="U22" s="194"/>
    </row>
    <row r="23" spans="1:21" s="24" customFormat="1" ht="25.5" customHeight="1">
      <c r="A23" s="25"/>
      <c r="B23" s="25"/>
      <c r="C23" s="25" t="s">
        <v>202</v>
      </c>
      <c r="D23" s="25"/>
      <c r="E23" s="25"/>
      <c r="F23" s="26"/>
      <c r="G23" s="26"/>
      <c r="H23" s="26"/>
      <c r="I23" s="83">
        <v>37478001.29999999</v>
      </c>
      <c r="J23" s="83"/>
      <c r="K23" s="83">
        <v>44570130.36</v>
      </c>
      <c r="L23" s="115"/>
      <c r="M23" s="110">
        <v>0</v>
      </c>
      <c r="N23" s="83"/>
      <c r="O23" s="110">
        <v>0</v>
      </c>
      <c r="P23" s="193"/>
      <c r="Q23" s="193"/>
      <c r="R23" s="193"/>
      <c r="S23" s="193"/>
      <c r="T23" s="194"/>
      <c r="U23" s="194"/>
    </row>
    <row r="24" spans="1:21" s="24" customFormat="1" ht="25.5" customHeight="1">
      <c r="A24" s="25"/>
      <c r="B24" s="25"/>
      <c r="C24" s="25" t="s">
        <v>96</v>
      </c>
      <c r="D24" s="25"/>
      <c r="E24" s="25"/>
      <c r="F24" s="26"/>
      <c r="G24" s="26"/>
      <c r="H24" s="26"/>
      <c r="I24" s="83">
        <v>51168.42</v>
      </c>
      <c r="J24" s="83"/>
      <c r="K24" s="83">
        <v>95616.37</v>
      </c>
      <c r="L24" s="115"/>
      <c r="M24" s="110">
        <v>0</v>
      </c>
      <c r="N24" s="83"/>
      <c r="O24" s="110">
        <v>0</v>
      </c>
      <c r="P24" s="193"/>
      <c r="Q24" s="193"/>
      <c r="R24" s="193"/>
      <c r="S24" s="193"/>
      <c r="T24" s="194"/>
      <c r="U24" s="194"/>
    </row>
    <row r="25" spans="1:21" s="24" customFormat="1" ht="25.5" customHeight="1">
      <c r="A25" s="25"/>
      <c r="B25" s="25"/>
      <c r="C25" s="25" t="s">
        <v>32</v>
      </c>
      <c r="D25" s="25"/>
      <c r="E25" s="25"/>
      <c r="F25" s="26"/>
      <c r="G25" s="26"/>
      <c r="H25" s="26"/>
      <c r="I25" s="83">
        <v>15210224.94</v>
      </c>
      <c r="J25" s="83"/>
      <c r="K25" s="83">
        <v>9839001.39</v>
      </c>
      <c r="L25" s="115"/>
      <c r="M25" s="110">
        <v>868150.5</v>
      </c>
      <c r="N25" s="83"/>
      <c r="O25" s="110">
        <v>8308.08</v>
      </c>
      <c r="P25" s="193"/>
      <c r="Q25" s="193"/>
      <c r="R25" s="193"/>
      <c r="S25" s="193"/>
      <c r="T25" s="194"/>
      <c r="U25" s="194"/>
    </row>
    <row r="26" spans="1:21" s="24" customFormat="1" ht="25.5" customHeight="1">
      <c r="A26" s="25"/>
      <c r="B26" s="25"/>
      <c r="C26" s="25" t="s">
        <v>33</v>
      </c>
      <c r="D26" s="25"/>
      <c r="E26" s="25"/>
      <c r="F26" s="26"/>
      <c r="G26" s="26"/>
      <c r="H26" s="26"/>
      <c r="I26" s="83">
        <v>54176937.99</v>
      </c>
      <c r="J26" s="83"/>
      <c r="K26" s="83">
        <v>38293194.98</v>
      </c>
      <c r="L26" s="115"/>
      <c r="M26" s="110">
        <v>14529306.8</v>
      </c>
      <c r="N26" s="83"/>
      <c r="O26" s="110">
        <v>13420354.19</v>
      </c>
      <c r="P26" s="193"/>
      <c r="Q26" s="193"/>
      <c r="R26" s="193"/>
      <c r="S26" s="193"/>
      <c r="T26" s="194"/>
      <c r="U26" s="194"/>
    </row>
    <row r="27" spans="1:21" s="24" customFormat="1" ht="25.5" customHeight="1">
      <c r="A27" s="25"/>
      <c r="B27" s="25"/>
      <c r="C27" s="25" t="s">
        <v>99</v>
      </c>
      <c r="D27" s="25"/>
      <c r="E27" s="25"/>
      <c r="F27" s="26"/>
      <c r="G27" s="26"/>
      <c r="H27" s="26"/>
      <c r="I27" s="83">
        <v>-7959397.45</v>
      </c>
      <c r="J27" s="83"/>
      <c r="K27" s="83">
        <v>-2273793.44</v>
      </c>
      <c r="L27" s="115"/>
      <c r="M27" s="110">
        <v>0</v>
      </c>
      <c r="N27" s="83"/>
      <c r="O27" s="110">
        <v>0</v>
      </c>
      <c r="P27" s="193"/>
      <c r="Q27" s="193"/>
      <c r="R27" s="193"/>
      <c r="S27" s="193"/>
      <c r="T27" s="194"/>
      <c r="U27" s="194"/>
    </row>
    <row r="28" spans="1:21" s="24" customFormat="1" ht="25.5" customHeight="1">
      <c r="A28" s="25"/>
      <c r="B28" s="25"/>
      <c r="C28" s="25" t="s">
        <v>153</v>
      </c>
      <c r="D28" s="25"/>
      <c r="E28" s="25"/>
      <c r="F28" s="26"/>
      <c r="G28" s="26"/>
      <c r="H28" s="26"/>
      <c r="I28" s="83">
        <v>23428227.12</v>
      </c>
      <c r="J28" s="83"/>
      <c r="K28" s="83">
        <v>0</v>
      </c>
      <c r="L28" s="115"/>
      <c r="M28" s="110">
        <v>0</v>
      </c>
      <c r="N28" s="83"/>
      <c r="O28" s="110">
        <v>0</v>
      </c>
      <c r="P28" s="193"/>
      <c r="Q28" s="193"/>
      <c r="R28" s="193"/>
      <c r="S28" s="193"/>
      <c r="T28" s="194"/>
      <c r="U28" s="194"/>
    </row>
    <row r="29" spans="1:21" s="41" customFormat="1" ht="25.5" customHeight="1">
      <c r="A29" s="92"/>
      <c r="B29" s="92" t="s">
        <v>154</v>
      </c>
      <c r="C29" s="93"/>
      <c r="D29" s="92"/>
      <c r="E29" s="92"/>
      <c r="F29" s="94"/>
      <c r="G29" s="94"/>
      <c r="H29" s="94"/>
      <c r="I29" s="165">
        <f>SUM(I8:I28)</f>
        <v>297945884.4164437</v>
      </c>
      <c r="J29" s="135">
        <f aca="true" t="shared" si="0" ref="J29:O29">SUM(J8:J28)</f>
        <v>0</v>
      </c>
      <c r="K29" s="165">
        <f t="shared" si="0"/>
        <v>227663580.07000002</v>
      </c>
      <c r="L29" s="135">
        <f t="shared" si="0"/>
        <v>0</v>
      </c>
      <c r="M29" s="165">
        <f t="shared" si="0"/>
        <v>74018356.5300001</v>
      </c>
      <c r="N29" s="135">
        <f t="shared" si="0"/>
        <v>0</v>
      </c>
      <c r="O29" s="165">
        <f t="shared" si="0"/>
        <v>68608797.71999997</v>
      </c>
      <c r="P29" s="196"/>
      <c r="Q29" s="196"/>
      <c r="R29" s="196"/>
      <c r="S29" s="196"/>
      <c r="T29" s="38"/>
      <c r="U29" s="38"/>
    </row>
    <row r="30" spans="1:21" s="24" customFormat="1" ht="25.5" customHeight="1">
      <c r="A30" s="25"/>
      <c r="B30" s="25" t="s">
        <v>250</v>
      </c>
      <c r="C30" s="25"/>
      <c r="D30" s="25"/>
      <c r="E30" s="25"/>
      <c r="F30" s="26"/>
      <c r="G30" s="26"/>
      <c r="H30" s="26"/>
      <c r="I30" s="83">
        <v>-27156796.18</v>
      </c>
      <c r="J30" s="83"/>
      <c r="K30" s="83">
        <v>-21984756.65</v>
      </c>
      <c r="L30" s="115"/>
      <c r="M30" s="110">
        <v>-8135346.42</v>
      </c>
      <c r="N30" s="83"/>
      <c r="O30" s="110">
        <v>-4891432.17</v>
      </c>
      <c r="P30" s="193"/>
      <c r="Q30" s="193"/>
      <c r="R30" s="193"/>
      <c r="S30" s="193"/>
      <c r="T30" s="194"/>
      <c r="U30" s="194"/>
    </row>
    <row r="31" spans="1:21" s="24" customFormat="1" ht="25.5" customHeight="1">
      <c r="A31" s="25"/>
      <c r="B31" s="25" t="s">
        <v>111</v>
      </c>
      <c r="C31" s="25"/>
      <c r="D31" s="25"/>
      <c r="E31" s="25"/>
      <c r="F31" s="26"/>
      <c r="G31" s="26"/>
      <c r="H31" s="26"/>
      <c r="I31" s="83">
        <v>351880</v>
      </c>
      <c r="J31" s="83"/>
      <c r="K31" s="76">
        <v>0</v>
      </c>
      <c r="L31" s="115"/>
      <c r="M31" s="110">
        <v>-1986205</v>
      </c>
      <c r="N31" s="83"/>
      <c r="O31" s="110">
        <v>0</v>
      </c>
      <c r="P31" s="193"/>
      <c r="Q31" s="193"/>
      <c r="R31" s="193"/>
      <c r="S31" s="193"/>
      <c r="T31" s="194"/>
      <c r="U31" s="194"/>
    </row>
    <row r="32" spans="1:21" s="24" customFormat="1" ht="25.5" customHeight="1">
      <c r="A32" s="25"/>
      <c r="B32" s="25" t="s">
        <v>101</v>
      </c>
      <c r="C32" s="25"/>
      <c r="D32" s="25"/>
      <c r="E32" s="25"/>
      <c r="F32" s="26"/>
      <c r="G32" s="26"/>
      <c r="H32" s="26"/>
      <c r="I32" s="129">
        <v>-12650448.67</v>
      </c>
      <c r="J32" s="129"/>
      <c r="K32" s="129">
        <v>193940.58</v>
      </c>
      <c r="L32" s="115"/>
      <c r="M32" s="110">
        <v>-227581.310000002</v>
      </c>
      <c r="N32" s="83"/>
      <c r="O32" s="110">
        <v>-1247876.29</v>
      </c>
      <c r="P32" s="193"/>
      <c r="Q32" s="193"/>
      <c r="R32" s="193"/>
      <c r="S32" s="193"/>
      <c r="T32" s="194"/>
      <c r="U32" s="194"/>
    </row>
    <row r="33" spans="1:21" s="24" customFormat="1" ht="25.5" customHeight="1" hidden="1">
      <c r="A33" s="25"/>
      <c r="B33" s="25" t="s">
        <v>174</v>
      </c>
      <c r="C33" s="25"/>
      <c r="D33" s="25"/>
      <c r="E33" s="25"/>
      <c r="F33" s="26"/>
      <c r="G33" s="26"/>
      <c r="H33" s="26"/>
      <c r="I33" s="129">
        <v>0</v>
      </c>
      <c r="J33" s="129"/>
      <c r="K33" s="129">
        <v>0</v>
      </c>
      <c r="L33" s="115"/>
      <c r="M33" s="110">
        <v>0</v>
      </c>
      <c r="N33" s="83"/>
      <c r="O33" s="110">
        <v>0</v>
      </c>
      <c r="P33" s="193"/>
      <c r="Q33" s="193"/>
      <c r="R33" s="193"/>
      <c r="S33" s="193"/>
      <c r="T33" s="194"/>
      <c r="U33" s="194"/>
    </row>
    <row r="34" spans="1:21" s="24" customFormat="1" ht="25.5" customHeight="1">
      <c r="A34" s="25"/>
      <c r="B34" s="25" t="s">
        <v>37</v>
      </c>
      <c r="C34" s="25"/>
      <c r="D34" s="25"/>
      <c r="E34" s="25"/>
      <c r="F34" s="26"/>
      <c r="G34" s="26"/>
      <c r="H34" s="26"/>
      <c r="I34" s="129">
        <v>-202048.84</v>
      </c>
      <c r="J34" s="129"/>
      <c r="K34" s="129">
        <v>-1609752.12</v>
      </c>
      <c r="L34" s="115"/>
      <c r="M34" s="129">
        <v>-452594.79</v>
      </c>
      <c r="N34" s="83"/>
      <c r="O34" s="129">
        <v>-325684.9</v>
      </c>
      <c r="P34" s="193"/>
      <c r="Q34" s="193"/>
      <c r="R34" s="193"/>
      <c r="S34" s="193"/>
      <c r="T34" s="194"/>
      <c r="U34" s="194"/>
    </row>
    <row r="35" spans="1:21" s="24" customFormat="1" ht="25.5" customHeight="1">
      <c r="A35" s="25"/>
      <c r="B35" s="25" t="s">
        <v>50</v>
      </c>
      <c r="C35" s="25"/>
      <c r="D35" s="25"/>
      <c r="E35" s="25"/>
      <c r="F35" s="26"/>
      <c r="G35" s="26"/>
      <c r="H35" s="26"/>
      <c r="I35" s="83">
        <v>-2360788.27</v>
      </c>
      <c r="J35" s="83"/>
      <c r="K35" s="83">
        <v>-1034287.29</v>
      </c>
      <c r="L35" s="115"/>
      <c r="M35" s="110">
        <v>-412152.700000003</v>
      </c>
      <c r="N35" s="83"/>
      <c r="O35" s="110">
        <v>469167</v>
      </c>
      <c r="P35" s="193"/>
      <c r="Q35" s="193"/>
      <c r="R35" s="193"/>
      <c r="S35" s="193"/>
      <c r="T35" s="194"/>
      <c r="U35" s="194"/>
    </row>
    <row r="36" spans="1:21" s="24" customFormat="1" ht="25.5" customHeight="1">
      <c r="A36" s="25"/>
      <c r="B36" s="25" t="s">
        <v>203</v>
      </c>
      <c r="C36" s="25"/>
      <c r="D36" s="25"/>
      <c r="E36" s="25"/>
      <c r="F36" s="26"/>
      <c r="G36" s="26"/>
      <c r="H36" s="26"/>
      <c r="I36" s="83">
        <v>8610085.34</v>
      </c>
      <c r="J36" s="83"/>
      <c r="K36" s="83">
        <v>11587840.35</v>
      </c>
      <c r="L36" s="115"/>
      <c r="M36" s="110">
        <v>2220959.45</v>
      </c>
      <c r="N36" s="83"/>
      <c r="O36" s="110">
        <v>4160987.28</v>
      </c>
      <c r="P36" s="193"/>
      <c r="Q36" s="193"/>
      <c r="R36" s="193"/>
      <c r="S36" s="193"/>
      <c r="T36" s="194"/>
      <c r="U36" s="194"/>
    </row>
    <row r="37" spans="1:21" s="24" customFormat="1" ht="25.5" customHeight="1">
      <c r="A37" s="25"/>
      <c r="B37" s="25" t="s">
        <v>156</v>
      </c>
      <c r="C37" s="25"/>
      <c r="D37" s="25"/>
      <c r="E37" s="25"/>
      <c r="F37" s="26"/>
      <c r="G37" s="26"/>
      <c r="H37" s="26"/>
      <c r="I37" s="83">
        <v>382858</v>
      </c>
      <c r="J37" s="83"/>
      <c r="K37" s="110">
        <v>0</v>
      </c>
      <c r="L37" s="115"/>
      <c r="M37" s="110">
        <v>671506.45</v>
      </c>
      <c r="N37" s="83"/>
      <c r="O37" s="110">
        <v>0</v>
      </c>
      <c r="P37" s="193"/>
      <c r="Q37" s="193"/>
      <c r="R37" s="193"/>
      <c r="S37" s="193"/>
      <c r="T37" s="194"/>
      <c r="U37" s="194"/>
    </row>
    <row r="38" spans="1:21" s="24" customFormat="1" ht="25.5" customHeight="1" hidden="1">
      <c r="A38" s="25"/>
      <c r="B38" s="25" t="s">
        <v>79</v>
      </c>
      <c r="C38" s="25"/>
      <c r="D38" s="25"/>
      <c r="E38" s="25"/>
      <c r="F38" s="26"/>
      <c r="G38" s="26"/>
      <c r="H38" s="26"/>
      <c r="I38" s="83"/>
      <c r="J38" s="83"/>
      <c r="K38" s="83"/>
      <c r="L38" s="115"/>
      <c r="M38" s="110"/>
      <c r="N38" s="83"/>
      <c r="O38" s="110"/>
      <c r="P38" s="193"/>
      <c r="Q38" s="193"/>
      <c r="R38" s="193"/>
      <c r="S38" s="193"/>
      <c r="T38" s="194"/>
      <c r="U38" s="194"/>
    </row>
    <row r="39" spans="1:21" s="24" customFormat="1" ht="23.25" customHeight="1" hidden="1">
      <c r="A39" s="25"/>
      <c r="B39" s="25" t="s">
        <v>112</v>
      </c>
      <c r="C39" s="25"/>
      <c r="D39" s="25"/>
      <c r="E39" s="25"/>
      <c r="F39" s="26"/>
      <c r="G39" s="26"/>
      <c r="H39" s="26"/>
      <c r="I39" s="83"/>
      <c r="J39" s="83"/>
      <c r="K39" s="83"/>
      <c r="L39" s="115"/>
      <c r="M39" s="110"/>
      <c r="N39" s="83"/>
      <c r="O39" s="110"/>
      <c r="P39" s="193"/>
      <c r="Q39" s="193"/>
      <c r="R39" s="193"/>
      <c r="S39" s="193"/>
      <c r="T39" s="194"/>
      <c r="U39" s="194"/>
    </row>
    <row r="40" spans="1:21" s="24" customFormat="1" ht="25.5" customHeight="1" hidden="1">
      <c r="A40" s="25"/>
      <c r="B40" s="25" t="s">
        <v>38</v>
      </c>
      <c r="C40" s="25"/>
      <c r="D40" s="25"/>
      <c r="E40" s="25"/>
      <c r="F40" s="26"/>
      <c r="G40" s="26"/>
      <c r="H40" s="26"/>
      <c r="I40" s="83"/>
      <c r="J40" s="83"/>
      <c r="K40" s="83"/>
      <c r="L40" s="115"/>
      <c r="M40" s="110"/>
      <c r="N40" s="83"/>
      <c r="O40" s="110"/>
      <c r="P40" s="193"/>
      <c r="Q40" s="193"/>
      <c r="R40" s="193"/>
      <c r="S40" s="193"/>
      <c r="T40" s="194"/>
      <c r="U40" s="194"/>
    </row>
    <row r="41" spans="1:19" s="24" customFormat="1" ht="25.5" customHeight="1" hidden="1">
      <c r="A41" s="25"/>
      <c r="B41" s="25" t="s">
        <v>80</v>
      </c>
      <c r="C41" s="25"/>
      <c r="D41" s="25"/>
      <c r="E41" s="25"/>
      <c r="F41" s="26"/>
      <c r="G41" s="26"/>
      <c r="H41" s="26"/>
      <c r="I41" s="83"/>
      <c r="J41" s="83"/>
      <c r="K41" s="83"/>
      <c r="L41" s="115"/>
      <c r="M41" s="110"/>
      <c r="N41" s="83"/>
      <c r="O41" s="110"/>
      <c r="P41" s="76"/>
      <c r="Q41" s="76"/>
      <c r="R41" s="76"/>
      <c r="S41" s="76"/>
    </row>
    <row r="42" spans="1:19" s="24" customFormat="1" ht="25.5" customHeight="1">
      <c r="A42" s="25"/>
      <c r="B42" s="25" t="s">
        <v>39</v>
      </c>
      <c r="C42" s="25"/>
      <c r="D42" s="25"/>
      <c r="E42" s="25"/>
      <c r="F42" s="26"/>
      <c r="G42" s="26"/>
      <c r="H42" s="26"/>
      <c r="I42" s="83">
        <v>4899346.02</v>
      </c>
      <c r="J42" s="83"/>
      <c r="K42" s="83">
        <v>24327435.890000004</v>
      </c>
      <c r="L42" s="115"/>
      <c r="M42" s="110">
        <v>9061765.5</v>
      </c>
      <c r="N42" s="83"/>
      <c r="O42" s="110">
        <v>2252713.78</v>
      </c>
      <c r="P42" s="76"/>
      <c r="Q42" s="76"/>
      <c r="R42" s="76"/>
      <c r="S42" s="76"/>
    </row>
    <row r="43" spans="1:19" s="24" customFormat="1" ht="25.5" customHeight="1">
      <c r="A43" s="25"/>
      <c r="B43" s="25" t="s">
        <v>102</v>
      </c>
      <c r="C43" s="25"/>
      <c r="D43" s="25"/>
      <c r="E43" s="25"/>
      <c r="F43" s="26"/>
      <c r="G43" s="26"/>
      <c r="H43" s="26"/>
      <c r="I43" s="83">
        <v>184733.5</v>
      </c>
      <c r="J43" s="83"/>
      <c r="K43" s="83">
        <v>-144800</v>
      </c>
      <c r="L43" s="115"/>
      <c r="M43" s="110">
        <v>0</v>
      </c>
      <c r="N43" s="83"/>
      <c r="O43" s="110">
        <v>0</v>
      </c>
      <c r="P43" s="76"/>
      <c r="Q43" s="76"/>
      <c r="R43" s="76"/>
      <c r="S43" s="76"/>
    </row>
    <row r="44" spans="1:19" s="24" customFormat="1" ht="25.5" customHeight="1">
      <c r="A44" s="25"/>
      <c r="B44" s="25" t="s">
        <v>83</v>
      </c>
      <c r="C44" s="25"/>
      <c r="D44" s="25"/>
      <c r="E44" s="25"/>
      <c r="F44" s="26"/>
      <c r="G44" s="26"/>
      <c r="H44" s="26"/>
      <c r="I44" s="83">
        <v>-69668139.04</v>
      </c>
      <c r="J44" s="83"/>
      <c r="K44" s="126">
        <v>-18057076.99</v>
      </c>
      <c r="L44" s="115"/>
      <c r="M44" s="110">
        <v>-13063336.260000002</v>
      </c>
      <c r="N44" s="83"/>
      <c r="O44" s="110">
        <v>-12596359.59</v>
      </c>
      <c r="P44" s="76"/>
      <c r="Q44" s="76"/>
      <c r="R44" s="76"/>
      <c r="S44" s="76"/>
    </row>
    <row r="45" spans="1:19" s="24" customFormat="1" ht="23.25">
      <c r="A45" s="88" t="s">
        <v>40</v>
      </c>
      <c r="B45" s="25"/>
      <c r="C45" s="89"/>
      <c r="D45" s="25"/>
      <c r="E45" s="25"/>
      <c r="F45" s="26"/>
      <c r="G45" s="26"/>
      <c r="H45" s="26"/>
      <c r="I45" s="111">
        <f>SUM(I29:I44)</f>
        <v>200336566.27644366</v>
      </c>
      <c r="J45" s="112">
        <f>SUM(J29:J42)</f>
        <v>0</v>
      </c>
      <c r="K45" s="111">
        <f>SUM(K29:K44)</f>
        <v>220942123.84000003</v>
      </c>
      <c r="L45" s="112"/>
      <c r="M45" s="111">
        <f>SUM(M29:M44)</f>
        <v>61695371.45000009</v>
      </c>
      <c r="N45" s="112">
        <f>SUM(N29:N42)</f>
        <v>0</v>
      </c>
      <c r="O45" s="111">
        <f>SUM(O29:O44)</f>
        <v>56430312.82999997</v>
      </c>
      <c r="P45" s="76"/>
      <c r="Q45" s="76"/>
      <c r="R45" s="76"/>
      <c r="S45" s="76"/>
    </row>
    <row r="46" spans="1:19" s="81" customFormat="1" ht="27" customHeight="1">
      <c r="A46" s="213" t="str">
        <f>A1</f>
        <v>บริษัท เชียงใหม่รามธุรกิจการแพทย์ จำกัด (มหาชน) และบริษัทย่อย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189"/>
      <c r="Q46" s="189"/>
      <c r="R46" s="189"/>
      <c r="S46" s="189"/>
    </row>
    <row r="47" spans="1:19" s="81" customFormat="1" ht="27" customHeight="1">
      <c r="A47" s="211" t="s">
        <v>34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189"/>
      <c r="Q47" s="189"/>
      <c r="R47" s="189"/>
      <c r="S47" s="189"/>
    </row>
    <row r="48" spans="1:19" s="81" customFormat="1" ht="27" customHeight="1">
      <c r="A48" s="229" t="str">
        <f>+A3</f>
        <v>สำหรับปี สิ้นสุดวันที่ 31 ธันวาคม 2551 และ 2550</v>
      </c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189"/>
      <c r="Q48" s="189"/>
      <c r="R48" s="189"/>
      <c r="S48" s="189"/>
    </row>
    <row r="49" spans="1:19" s="81" customFormat="1" ht="26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5" t="str">
        <f>+O4</f>
        <v>(หน่วย : บาท)</v>
      </c>
      <c r="P49" s="189"/>
      <c r="Q49" s="189"/>
      <c r="R49" s="189"/>
      <c r="S49" s="189"/>
    </row>
    <row r="50" spans="1:19" s="24" customFormat="1" ht="25.5" customHeight="1">
      <c r="A50" s="77"/>
      <c r="B50" s="77"/>
      <c r="C50" s="77"/>
      <c r="D50" s="77"/>
      <c r="E50" s="77"/>
      <c r="F50" s="77"/>
      <c r="G50" s="77"/>
      <c r="H50" s="77"/>
      <c r="I50" s="227" t="s">
        <v>1</v>
      </c>
      <c r="J50" s="227"/>
      <c r="K50" s="227"/>
      <c r="L50" s="77"/>
      <c r="M50" s="227" t="s">
        <v>84</v>
      </c>
      <c r="N50" s="227"/>
      <c r="O50" s="227"/>
      <c r="P50" s="76"/>
      <c r="Q50" s="76"/>
      <c r="R50" s="76"/>
      <c r="S50" s="76"/>
    </row>
    <row r="51" spans="1:19" s="24" customFormat="1" ht="25.5" customHeight="1">
      <c r="A51" s="74"/>
      <c r="B51" s="74"/>
      <c r="C51" s="74"/>
      <c r="D51" s="74"/>
      <c r="E51" s="74"/>
      <c r="F51" s="74"/>
      <c r="G51" s="74"/>
      <c r="H51" s="74"/>
      <c r="I51" s="66">
        <v>2551</v>
      </c>
      <c r="J51" s="66"/>
      <c r="K51" s="66">
        <v>2550</v>
      </c>
      <c r="L51" s="87"/>
      <c r="M51" s="66">
        <v>2551</v>
      </c>
      <c r="N51" s="87"/>
      <c r="O51" s="66">
        <v>2550</v>
      </c>
      <c r="P51" s="76"/>
      <c r="Q51" s="76"/>
      <c r="R51" s="76"/>
      <c r="S51" s="76"/>
    </row>
    <row r="52" spans="1:19" s="24" customFormat="1" ht="25.5" customHeight="1">
      <c r="A52" s="88" t="s">
        <v>41</v>
      </c>
      <c r="B52" s="25"/>
      <c r="C52" s="25"/>
      <c r="D52" s="25"/>
      <c r="E52" s="25"/>
      <c r="F52" s="26"/>
      <c r="G52" s="26"/>
      <c r="H52" s="26"/>
      <c r="I52" s="62"/>
      <c r="J52" s="62"/>
      <c r="K52" s="62"/>
      <c r="L52" s="69"/>
      <c r="M52" s="62"/>
      <c r="N52" s="95"/>
      <c r="O52" s="57"/>
      <c r="P52" s="76"/>
      <c r="Q52" s="76"/>
      <c r="R52" s="76"/>
      <c r="S52" s="76"/>
    </row>
    <row r="53" spans="1:19" s="24" customFormat="1" ht="25.5" customHeight="1">
      <c r="A53" s="25"/>
      <c r="B53" s="96" t="s">
        <v>139</v>
      </c>
      <c r="C53" s="89"/>
      <c r="D53" s="25"/>
      <c r="E53" s="25"/>
      <c r="F53" s="26"/>
      <c r="G53" s="94"/>
      <c r="H53" s="94"/>
      <c r="I53" s="83">
        <v>0</v>
      </c>
      <c r="J53" s="83"/>
      <c r="K53" s="83">
        <v>-6000000</v>
      </c>
      <c r="L53" s="129"/>
      <c r="M53" s="83">
        <v>0</v>
      </c>
      <c r="N53" s="83"/>
      <c r="O53" s="83">
        <v>0</v>
      </c>
      <c r="P53" s="76"/>
      <c r="Q53" s="76"/>
      <c r="R53" s="76"/>
      <c r="S53" s="76"/>
    </row>
    <row r="54" spans="1:19" s="24" customFormat="1" ht="25.5" customHeight="1">
      <c r="A54" s="25"/>
      <c r="B54" s="96" t="s">
        <v>144</v>
      </c>
      <c r="C54" s="89"/>
      <c r="D54" s="25"/>
      <c r="E54" s="25"/>
      <c r="F54" s="26"/>
      <c r="G54" s="26"/>
      <c r="H54" s="26"/>
      <c r="I54" s="83">
        <v>0</v>
      </c>
      <c r="J54" s="83"/>
      <c r="K54" s="83">
        <v>1423407.14</v>
      </c>
      <c r="L54" s="129"/>
      <c r="M54" s="83">
        <v>0</v>
      </c>
      <c r="N54" s="83"/>
      <c r="O54" s="83">
        <v>150000000</v>
      </c>
      <c r="P54" s="76"/>
      <c r="Q54" s="76"/>
      <c r="R54" s="76"/>
      <c r="S54" s="76"/>
    </row>
    <row r="55" spans="1:19" s="24" customFormat="1" ht="25.5" customHeight="1">
      <c r="A55" s="25"/>
      <c r="B55" s="96" t="s">
        <v>143</v>
      </c>
      <c r="C55" s="89"/>
      <c r="D55" s="25"/>
      <c r="E55" s="25"/>
      <c r="F55" s="26"/>
      <c r="G55" s="26"/>
      <c r="H55" s="26"/>
      <c r="I55" s="83">
        <v>-3750000</v>
      </c>
      <c r="J55" s="83"/>
      <c r="K55" s="83">
        <v>-1423407.14</v>
      </c>
      <c r="L55" s="129"/>
      <c r="M55" s="83">
        <v>0</v>
      </c>
      <c r="N55" s="83"/>
      <c r="O55" s="83">
        <v>-150000000</v>
      </c>
      <c r="P55" s="76"/>
      <c r="Q55" s="76"/>
      <c r="R55" s="76"/>
      <c r="S55" s="76"/>
    </row>
    <row r="56" spans="1:19" s="24" customFormat="1" ht="23.25">
      <c r="A56" s="25"/>
      <c r="B56" s="25" t="s">
        <v>58</v>
      </c>
      <c r="C56" s="25"/>
      <c r="D56" s="25"/>
      <c r="E56" s="25"/>
      <c r="F56" s="26"/>
      <c r="G56" s="26"/>
      <c r="H56" s="26"/>
      <c r="I56" s="83">
        <v>-9081095.6</v>
      </c>
      <c r="J56" s="83"/>
      <c r="K56" s="83">
        <v>-4906224.65</v>
      </c>
      <c r="L56" s="115"/>
      <c r="M56" s="110">
        <v>-4794922.72</v>
      </c>
      <c r="N56" s="83"/>
      <c r="O56" s="110">
        <v>-1907990.09</v>
      </c>
      <c r="P56" s="76"/>
      <c r="Q56" s="76"/>
      <c r="R56" s="76"/>
      <c r="S56" s="76"/>
    </row>
    <row r="57" spans="1:19" s="24" customFormat="1" ht="23.25">
      <c r="A57" s="25"/>
      <c r="B57" s="25" t="s">
        <v>149</v>
      </c>
      <c r="C57" s="25"/>
      <c r="D57" s="25"/>
      <c r="E57" s="25"/>
      <c r="F57" s="26"/>
      <c r="G57" s="26"/>
      <c r="H57" s="94"/>
      <c r="I57" s="83">
        <v>-4982750</v>
      </c>
      <c r="J57" s="83"/>
      <c r="K57" s="83">
        <v>0</v>
      </c>
      <c r="L57" s="115"/>
      <c r="M57" s="110">
        <v>-4982750</v>
      </c>
      <c r="N57" s="83"/>
      <c r="O57" s="110">
        <v>0</v>
      </c>
      <c r="P57" s="76"/>
      <c r="Q57" s="76"/>
      <c r="R57" s="76"/>
      <c r="S57" s="76"/>
    </row>
    <row r="58" spans="1:19" s="24" customFormat="1" ht="23.25" hidden="1">
      <c r="A58" s="25"/>
      <c r="B58" s="25" t="s">
        <v>178</v>
      </c>
      <c r="C58" s="25"/>
      <c r="D58" s="25"/>
      <c r="E58" s="25"/>
      <c r="F58" s="26"/>
      <c r="G58" s="26"/>
      <c r="H58" s="26"/>
      <c r="I58" s="83">
        <v>0</v>
      </c>
      <c r="J58" s="83"/>
      <c r="K58" s="83">
        <v>0</v>
      </c>
      <c r="L58" s="115"/>
      <c r="M58" s="110">
        <v>0</v>
      </c>
      <c r="N58" s="83"/>
      <c r="O58" s="110">
        <v>0</v>
      </c>
      <c r="P58" s="76"/>
      <c r="Q58" s="76"/>
      <c r="R58" s="76"/>
      <c r="S58" s="76"/>
    </row>
    <row r="59" spans="1:19" s="24" customFormat="1" ht="23.25">
      <c r="A59" s="25"/>
      <c r="B59" s="25" t="s">
        <v>186</v>
      </c>
      <c r="C59" s="25"/>
      <c r="D59" s="25"/>
      <c r="E59" s="25"/>
      <c r="F59" s="26"/>
      <c r="G59" s="26"/>
      <c r="H59" s="26"/>
      <c r="I59" s="83">
        <v>0</v>
      </c>
      <c r="J59" s="83"/>
      <c r="K59" s="83">
        <v>70000</v>
      </c>
      <c r="L59" s="115"/>
      <c r="M59" s="110">
        <v>0</v>
      </c>
      <c r="N59" s="83"/>
      <c r="O59" s="110">
        <v>0</v>
      </c>
      <c r="P59" s="76"/>
      <c r="Q59" s="76"/>
      <c r="R59" s="76"/>
      <c r="S59" s="76"/>
    </row>
    <row r="60" spans="1:19" s="24" customFormat="1" ht="23.25">
      <c r="A60" s="25"/>
      <c r="B60" s="25" t="s">
        <v>119</v>
      </c>
      <c r="C60" s="25"/>
      <c r="D60" s="25"/>
      <c r="E60" s="25"/>
      <c r="F60" s="26"/>
      <c r="G60" s="26"/>
      <c r="H60" s="26"/>
      <c r="I60" s="83">
        <v>0</v>
      </c>
      <c r="J60" s="83"/>
      <c r="K60" s="83">
        <v>-905400</v>
      </c>
      <c r="L60" s="115"/>
      <c r="M60" s="110">
        <v>0</v>
      </c>
      <c r="N60" s="83"/>
      <c r="O60" s="110">
        <v>0</v>
      </c>
      <c r="P60" s="76"/>
      <c r="Q60" s="76"/>
      <c r="R60" s="76"/>
      <c r="S60" s="76"/>
    </row>
    <row r="61" spans="1:19" s="24" customFormat="1" ht="25.5" customHeight="1">
      <c r="A61" s="25"/>
      <c r="B61" s="25" t="s">
        <v>60</v>
      </c>
      <c r="C61" s="25"/>
      <c r="D61" s="25"/>
      <c r="E61" s="25"/>
      <c r="F61" s="26"/>
      <c r="H61" s="203" t="s">
        <v>213</v>
      </c>
      <c r="I61" s="83">
        <v>-117843979.4</v>
      </c>
      <c r="J61" s="83"/>
      <c r="K61" s="83">
        <v>-168320850.81</v>
      </c>
      <c r="L61" s="115"/>
      <c r="M61" s="110">
        <v>-32466419.930000003</v>
      </c>
      <c r="N61" s="83"/>
      <c r="O61" s="110">
        <v>-44570764.71</v>
      </c>
      <c r="P61" s="76"/>
      <c r="Q61" s="76"/>
      <c r="R61" s="76"/>
      <c r="S61" s="76"/>
    </row>
    <row r="62" spans="1:19" s="24" customFormat="1" ht="25.5" customHeight="1">
      <c r="A62" s="25"/>
      <c r="B62" s="25" t="s">
        <v>61</v>
      </c>
      <c r="C62" s="25"/>
      <c r="D62" s="25"/>
      <c r="E62" s="25"/>
      <c r="F62" s="26"/>
      <c r="G62" s="94"/>
      <c r="H62" s="26"/>
      <c r="I62" s="83">
        <v>3458517.03</v>
      </c>
      <c r="J62" s="83"/>
      <c r="K62" s="83">
        <v>238250</v>
      </c>
      <c r="L62" s="115"/>
      <c r="M62" s="110">
        <v>1171686</v>
      </c>
      <c r="N62" s="83"/>
      <c r="O62" s="110">
        <v>1489569.85</v>
      </c>
      <c r="P62" s="76"/>
      <c r="Q62" s="76"/>
      <c r="R62" s="76"/>
      <c r="S62" s="76"/>
    </row>
    <row r="63" spans="1:19" s="24" customFormat="1" ht="25.5" customHeight="1">
      <c r="A63" s="25"/>
      <c r="B63" s="25" t="s">
        <v>243</v>
      </c>
      <c r="C63" s="25"/>
      <c r="D63" s="25"/>
      <c r="E63" s="25"/>
      <c r="F63" s="26"/>
      <c r="G63" s="26"/>
      <c r="H63" s="26"/>
      <c r="I63" s="83">
        <v>-7985190.280000001</v>
      </c>
      <c r="J63" s="83"/>
      <c r="K63" s="83">
        <v>-1300000</v>
      </c>
      <c r="L63" s="115"/>
      <c r="M63" s="110">
        <v>-8917857.26</v>
      </c>
      <c r="N63" s="83"/>
      <c r="O63" s="110">
        <v>-1014070.59</v>
      </c>
      <c r="P63" s="76"/>
      <c r="Q63" s="76"/>
      <c r="R63" s="76"/>
      <c r="S63" s="76"/>
    </row>
    <row r="64" spans="1:19" s="24" customFormat="1" ht="25.5" customHeight="1">
      <c r="A64" s="25"/>
      <c r="B64" s="25" t="s">
        <v>227</v>
      </c>
      <c r="C64" s="25"/>
      <c r="D64" s="25"/>
      <c r="E64" s="25"/>
      <c r="F64" s="26"/>
      <c r="G64" s="26"/>
      <c r="H64" s="26"/>
      <c r="I64" s="83">
        <v>75000000</v>
      </c>
      <c r="J64" s="83"/>
      <c r="K64" s="83">
        <v>0</v>
      </c>
      <c r="L64" s="115"/>
      <c r="M64" s="110">
        <v>75000000</v>
      </c>
      <c r="N64" s="83"/>
      <c r="O64" s="110">
        <v>0</v>
      </c>
      <c r="P64" s="76"/>
      <c r="Q64" s="76"/>
      <c r="R64" s="76"/>
      <c r="S64" s="76"/>
    </row>
    <row r="65" spans="1:19" s="24" customFormat="1" ht="25.5" customHeight="1">
      <c r="A65" s="25"/>
      <c r="B65" s="25" t="s">
        <v>179</v>
      </c>
      <c r="C65" s="25"/>
      <c r="D65" s="25"/>
      <c r="E65" s="25"/>
      <c r="F65" s="26"/>
      <c r="G65" s="26"/>
      <c r="H65" s="26"/>
      <c r="I65" s="83">
        <v>-75000000</v>
      </c>
      <c r="J65" s="83"/>
      <c r="K65" s="83">
        <v>0</v>
      </c>
      <c r="L65" s="115"/>
      <c r="M65" s="110">
        <v>-150000000</v>
      </c>
      <c r="N65" s="83"/>
      <c r="O65" s="110">
        <v>0</v>
      </c>
      <c r="P65" s="76"/>
      <c r="Q65" s="76"/>
      <c r="R65" s="76"/>
      <c r="S65" s="76"/>
    </row>
    <row r="66" spans="1:19" s="24" customFormat="1" ht="25.5" customHeight="1">
      <c r="A66" s="25"/>
      <c r="B66" s="25" t="s">
        <v>180</v>
      </c>
      <c r="C66" s="25"/>
      <c r="D66" s="25"/>
      <c r="E66" s="25"/>
      <c r="F66" s="26"/>
      <c r="G66" s="26"/>
      <c r="H66" s="26"/>
      <c r="I66" s="129">
        <v>-782170</v>
      </c>
      <c r="J66" s="129"/>
      <c r="K66" s="129">
        <v>0</v>
      </c>
      <c r="L66" s="115"/>
      <c r="M66" s="110">
        <v>0</v>
      </c>
      <c r="N66" s="83"/>
      <c r="O66" s="129">
        <v>0</v>
      </c>
      <c r="P66" s="76"/>
      <c r="Q66" s="76"/>
      <c r="R66" s="76"/>
      <c r="S66" s="76"/>
    </row>
    <row r="67" spans="1:19" s="24" customFormat="1" ht="23.25">
      <c r="A67" s="25"/>
      <c r="B67" s="25" t="s">
        <v>140</v>
      </c>
      <c r="C67" s="25"/>
      <c r="D67" s="25"/>
      <c r="E67" s="25"/>
      <c r="F67" s="26"/>
      <c r="G67" s="26"/>
      <c r="H67" s="26"/>
      <c r="I67" s="83">
        <v>0</v>
      </c>
      <c r="J67" s="83"/>
      <c r="K67" s="83">
        <v>0</v>
      </c>
      <c r="L67" s="115"/>
      <c r="M67" s="110">
        <v>0</v>
      </c>
      <c r="N67" s="83"/>
      <c r="O67" s="110">
        <v>327062</v>
      </c>
      <c r="P67" s="76"/>
      <c r="Q67" s="76"/>
      <c r="R67" s="76"/>
      <c r="S67" s="76"/>
    </row>
    <row r="68" spans="1:19" s="24" customFormat="1" ht="23.25">
      <c r="A68" s="25"/>
      <c r="B68" s="25" t="s">
        <v>145</v>
      </c>
      <c r="C68" s="89"/>
      <c r="D68" s="25"/>
      <c r="E68" s="25"/>
      <c r="F68" s="26"/>
      <c r="G68" s="26"/>
      <c r="H68" s="26"/>
      <c r="I68" s="83">
        <v>1217192</v>
      </c>
      <c r="J68" s="83"/>
      <c r="K68" s="83">
        <v>738110</v>
      </c>
      <c r="L68" s="129"/>
      <c r="M68" s="110">
        <v>0</v>
      </c>
      <c r="N68" s="83"/>
      <c r="O68" s="110">
        <v>0</v>
      </c>
      <c r="P68" s="76"/>
      <c r="Q68" s="76"/>
      <c r="R68" s="76"/>
      <c r="S68" s="76"/>
    </row>
    <row r="69" spans="1:19" s="24" customFormat="1" ht="23.25">
      <c r="A69" s="25"/>
      <c r="B69" s="25" t="s">
        <v>146</v>
      </c>
      <c r="C69" s="89"/>
      <c r="D69" s="25"/>
      <c r="E69" s="25"/>
      <c r="F69" s="26"/>
      <c r="G69" s="26"/>
      <c r="H69" s="26"/>
      <c r="I69" s="83">
        <v>4150000</v>
      </c>
      <c r="J69" s="83"/>
      <c r="K69" s="83">
        <v>4150000</v>
      </c>
      <c r="L69" s="129"/>
      <c r="M69" s="110">
        <v>0</v>
      </c>
      <c r="N69" s="83"/>
      <c r="O69" s="110">
        <v>0</v>
      </c>
      <c r="P69" s="76"/>
      <c r="Q69" s="76"/>
      <c r="R69" s="76"/>
      <c r="S69" s="76"/>
    </row>
    <row r="70" spans="1:19" s="24" customFormat="1" ht="23.25">
      <c r="A70" s="25"/>
      <c r="B70" s="25" t="s">
        <v>147</v>
      </c>
      <c r="C70" s="89"/>
      <c r="D70" s="25"/>
      <c r="E70" s="25"/>
      <c r="F70" s="26"/>
      <c r="G70" s="26"/>
      <c r="H70" s="26"/>
      <c r="I70" s="83">
        <v>10060800</v>
      </c>
      <c r="J70" s="83"/>
      <c r="K70" s="83">
        <v>10060800</v>
      </c>
      <c r="L70" s="129"/>
      <c r="M70" s="110">
        <v>0</v>
      </c>
      <c r="N70" s="83"/>
      <c r="O70" s="110">
        <v>0</v>
      </c>
      <c r="P70" s="76"/>
      <c r="Q70" s="76"/>
      <c r="R70" s="76"/>
      <c r="S70" s="76"/>
    </row>
    <row r="71" spans="1:19" s="24" customFormat="1" ht="25.5" customHeight="1" hidden="1">
      <c r="A71" s="25"/>
      <c r="B71" s="25" t="s">
        <v>59</v>
      </c>
      <c r="C71" s="25"/>
      <c r="D71" s="25"/>
      <c r="E71" s="25"/>
      <c r="F71" s="26"/>
      <c r="G71" s="26"/>
      <c r="H71" s="26"/>
      <c r="I71" s="83"/>
      <c r="J71" s="83"/>
      <c r="K71" s="83"/>
      <c r="L71" s="115"/>
      <c r="M71" s="110"/>
      <c r="N71" s="83"/>
      <c r="O71" s="110"/>
      <c r="P71" s="76"/>
      <c r="Q71" s="76"/>
      <c r="R71" s="76"/>
      <c r="S71" s="76"/>
    </row>
    <row r="72" spans="1:19" s="24" customFormat="1" ht="25.5" customHeight="1">
      <c r="A72" s="25"/>
      <c r="B72" s="24" t="s">
        <v>81</v>
      </c>
      <c r="C72" s="25"/>
      <c r="D72" s="25"/>
      <c r="E72" s="25"/>
      <c r="F72" s="26"/>
      <c r="G72" s="26"/>
      <c r="H72" s="26"/>
      <c r="I72" s="83">
        <v>6131924.58</v>
      </c>
      <c r="J72" s="83"/>
      <c r="K72" s="126">
        <v>3299943.56999994</v>
      </c>
      <c r="L72" s="115"/>
      <c r="M72" s="110">
        <v>2499080.42</v>
      </c>
      <c r="N72" s="83"/>
      <c r="O72" s="110">
        <v>4128185.72</v>
      </c>
      <c r="P72" s="76"/>
      <c r="Q72" s="76"/>
      <c r="R72" s="76"/>
      <c r="S72" s="76"/>
    </row>
    <row r="73" spans="1:19" s="24" customFormat="1" ht="25.5" customHeight="1">
      <c r="A73" s="88" t="s">
        <v>42</v>
      </c>
      <c r="B73" s="25"/>
      <c r="C73" s="89"/>
      <c r="D73" s="25"/>
      <c r="E73" s="25"/>
      <c r="F73" s="26"/>
      <c r="G73" s="26"/>
      <c r="H73" s="26"/>
      <c r="I73" s="111">
        <f>SUM(I53:I72)</f>
        <v>-119406751.67</v>
      </c>
      <c r="J73" s="112">
        <f>SUM(J53:J72)</f>
        <v>0</v>
      </c>
      <c r="K73" s="111">
        <f>SUM(K53:K72)</f>
        <v>-162875371.89000008</v>
      </c>
      <c r="L73" s="112"/>
      <c r="M73" s="111">
        <f>SUM(M53:M72)</f>
        <v>-122491183.49</v>
      </c>
      <c r="N73" s="112"/>
      <c r="O73" s="111">
        <f>SUM(O53:O72)</f>
        <v>-41548007.82000001</v>
      </c>
      <c r="P73" s="76"/>
      <c r="Q73" s="76"/>
      <c r="R73" s="76"/>
      <c r="S73" s="76"/>
    </row>
    <row r="74" spans="1:19" s="24" customFormat="1" ht="25.5" customHeight="1">
      <c r="A74" s="88" t="s">
        <v>43</v>
      </c>
      <c r="B74" s="25"/>
      <c r="C74" s="25"/>
      <c r="D74" s="25"/>
      <c r="E74" s="25"/>
      <c r="F74" s="26"/>
      <c r="G74" s="26"/>
      <c r="H74" s="26"/>
      <c r="I74" s="83"/>
      <c r="J74" s="83"/>
      <c r="K74" s="83"/>
      <c r="L74" s="115"/>
      <c r="M74" s="110"/>
      <c r="N74" s="83"/>
      <c r="O74" s="83"/>
      <c r="P74" s="76"/>
      <c r="Q74" s="76"/>
      <c r="R74" s="76"/>
      <c r="S74" s="76"/>
    </row>
    <row r="75" spans="1:19" s="24" customFormat="1" ht="25.5" customHeight="1">
      <c r="A75" s="88"/>
      <c r="B75" s="25" t="s">
        <v>103</v>
      </c>
      <c r="C75" s="25"/>
      <c r="D75" s="25"/>
      <c r="E75" s="25"/>
      <c r="F75" s="26"/>
      <c r="G75" s="26"/>
      <c r="H75" s="26"/>
      <c r="I75" s="83">
        <v>-5796007.980000004</v>
      </c>
      <c r="J75" s="83"/>
      <c r="K75" s="83">
        <v>-54579663.83</v>
      </c>
      <c r="L75" s="115"/>
      <c r="M75" s="110">
        <v>0</v>
      </c>
      <c r="N75" s="83"/>
      <c r="O75" s="83">
        <v>0</v>
      </c>
      <c r="P75" s="76"/>
      <c r="Q75" s="76"/>
      <c r="R75" s="76"/>
      <c r="S75" s="76"/>
    </row>
    <row r="76" spans="1:19" s="24" customFormat="1" ht="25.5" customHeight="1">
      <c r="A76" s="88"/>
      <c r="B76" s="25" t="s">
        <v>205</v>
      </c>
      <c r="C76" s="25"/>
      <c r="D76" s="25"/>
      <c r="E76" s="25"/>
      <c r="F76" s="26"/>
      <c r="G76" s="26"/>
      <c r="H76" s="26"/>
      <c r="I76" s="83">
        <v>-45000000</v>
      </c>
      <c r="J76" s="83"/>
      <c r="K76" s="83">
        <v>0</v>
      </c>
      <c r="L76" s="115"/>
      <c r="M76" s="110">
        <v>0</v>
      </c>
      <c r="N76" s="83"/>
      <c r="O76" s="83">
        <v>0</v>
      </c>
      <c r="P76" s="76"/>
      <c r="Q76" s="76"/>
      <c r="R76" s="76"/>
      <c r="S76" s="76"/>
    </row>
    <row r="77" spans="1:19" s="24" customFormat="1" ht="25.5" customHeight="1">
      <c r="A77" s="88"/>
      <c r="B77" s="25" t="s">
        <v>137</v>
      </c>
      <c r="C77" s="25"/>
      <c r="D77" s="25"/>
      <c r="E77" s="25"/>
      <c r="F77" s="26"/>
      <c r="G77" s="26"/>
      <c r="H77" s="26"/>
      <c r="I77" s="83">
        <v>0</v>
      </c>
      <c r="J77" s="83"/>
      <c r="K77" s="83">
        <v>0</v>
      </c>
      <c r="L77" s="115"/>
      <c r="M77" s="110">
        <v>30000000</v>
      </c>
      <c r="N77" s="83"/>
      <c r="O77" s="83">
        <v>0</v>
      </c>
      <c r="P77" s="76"/>
      <c r="Q77" s="76"/>
      <c r="R77" s="76"/>
      <c r="S77" s="76"/>
    </row>
    <row r="78" spans="1:19" s="24" customFormat="1" ht="25.5" customHeight="1">
      <c r="A78" s="88"/>
      <c r="B78" s="25" t="s">
        <v>188</v>
      </c>
      <c r="C78" s="25"/>
      <c r="D78" s="25"/>
      <c r="E78" s="25"/>
      <c r="F78" s="26"/>
      <c r="G78" s="26"/>
      <c r="H78" s="26"/>
      <c r="I78" s="83">
        <v>0</v>
      </c>
      <c r="J78" s="83"/>
      <c r="K78" s="83">
        <v>0</v>
      </c>
      <c r="L78" s="115"/>
      <c r="M78" s="110">
        <v>-20000000</v>
      </c>
      <c r="N78" s="83"/>
      <c r="O78" s="83">
        <v>0</v>
      </c>
      <c r="P78" s="76"/>
      <c r="Q78" s="76"/>
      <c r="R78" s="76"/>
      <c r="S78" s="76"/>
    </row>
    <row r="79" spans="1:19" s="24" customFormat="1" ht="25.5" customHeight="1">
      <c r="A79" s="88"/>
      <c r="B79" s="25" t="s">
        <v>106</v>
      </c>
      <c r="C79" s="25"/>
      <c r="D79" s="25"/>
      <c r="E79" s="25"/>
      <c r="F79" s="26"/>
      <c r="G79" s="26"/>
      <c r="H79" s="26"/>
      <c r="I79" s="83">
        <v>49000000</v>
      </c>
      <c r="J79" s="83"/>
      <c r="K79" s="83">
        <v>120700000</v>
      </c>
      <c r="L79" s="115"/>
      <c r="M79" s="83">
        <v>0</v>
      </c>
      <c r="N79" s="83"/>
      <c r="O79" s="83">
        <v>0</v>
      </c>
      <c r="P79" s="76"/>
      <c r="Q79" s="76"/>
      <c r="R79" s="76"/>
      <c r="S79" s="76"/>
    </row>
    <row r="80" spans="1:19" s="24" customFormat="1" ht="25.5" customHeight="1">
      <c r="A80" s="88"/>
      <c r="B80" s="25" t="s">
        <v>105</v>
      </c>
      <c r="C80" s="25"/>
      <c r="D80" s="25"/>
      <c r="E80" s="25"/>
      <c r="F80" s="26"/>
      <c r="G80" s="26"/>
      <c r="H80" s="26"/>
      <c r="I80" s="83">
        <v>-50700000</v>
      </c>
      <c r="J80" s="83"/>
      <c r="K80" s="83">
        <v>-49000000</v>
      </c>
      <c r="L80" s="115"/>
      <c r="M80" s="83">
        <v>0</v>
      </c>
      <c r="N80" s="83"/>
      <c r="O80" s="83">
        <v>0</v>
      </c>
      <c r="P80" s="76"/>
      <c r="Q80" s="76"/>
      <c r="R80" s="76"/>
      <c r="S80" s="76"/>
    </row>
    <row r="81" spans="1:19" s="24" customFormat="1" ht="25.5" customHeight="1">
      <c r="A81" s="88"/>
      <c r="B81" s="25" t="s">
        <v>114</v>
      </c>
      <c r="C81" s="25"/>
      <c r="D81" s="25"/>
      <c r="E81" s="25"/>
      <c r="F81" s="26"/>
      <c r="G81" s="26"/>
      <c r="H81" s="26"/>
      <c r="I81" s="83">
        <v>24600000</v>
      </c>
      <c r="J81" s="83"/>
      <c r="K81" s="83">
        <v>27600000</v>
      </c>
      <c r="L81" s="115"/>
      <c r="M81" s="83">
        <v>0</v>
      </c>
      <c r="N81" s="83"/>
      <c r="O81" s="83">
        <v>0</v>
      </c>
      <c r="P81" s="76"/>
      <c r="Q81" s="76"/>
      <c r="R81" s="76"/>
      <c r="S81" s="76"/>
    </row>
    <row r="82" spans="1:19" s="24" customFormat="1" ht="25.5" customHeight="1">
      <c r="A82" s="88"/>
      <c r="B82" s="25" t="s">
        <v>121</v>
      </c>
      <c r="C82" s="25"/>
      <c r="D82" s="25"/>
      <c r="E82" s="25"/>
      <c r="F82" s="26"/>
      <c r="G82" s="26"/>
      <c r="H82" s="26"/>
      <c r="I82" s="83">
        <v>-8500000</v>
      </c>
      <c r="J82" s="83"/>
      <c r="K82" s="83">
        <v>-18000000</v>
      </c>
      <c r="L82" s="115"/>
      <c r="M82" s="83">
        <v>0</v>
      </c>
      <c r="N82" s="83"/>
      <c r="O82" s="83">
        <v>0</v>
      </c>
      <c r="P82" s="76"/>
      <c r="Q82" s="76"/>
      <c r="R82" s="76"/>
      <c r="S82" s="76"/>
    </row>
    <row r="83" spans="1:19" s="24" customFormat="1" ht="25.5" customHeight="1" hidden="1">
      <c r="A83" s="88"/>
      <c r="B83" s="25" t="s">
        <v>138</v>
      </c>
      <c r="C83" s="25"/>
      <c r="D83" s="25"/>
      <c r="E83" s="25"/>
      <c r="F83" s="26"/>
      <c r="G83" s="26"/>
      <c r="H83" s="26"/>
      <c r="I83" s="83">
        <v>0</v>
      </c>
      <c r="J83" s="83"/>
      <c r="K83" s="83"/>
      <c r="L83" s="115"/>
      <c r="M83" s="83">
        <v>0</v>
      </c>
      <c r="N83" s="83"/>
      <c r="O83" s="83">
        <v>0</v>
      </c>
      <c r="P83" s="76"/>
      <c r="Q83" s="76"/>
      <c r="R83" s="76"/>
      <c r="S83" s="76"/>
    </row>
    <row r="84" spans="1:19" s="24" customFormat="1" ht="25.5" customHeight="1">
      <c r="A84" s="88"/>
      <c r="B84" s="25" t="s">
        <v>120</v>
      </c>
      <c r="C84" s="25"/>
      <c r="D84" s="25"/>
      <c r="E84" s="25"/>
      <c r="F84" s="26"/>
      <c r="G84" s="26"/>
      <c r="H84" s="26"/>
      <c r="I84" s="83">
        <v>0</v>
      </c>
      <c r="J84" s="83"/>
      <c r="K84" s="83">
        <v>81000000</v>
      </c>
      <c r="L84" s="115"/>
      <c r="M84" s="83">
        <v>0</v>
      </c>
      <c r="N84" s="83"/>
      <c r="O84" s="83">
        <v>0</v>
      </c>
      <c r="P84" s="76"/>
      <c r="Q84" s="76"/>
      <c r="R84" s="76"/>
      <c r="S84" s="76"/>
    </row>
    <row r="85" spans="1:19" s="24" customFormat="1" ht="25.5" customHeight="1">
      <c r="A85" s="88"/>
      <c r="B85" s="25" t="s">
        <v>135</v>
      </c>
      <c r="C85" s="25"/>
      <c r="D85" s="25"/>
      <c r="E85" s="25"/>
      <c r="F85" s="26"/>
      <c r="G85" s="26"/>
      <c r="H85" s="26"/>
      <c r="I85" s="83">
        <v>-7000000</v>
      </c>
      <c r="J85" s="83"/>
      <c r="K85" s="83">
        <v>0</v>
      </c>
      <c r="L85" s="83"/>
      <c r="M85" s="83">
        <v>0</v>
      </c>
      <c r="N85" s="83"/>
      <c r="O85" s="83">
        <v>0</v>
      </c>
      <c r="P85" s="76"/>
      <c r="Q85" s="76"/>
      <c r="R85" s="76"/>
      <c r="S85" s="76"/>
    </row>
    <row r="86" spans="1:19" s="24" customFormat="1" ht="25.5" customHeight="1">
      <c r="A86" s="88"/>
      <c r="B86" s="25" t="s">
        <v>241</v>
      </c>
      <c r="C86" s="25"/>
      <c r="D86" s="25"/>
      <c r="E86" s="25"/>
      <c r="F86" s="26"/>
      <c r="G86" s="26"/>
      <c r="H86" s="26"/>
      <c r="I86" s="83">
        <v>-530481.96</v>
      </c>
      <c r="J86" s="83"/>
      <c r="K86" s="83">
        <v>-1060821</v>
      </c>
      <c r="L86" s="115"/>
      <c r="M86" s="83">
        <v>0</v>
      </c>
      <c r="N86" s="83"/>
      <c r="O86" s="83">
        <v>0</v>
      </c>
      <c r="P86" s="76"/>
      <c r="Q86" s="76"/>
      <c r="R86" s="76"/>
      <c r="S86" s="76"/>
    </row>
    <row r="87" spans="1:19" s="24" customFormat="1" ht="25.5" customHeight="1">
      <c r="A87" s="88"/>
      <c r="B87" s="25" t="s">
        <v>242</v>
      </c>
      <c r="C87" s="25"/>
      <c r="D87" s="25"/>
      <c r="E87" s="25"/>
      <c r="F87" s="26"/>
      <c r="G87" s="26"/>
      <c r="H87" s="26"/>
      <c r="I87" s="83">
        <v>-24009999.999999996</v>
      </c>
      <c r="J87" s="83"/>
      <c r="K87" s="83">
        <v>-91180000</v>
      </c>
      <c r="L87" s="115"/>
      <c r="M87" s="83">
        <v>0</v>
      </c>
      <c r="N87" s="83"/>
      <c r="O87" s="83">
        <v>0</v>
      </c>
      <c r="P87" s="76"/>
      <c r="Q87" s="76"/>
      <c r="R87" s="76"/>
      <c r="S87" s="76"/>
    </row>
    <row r="88" spans="1:19" s="24" customFormat="1" ht="25.5" customHeight="1">
      <c r="A88" s="88"/>
      <c r="B88" s="25" t="s">
        <v>118</v>
      </c>
      <c r="C88" s="25"/>
      <c r="D88" s="25"/>
      <c r="E88" s="25"/>
      <c r="F88" s="26"/>
      <c r="G88" s="26"/>
      <c r="H88" s="26"/>
      <c r="I88" s="83">
        <v>0</v>
      </c>
      <c r="J88" s="83"/>
      <c r="K88" s="83">
        <v>0</v>
      </c>
      <c r="L88" s="115"/>
      <c r="M88" s="83">
        <v>0</v>
      </c>
      <c r="N88" s="83"/>
      <c r="O88" s="110">
        <v>120000000</v>
      </c>
      <c r="P88" s="76"/>
      <c r="Q88" s="76"/>
      <c r="R88" s="76"/>
      <c r="S88" s="76"/>
    </row>
    <row r="89" spans="1:19" s="24" customFormat="1" ht="25.5" customHeight="1">
      <c r="A89" s="88"/>
      <c r="B89" s="25" t="s">
        <v>116</v>
      </c>
      <c r="C89" s="25"/>
      <c r="D89" s="25"/>
      <c r="E89" s="25"/>
      <c r="F89" s="26"/>
      <c r="G89" s="26"/>
      <c r="H89" s="26"/>
      <c r="I89" s="83">
        <v>-60346875</v>
      </c>
      <c r="J89" s="83"/>
      <c r="K89" s="83">
        <v>0</v>
      </c>
      <c r="L89" s="115"/>
      <c r="M89" s="110">
        <v>-60346875</v>
      </c>
      <c r="N89" s="83"/>
      <c r="O89" s="110">
        <v>-24000000</v>
      </c>
      <c r="P89" s="76"/>
      <c r="Q89" s="76"/>
      <c r="R89" s="76"/>
      <c r="S89" s="76"/>
    </row>
    <row r="90" spans="1:19" s="24" customFormat="1" ht="25.5" customHeight="1">
      <c r="A90" s="25"/>
      <c r="B90" s="25" t="s">
        <v>82</v>
      </c>
      <c r="C90" s="25"/>
      <c r="D90" s="25"/>
      <c r="E90" s="25"/>
      <c r="F90" s="26"/>
      <c r="G90" s="26"/>
      <c r="H90" s="26"/>
      <c r="I90" s="83">
        <v>-46869999.34016394</v>
      </c>
      <c r="J90" s="83"/>
      <c r="K90" s="126">
        <v>-54239549.88</v>
      </c>
      <c r="L90" s="115"/>
      <c r="M90" s="126">
        <v>-815213.34</v>
      </c>
      <c r="N90" s="83"/>
      <c r="O90" s="110">
        <v>-8308.08</v>
      </c>
      <c r="P90" s="76"/>
      <c r="Q90" s="76"/>
      <c r="R90" s="76"/>
      <c r="S90" s="76"/>
    </row>
    <row r="91" spans="1:19" s="24" customFormat="1" ht="25.5" customHeight="1">
      <c r="A91" s="88" t="s">
        <v>44</v>
      </c>
      <c r="B91" s="25"/>
      <c r="C91" s="89"/>
      <c r="D91" s="25"/>
      <c r="E91" s="25"/>
      <c r="F91" s="26"/>
      <c r="G91" s="26"/>
      <c r="H91" s="26"/>
      <c r="I91" s="111">
        <f>SUM(I75:I90)</f>
        <v>-175153364.28016394</v>
      </c>
      <c r="J91" s="112"/>
      <c r="K91" s="111">
        <f>SUM(K75:K90)</f>
        <v>-38760034.71</v>
      </c>
      <c r="L91" s="112"/>
      <c r="M91" s="111">
        <f>SUM(M75:M90)</f>
        <v>-51162088.34</v>
      </c>
      <c r="N91" s="112"/>
      <c r="O91" s="111">
        <f>SUM(O75:O90)</f>
        <v>95991691.92</v>
      </c>
      <c r="P91" s="76"/>
      <c r="Q91" s="76"/>
      <c r="R91" s="76"/>
      <c r="S91" s="76"/>
    </row>
    <row r="92" spans="1:19" s="24" customFormat="1" ht="9.75" customHeight="1">
      <c r="A92" s="88"/>
      <c r="B92" s="25"/>
      <c r="C92" s="89"/>
      <c r="D92" s="25"/>
      <c r="E92" s="25"/>
      <c r="F92" s="26"/>
      <c r="G92" s="26"/>
      <c r="H92" s="26"/>
      <c r="I92" s="112"/>
      <c r="J92" s="112"/>
      <c r="K92" s="112"/>
      <c r="L92" s="112"/>
      <c r="M92" s="112"/>
      <c r="N92" s="112"/>
      <c r="O92" s="112"/>
      <c r="P92" s="76"/>
      <c r="Q92" s="76"/>
      <c r="R92" s="76"/>
      <c r="S92" s="76"/>
    </row>
    <row r="93" spans="1:19" s="24" customFormat="1" ht="25.5" customHeight="1">
      <c r="A93" s="88" t="s">
        <v>45</v>
      </c>
      <c r="B93" s="25"/>
      <c r="C93" s="25"/>
      <c r="D93" s="25"/>
      <c r="E93" s="25"/>
      <c r="F93" s="26"/>
      <c r="G93" s="26"/>
      <c r="H93" s="26"/>
      <c r="I93" s="120">
        <f>I45+I73+I91</f>
        <v>-94223549.67372029</v>
      </c>
      <c r="J93" s="112"/>
      <c r="K93" s="120">
        <f>K45+K73+K91</f>
        <v>19306717.239999957</v>
      </c>
      <c r="L93" s="112"/>
      <c r="M93" s="120">
        <f>SUM(M45+M73+M91)</f>
        <v>-111957900.3799999</v>
      </c>
      <c r="N93" s="120"/>
      <c r="O93" s="120">
        <f>SUM(O45+O73+O91)</f>
        <v>110873996.92999996</v>
      </c>
      <c r="P93" s="76"/>
      <c r="Q93" s="76"/>
      <c r="R93" s="76"/>
      <c r="S93" s="76"/>
    </row>
    <row r="94" spans="1:19" s="41" customFormat="1" ht="25.5" customHeight="1">
      <c r="A94" s="92" t="s">
        <v>113</v>
      </c>
      <c r="C94" s="92"/>
      <c r="D94" s="92"/>
      <c r="E94" s="92"/>
      <c r="F94" s="94"/>
      <c r="G94" s="94"/>
      <c r="H94" s="94"/>
      <c r="I94" s="135">
        <v>119244050.75</v>
      </c>
      <c r="J94" s="135"/>
      <c r="K94" s="135">
        <v>0</v>
      </c>
      <c r="L94" s="156"/>
      <c r="M94" s="149">
        <v>0</v>
      </c>
      <c r="N94" s="135"/>
      <c r="O94" s="149">
        <v>0</v>
      </c>
      <c r="P94" s="201"/>
      <c r="Q94" s="201"/>
      <c r="R94" s="201"/>
      <c r="S94" s="201"/>
    </row>
    <row r="95" spans="1:19" s="24" customFormat="1" ht="25.5" customHeight="1">
      <c r="A95" s="88" t="s">
        <v>238</v>
      </c>
      <c r="B95" s="25"/>
      <c r="C95" s="25"/>
      <c r="D95" s="25"/>
      <c r="E95" s="25"/>
      <c r="F95" s="26"/>
      <c r="H95" s="202" t="s">
        <v>239</v>
      </c>
      <c r="I95" s="112">
        <v>30491838.52</v>
      </c>
      <c r="J95" s="112"/>
      <c r="K95" s="169">
        <v>11185121.28</v>
      </c>
      <c r="L95" s="109"/>
      <c r="M95" s="140">
        <v>148931878.70999998</v>
      </c>
      <c r="N95" s="110"/>
      <c r="O95" s="140">
        <v>38057881.78</v>
      </c>
      <c r="P95" s="76"/>
      <c r="Q95" s="76"/>
      <c r="R95" s="76"/>
      <c r="S95" s="76"/>
    </row>
    <row r="96" spans="1:19" s="24" customFormat="1" ht="25.5" customHeight="1" thickBot="1">
      <c r="A96" s="88" t="s">
        <v>240</v>
      </c>
      <c r="B96" s="25"/>
      <c r="C96" s="25"/>
      <c r="D96" s="25"/>
      <c r="E96" s="25"/>
      <c r="F96" s="26"/>
      <c r="H96" s="202" t="s">
        <v>239</v>
      </c>
      <c r="I96" s="121">
        <f>SUM(I93:I95)</f>
        <v>55512339.59627971</v>
      </c>
      <c r="J96" s="112">
        <f>SUM(J93:J95)</f>
        <v>0</v>
      </c>
      <c r="K96" s="121">
        <f>SUM(K93:K95)</f>
        <v>30491838.51999996</v>
      </c>
      <c r="L96" s="109"/>
      <c r="M96" s="121">
        <f>SUM(M93:M95)</f>
        <v>36973978.33000007</v>
      </c>
      <c r="N96" s="110"/>
      <c r="O96" s="121">
        <f>SUM(O93:O95)</f>
        <v>148931878.70999998</v>
      </c>
      <c r="P96" s="76"/>
      <c r="Q96" s="76"/>
      <c r="R96" s="76"/>
      <c r="S96" s="76"/>
    </row>
    <row r="97" spans="1:19" s="24" customFormat="1" ht="25.5" customHeight="1" thickTop="1">
      <c r="A97" s="88"/>
      <c r="B97" s="25"/>
      <c r="C97" s="25"/>
      <c r="D97" s="25"/>
      <c r="E97" s="25"/>
      <c r="F97" s="26"/>
      <c r="G97" s="26"/>
      <c r="H97" s="26"/>
      <c r="I97" s="59"/>
      <c r="J97" s="59"/>
      <c r="K97" s="59"/>
      <c r="L97" s="97"/>
      <c r="M97" s="59"/>
      <c r="N97" s="27"/>
      <c r="O97" s="59"/>
      <c r="P97" s="76"/>
      <c r="Q97" s="76"/>
      <c r="R97" s="76"/>
      <c r="S97" s="76"/>
    </row>
    <row r="98" spans="1:19" s="24" customFormat="1" ht="25.5" customHeight="1">
      <c r="A98" s="88"/>
      <c r="B98" s="25"/>
      <c r="C98" s="25"/>
      <c r="D98" s="25"/>
      <c r="E98" s="25"/>
      <c r="F98" s="26"/>
      <c r="G98" s="26"/>
      <c r="H98" s="26"/>
      <c r="I98" s="59"/>
      <c r="J98" s="59"/>
      <c r="K98" s="59"/>
      <c r="L98" s="97"/>
      <c r="M98" s="59"/>
      <c r="N98" s="27"/>
      <c r="O98" s="59"/>
      <c r="P98" s="76"/>
      <c r="Q98" s="76"/>
      <c r="R98" s="76"/>
      <c r="S98" s="76"/>
    </row>
    <row r="99" spans="1:15" s="76" customFormat="1" ht="25.5" customHeight="1">
      <c r="A99" s="86"/>
      <c r="F99" s="180"/>
      <c r="G99" s="180"/>
      <c r="H99" s="180"/>
      <c r="I99" s="170"/>
      <c r="J99" s="170"/>
      <c r="K99" s="170"/>
      <c r="L99" s="170"/>
      <c r="M99" s="170"/>
      <c r="N99" s="170"/>
      <c r="O99" s="170"/>
    </row>
    <row r="100" spans="1:19" s="24" customFormat="1" ht="25.5" customHeight="1">
      <c r="A100" s="88"/>
      <c r="B100" s="25"/>
      <c r="C100" s="25"/>
      <c r="D100" s="25"/>
      <c r="E100" s="25"/>
      <c r="F100" s="26"/>
      <c r="G100" s="26"/>
      <c r="H100" s="26"/>
      <c r="I100" s="59"/>
      <c r="J100" s="59"/>
      <c r="K100" s="59"/>
      <c r="L100" s="97"/>
      <c r="M100" s="59"/>
      <c r="N100" s="27"/>
      <c r="O100" s="59"/>
      <c r="P100" s="76"/>
      <c r="Q100" s="76"/>
      <c r="R100" s="76"/>
      <c r="S100" s="76"/>
    </row>
    <row r="101" spans="1:19" s="24" customFormat="1" ht="25.5" customHeight="1">
      <c r="A101" s="88"/>
      <c r="B101" s="25"/>
      <c r="C101" s="25"/>
      <c r="D101" s="25"/>
      <c r="E101" s="25"/>
      <c r="F101" s="26"/>
      <c r="G101" s="26"/>
      <c r="H101" s="26"/>
      <c r="I101" s="59"/>
      <c r="J101" s="59"/>
      <c r="K101" s="59"/>
      <c r="L101" s="97"/>
      <c r="M101" s="59"/>
      <c r="N101" s="27"/>
      <c r="O101" s="59"/>
      <c r="P101" s="76"/>
      <c r="Q101" s="76"/>
      <c r="R101" s="76"/>
      <c r="S101" s="76"/>
    </row>
    <row r="102" spans="1:19" s="24" customFormat="1" ht="25.5" customHeight="1">
      <c r="A102" s="88"/>
      <c r="B102" s="25"/>
      <c r="C102" s="25"/>
      <c r="D102" s="25"/>
      <c r="E102" s="25"/>
      <c r="F102" s="26"/>
      <c r="G102" s="26"/>
      <c r="H102" s="26"/>
      <c r="I102" s="59"/>
      <c r="J102" s="59"/>
      <c r="K102" s="59"/>
      <c r="L102" s="97"/>
      <c r="M102" s="59"/>
      <c r="N102" s="27"/>
      <c r="O102" s="59"/>
      <c r="P102" s="76"/>
      <c r="Q102" s="76"/>
      <c r="R102" s="76"/>
      <c r="S102" s="76"/>
    </row>
    <row r="103" spans="1:19" s="24" customFormat="1" ht="25.5" customHeight="1">
      <c r="A103" s="88"/>
      <c r="B103" s="25"/>
      <c r="C103" s="25"/>
      <c r="D103" s="25"/>
      <c r="E103" s="25"/>
      <c r="F103" s="26"/>
      <c r="G103" s="26"/>
      <c r="H103" s="26"/>
      <c r="I103" s="59"/>
      <c r="J103" s="59"/>
      <c r="K103" s="59"/>
      <c r="L103" s="97"/>
      <c r="M103" s="59"/>
      <c r="N103" s="27"/>
      <c r="O103" s="59"/>
      <c r="P103" s="76"/>
      <c r="Q103" s="76"/>
      <c r="R103" s="76"/>
      <c r="S103" s="76"/>
    </row>
    <row r="104" spans="1:19" s="24" customFormat="1" ht="25.5" customHeight="1">
      <c r="A104" s="88"/>
      <c r="B104" s="25"/>
      <c r="C104" s="25"/>
      <c r="D104" s="25"/>
      <c r="E104" s="25"/>
      <c r="F104" s="26"/>
      <c r="G104" s="26"/>
      <c r="H104" s="26"/>
      <c r="I104" s="59"/>
      <c r="J104" s="59"/>
      <c r="K104" s="59"/>
      <c r="L104" s="97"/>
      <c r="M104" s="59"/>
      <c r="N104" s="27"/>
      <c r="O104" s="59"/>
      <c r="P104" s="76"/>
      <c r="Q104" s="76"/>
      <c r="R104" s="76"/>
      <c r="S104" s="76"/>
    </row>
    <row r="105" spans="1:19" s="24" customFormat="1" ht="25.5" customHeight="1">
      <c r="A105" s="88"/>
      <c r="B105" s="25"/>
      <c r="C105" s="25"/>
      <c r="D105" s="25"/>
      <c r="E105" s="25"/>
      <c r="F105" s="26"/>
      <c r="G105" s="26"/>
      <c r="H105" s="26"/>
      <c r="I105" s="59"/>
      <c r="J105" s="59"/>
      <c r="K105" s="59"/>
      <c r="L105" s="97"/>
      <c r="M105" s="59"/>
      <c r="N105" s="27"/>
      <c r="O105" s="59"/>
      <c r="P105" s="76"/>
      <c r="Q105" s="76"/>
      <c r="R105" s="76"/>
      <c r="S105" s="76"/>
    </row>
    <row r="106" spans="1:19" s="24" customFormat="1" ht="25.5" customHeight="1">
      <c r="A106" s="88"/>
      <c r="B106" s="25"/>
      <c r="C106" s="25"/>
      <c r="D106" s="25"/>
      <c r="E106" s="25"/>
      <c r="F106" s="26"/>
      <c r="G106" s="26"/>
      <c r="H106" s="26"/>
      <c r="I106" s="59"/>
      <c r="J106" s="59"/>
      <c r="K106" s="59"/>
      <c r="L106" s="97"/>
      <c r="M106" s="59"/>
      <c r="N106" s="27"/>
      <c r="O106" s="59"/>
      <c r="P106" s="76"/>
      <c r="Q106" s="76"/>
      <c r="R106" s="76"/>
      <c r="S106" s="76"/>
    </row>
    <row r="107" spans="1:19" s="24" customFormat="1" ht="25.5" customHeight="1">
      <c r="A107" s="88"/>
      <c r="B107" s="25"/>
      <c r="C107" s="25"/>
      <c r="D107" s="25"/>
      <c r="E107" s="25"/>
      <c r="F107" s="26"/>
      <c r="G107" s="26"/>
      <c r="H107" s="26"/>
      <c r="I107" s="59"/>
      <c r="J107" s="59"/>
      <c r="K107" s="59"/>
      <c r="L107" s="97"/>
      <c r="M107" s="59"/>
      <c r="N107" s="27"/>
      <c r="O107" s="59"/>
      <c r="P107" s="76"/>
      <c r="Q107" s="76"/>
      <c r="R107" s="76"/>
      <c r="S107" s="76"/>
    </row>
    <row r="108" spans="1:19" s="24" customFormat="1" ht="25.5" customHeight="1">
      <c r="A108" s="88"/>
      <c r="B108" s="25"/>
      <c r="C108" s="25"/>
      <c r="D108" s="25"/>
      <c r="E108" s="25"/>
      <c r="F108" s="26"/>
      <c r="G108" s="26"/>
      <c r="H108" s="26"/>
      <c r="I108" s="59"/>
      <c r="J108" s="59"/>
      <c r="K108" s="59"/>
      <c r="L108" s="97"/>
      <c r="M108" s="59"/>
      <c r="N108" s="27"/>
      <c r="O108" s="59"/>
      <c r="P108" s="76"/>
      <c r="Q108" s="76"/>
      <c r="R108" s="76"/>
      <c r="S108" s="76"/>
    </row>
    <row r="109" spans="1:19" s="24" customFormat="1" ht="25.5" customHeight="1">
      <c r="A109" s="88"/>
      <c r="B109" s="25"/>
      <c r="C109" s="25"/>
      <c r="D109" s="25"/>
      <c r="E109" s="25"/>
      <c r="F109" s="26"/>
      <c r="G109" s="26"/>
      <c r="H109" s="26"/>
      <c r="I109" s="59"/>
      <c r="J109" s="59"/>
      <c r="K109" s="59"/>
      <c r="L109" s="97"/>
      <c r="M109" s="59"/>
      <c r="N109" s="27"/>
      <c r="O109" s="59"/>
      <c r="P109" s="76"/>
      <c r="Q109" s="76"/>
      <c r="R109" s="76"/>
      <c r="S109" s="76"/>
    </row>
    <row r="110" spans="1:19" s="24" customFormat="1" ht="25.5" customHeight="1">
      <c r="A110" s="88"/>
      <c r="B110" s="25"/>
      <c r="C110" s="25"/>
      <c r="D110" s="25"/>
      <c r="E110" s="25"/>
      <c r="F110" s="26"/>
      <c r="G110" s="26"/>
      <c r="H110" s="26"/>
      <c r="I110" s="59"/>
      <c r="J110" s="59"/>
      <c r="K110" s="59"/>
      <c r="L110" s="97"/>
      <c r="M110" s="59"/>
      <c r="N110" s="27"/>
      <c r="O110" s="59"/>
      <c r="P110" s="76"/>
      <c r="Q110" s="76"/>
      <c r="R110" s="76"/>
      <c r="S110" s="76"/>
    </row>
  </sheetData>
  <sheetProtection/>
  <mergeCells count="10">
    <mergeCell ref="M50:O50"/>
    <mergeCell ref="A46:O46"/>
    <mergeCell ref="A47:O47"/>
    <mergeCell ref="A48:O48"/>
    <mergeCell ref="I50:K50"/>
    <mergeCell ref="M5:O5"/>
    <mergeCell ref="A1:O1"/>
    <mergeCell ref="A2:O2"/>
    <mergeCell ref="A3:O3"/>
    <mergeCell ref="I5:K5"/>
  </mergeCells>
  <printOptions/>
  <pageMargins left="0.7" right="0.17" top="0.63" bottom="0.22" header="0.41" footer="0.2"/>
  <pageSetup firstPageNumber="9" useFirstPageNumber="1" fitToHeight="3" horizontalDpi="600" verticalDpi="600" orientation="portrait" paperSize="9" scale="66" r:id="rId1"/>
  <headerFooter alignWithMargins="0">
    <oddHeader>&amp;C&amp;"Angsana New,Bold"&amp;16&amp;P</oddHeader>
    <oddFooter xml:space="preserve">&amp;L&amp;"Angsana New,ธรรมดา"&amp;16หมายเหตุประกอบงบการเงินเป็นส่วนหนึ่งของงบการเงินนี้  </oddFooter>
  </headerFooter>
  <rowBreaks count="2" manualBreakCount="2">
    <brk id="45" max="255" man="1"/>
    <brk id="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iLLuSioN</cp:lastModifiedBy>
  <cp:lastPrinted>2009-02-24T06:11:01Z</cp:lastPrinted>
  <dcterms:created xsi:type="dcterms:W3CDTF">2005-04-27T11:05:50Z</dcterms:created>
  <dcterms:modified xsi:type="dcterms:W3CDTF">2009-02-26T03:08:30Z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8752659">
    <vt:lpwstr/>
  </property>
  <property fmtid="{D5CDD505-2E9C-101B-9397-08002B2CF9AE}" pid="3" name="IVID346013FA">
    <vt:lpwstr/>
  </property>
  <property fmtid="{D5CDD505-2E9C-101B-9397-08002B2CF9AE}" pid="4" name="IVIDE0538866">
    <vt:lpwstr/>
  </property>
  <property fmtid="{D5CDD505-2E9C-101B-9397-08002B2CF9AE}" pid="5" name="IVIDACE0124D">
    <vt:lpwstr/>
  </property>
  <property fmtid="{D5CDD505-2E9C-101B-9397-08002B2CF9AE}" pid="6" name="IVIDC41A9CA6">
    <vt:lpwstr/>
  </property>
  <property fmtid="{D5CDD505-2E9C-101B-9397-08002B2CF9AE}" pid="7" name="IVID8A66527D">
    <vt:lpwstr/>
  </property>
  <property fmtid="{D5CDD505-2E9C-101B-9397-08002B2CF9AE}" pid="8" name="IVID12551BDF">
    <vt:lpwstr/>
  </property>
  <property fmtid="{D5CDD505-2E9C-101B-9397-08002B2CF9AE}" pid="9" name="IVIDE7418E5">
    <vt:lpwstr/>
  </property>
  <property fmtid="{D5CDD505-2E9C-101B-9397-08002B2CF9AE}" pid="10" name="IVID1A5315DD">
    <vt:lpwstr/>
  </property>
  <property fmtid="{D5CDD505-2E9C-101B-9397-08002B2CF9AE}" pid="11" name="IVID17351601">
    <vt:lpwstr/>
  </property>
  <property fmtid="{D5CDD505-2E9C-101B-9397-08002B2CF9AE}" pid="12" name="IVID89541B32">
    <vt:lpwstr/>
  </property>
  <property fmtid="{D5CDD505-2E9C-101B-9397-08002B2CF9AE}" pid="13" name="IVID27444CE4">
    <vt:lpwstr/>
  </property>
  <property fmtid="{D5CDD505-2E9C-101B-9397-08002B2CF9AE}" pid="14" name="IVID2C4E16DE">
    <vt:lpwstr/>
  </property>
  <property fmtid="{D5CDD505-2E9C-101B-9397-08002B2CF9AE}" pid="15" name="IVID1E4F12E8">
    <vt:lpwstr/>
  </property>
  <property fmtid="{D5CDD505-2E9C-101B-9397-08002B2CF9AE}" pid="16" name="IVID425812E9">
    <vt:lpwstr/>
  </property>
  <property fmtid="{D5CDD505-2E9C-101B-9397-08002B2CF9AE}" pid="17" name="IVID430B1CD4">
    <vt:lpwstr/>
  </property>
  <property fmtid="{D5CDD505-2E9C-101B-9397-08002B2CF9AE}" pid="18" name="IVID103A18E1">
    <vt:lpwstr/>
  </property>
  <property fmtid="{D5CDD505-2E9C-101B-9397-08002B2CF9AE}" pid="19" name="IVID205A13F7">
    <vt:lpwstr/>
  </property>
  <property fmtid="{D5CDD505-2E9C-101B-9397-08002B2CF9AE}" pid="20" name="IVID1D1C1308">
    <vt:lpwstr/>
  </property>
  <property fmtid="{D5CDD505-2E9C-101B-9397-08002B2CF9AE}" pid="21" name="IVID1E4C15D5">
    <vt:lpwstr/>
  </property>
  <property fmtid="{D5CDD505-2E9C-101B-9397-08002B2CF9AE}" pid="22" name="IVIDC85034A1">
    <vt:lpwstr/>
  </property>
  <property fmtid="{D5CDD505-2E9C-101B-9397-08002B2CF9AE}" pid="23" name="IVIDC1B13DC">
    <vt:lpwstr/>
  </property>
  <property fmtid="{D5CDD505-2E9C-101B-9397-08002B2CF9AE}" pid="24" name="IVID57209FA">
    <vt:lpwstr/>
  </property>
  <property fmtid="{D5CDD505-2E9C-101B-9397-08002B2CF9AE}" pid="25" name="IVID2F2D16D9">
    <vt:lpwstr/>
  </property>
  <property fmtid="{D5CDD505-2E9C-101B-9397-08002B2CF9AE}" pid="26" name="IVID1E4617EE">
    <vt:lpwstr/>
  </property>
  <property fmtid="{D5CDD505-2E9C-101B-9397-08002B2CF9AE}" pid="27" name="IVIDB4A17EF">
    <vt:lpwstr/>
  </property>
  <property fmtid="{D5CDD505-2E9C-101B-9397-08002B2CF9AE}" pid="28" name="IVID29670FEB">
    <vt:lpwstr/>
  </property>
  <property fmtid="{D5CDD505-2E9C-101B-9397-08002B2CF9AE}" pid="29" name="IVID253A13EA">
    <vt:lpwstr/>
  </property>
  <property fmtid="{D5CDD505-2E9C-101B-9397-08002B2CF9AE}" pid="30" name="IVID3986B742">
    <vt:lpwstr/>
  </property>
  <property fmtid="{D5CDD505-2E9C-101B-9397-08002B2CF9AE}" pid="31" name="IVID40048AEB">
    <vt:lpwstr/>
  </property>
  <property fmtid="{D5CDD505-2E9C-101B-9397-08002B2CF9AE}" pid="32" name="IVIDBFEBCA47">
    <vt:lpwstr/>
  </property>
  <property fmtid="{D5CDD505-2E9C-101B-9397-08002B2CF9AE}" pid="33" name="IVIDE869F92E">
    <vt:lpwstr/>
  </property>
  <property fmtid="{D5CDD505-2E9C-101B-9397-08002B2CF9AE}" pid="34" name="IVID388E71CB">
    <vt:lpwstr/>
  </property>
  <property fmtid="{D5CDD505-2E9C-101B-9397-08002B2CF9AE}" pid="35" name="IVIDE4973558">
    <vt:lpwstr/>
  </property>
</Properties>
</file>