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71" windowWidth="7680" windowHeight="8820" activeTab="0"/>
  </bookViews>
  <sheets>
    <sheet name="Eng 2-4" sheetId="1" r:id="rId1"/>
    <sheet name="Eng 5" sheetId="2" r:id="rId2"/>
    <sheet name="Eng 6" sheetId="3" r:id="rId3"/>
    <sheet name="Eng 7" sheetId="4" r:id="rId4"/>
  </sheets>
  <definedNames>
    <definedName name="_xlnm.Print_Area" localSheetId="1">'Eng 5'!$A$1:$X$53</definedName>
    <definedName name="_xlnm.Print_Area" localSheetId="2">'Eng 6'!$A$1:$P$41</definedName>
    <definedName name="_xlnm.Print_Area" localSheetId="3">'Eng 7'!$A$1:$J$65</definedName>
  </definedNames>
  <calcPr fullCalcOnLoad="1"/>
</workbook>
</file>

<file path=xl/sharedStrings.xml><?xml version="1.0" encoding="utf-8"?>
<sst xmlns="http://schemas.openxmlformats.org/spreadsheetml/2006/main" count="530" uniqueCount="201">
  <si>
    <t xml:space="preserve">Balance Sheets </t>
  </si>
  <si>
    <t>Consolidated</t>
  </si>
  <si>
    <t>Company</t>
  </si>
  <si>
    <t>Notes</t>
  </si>
  <si>
    <t>Cash and cash equivalents</t>
  </si>
  <si>
    <t>Restricted cash</t>
  </si>
  <si>
    <t>Short-term investments</t>
  </si>
  <si>
    <t>Trade accounts receivable, net</t>
  </si>
  <si>
    <t>Inventories, net</t>
  </si>
  <si>
    <t>Other current assets</t>
  </si>
  <si>
    <t>Trade accounts payable</t>
  </si>
  <si>
    <t>Accrued expenses</t>
  </si>
  <si>
    <t>Other current liabilities</t>
  </si>
  <si>
    <t>Other non-current liabilities</t>
  </si>
  <si>
    <t>Share capital</t>
  </si>
  <si>
    <t>Deficit</t>
  </si>
  <si>
    <t>Revenues</t>
  </si>
  <si>
    <t>Revenues from product sales</t>
  </si>
  <si>
    <t>Total revenues</t>
  </si>
  <si>
    <t>Cost of sales</t>
  </si>
  <si>
    <t>Cash flows from operating activities</t>
  </si>
  <si>
    <t>Cash flows from investing activities</t>
  </si>
  <si>
    <t>Cash flows from financing activities</t>
  </si>
  <si>
    <t>31 December</t>
  </si>
  <si>
    <t>Selling and administrative expenses</t>
  </si>
  <si>
    <t>Assets</t>
  </si>
  <si>
    <t>Current assets</t>
  </si>
  <si>
    <t>Non-current assets</t>
  </si>
  <si>
    <t xml:space="preserve">  - Investment property</t>
  </si>
  <si>
    <t>Total assets</t>
  </si>
  <si>
    <t>Current liabilities</t>
  </si>
  <si>
    <t>Non-current liabilities</t>
  </si>
  <si>
    <t>Total liabilities</t>
  </si>
  <si>
    <t>Total shareholders’ equity</t>
  </si>
  <si>
    <t>Investments:</t>
  </si>
  <si>
    <t xml:space="preserve">  Authorised share capital </t>
  </si>
  <si>
    <t>Minority interest in subsidiaries</t>
  </si>
  <si>
    <t>Costs</t>
  </si>
  <si>
    <t>Total costs</t>
  </si>
  <si>
    <t>Gross profit</t>
  </si>
  <si>
    <t xml:space="preserve">  - Other long-term investments</t>
  </si>
  <si>
    <t>Foreign currency translation adjustment</t>
  </si>
  <si>
    <t xml:space="preserve">       Preferred shares </t>
  </si>
  <si>
    <t>Foreign currency</t>
  </si>
  <si>
    <t>adjustment</t>
  </si>
  <si>
    <t>Total</t>
  </si>
  <si>
    <t>Long-term borrowings</t>
  </si>
  <si>
    <t xml:space="preserve">   Appropriated legal reserve</t>
  </si>
  <si>
    <t xml:space="preserve">   Deficit</t>
  </si>
  <si>
    <t>Property, plant and equipment, net</t>
  </si>
  <si>
    <t xml:space="preserve">       Common shares </t>
  </si>
  <si>
    <t>Other revenues</t>
  </si>
  <si>
    <t>Other expenses</t>
  </si>
  <si>
    <t>Operating results</t>
  </si>
  <si>
    <t>Premium on share capital</t>
  </si>
  <si>
    <t>Discount on share capital</t>
  </si>
  <si>
    <t xml:space="preserve">       Preferred shares</t>
  </si>
  <si>
    <t xml:space="preserve">       Common shares</t>
  </si>
  <si>
    <t>Repayments on borrowings</t>
  </si>
  <si>
    <t xml:space="preserve">  Issued and fully paid-up share capital</t>
  </si>
  <si>
    <t>Baht</t>
  </si>
  <si>
    <t xml:space="preserve">Baht </t>
  </si>
  <si>
    <t>-</t>
  </si>
  <si>
    <t>Issued and fully paid-up</t>
  </si>
  <si>
    <t>Preferred</t>
  </si>
  <si>
    <t>shares</t>
  </si>
  <si>
    <t>Common</t>
  </si>
  <si>
    <t>Premium</t>
  </si>
  <si>
    <t>on shares</t>
  </si>
  <si>
    <t>Discount</t>
  </si>
  <si>
    <t>translation</t>
  </si>
  <si>
    <t>Legal</t>
  </si>
  <si>
    <t>reserve</t>
  </si>
  <si>
    <t>Minority</t>
  </si>
  <si>
    <t>interest in</t>
  </si>
  <si>
    <t>subsidiaries</t>
  </si>
  <si>
    <t xml:space="preserve">  - Investments in subsidiaries, </t>
  </si>
  <si>
    <t>Unrealised gain</t>
  </si>
  <si>
    <t>Opening balance</t>
  </si>
  <si>
    <t>Closing balance</t>
  </si>
  <si>
    <t>Acquisition of intangible assets</t>
  </si>
  <si>
    <t>Income tax deducted at source</t>
  </si>
  <si>
    <t>Claimable value added tax</t>
  </si>
  <si>
    <t>Short-term borrowings</t>
  </si>
  <si>
    <t>Unearned income</t>
  </si>
  <si>
    <t>of fair value on</t>
  </si>
  <si>
    <t>available-for-sale</t>
  </si>
  <si>
    <t>securities</t>
  </si>
  <si>
    <t>True Corporation Public Company Limited</t>
  </si>
  <si>
    <t>Retained earnings (deficit)</t>
  </si>
  <si>
    <t>Cost of providing services</t>
  </si>
  <si>
    <t xml:space="preserve">Withdrawal (deposit) in restricted cash </t>
  </si>
  <si>
    <t xml:space="preserve"> (loss) on changes</t>
  </si>
  <si>
    <t xml:space="preserve">       joint ventures and associates</t>
  </si>
  <si>
    <t xml:space="preserve">Statements of Income </t>
  </si>
  <si>
    <t>Statements of Changes in Shareholders’ Equity</t>
  </si>
  <si>
    <t xml:space="preserve">Statements of Cash Flows </t>
  </si>
  <si>
    <t>Issue of common shares</t>
  </si>
  <si>
    <t>Current portion of long-term borrowings</t>
  </si>
  <si>
    <t>Net profit (loss) for the year</t>
  </si>
  <si>
    <t>Total parent’s shareholders’ equity</t>
  </si>
  <si>
    <t>Total liabilities and shareholders’ equity</t>
  </si>
  <si>
    <t>Shareholders’ equity</t>
  </si>
  <si>
    <t>Liabilities and shareholders’ equity</t>
  </si>
  <si>
    <t>Proceeds from short-term borrowings</t>
  </si>
  <si>
    <t>Dividends received</t>
  </si>
  <si>
    <t>Repayments on short-term borrowings</t>
  </si>
  <si>
    <t>Deferred income tax assets</t>
  </si>
  <si>
    <t>Deferred income tax liabilities</t>
  </si>
  <si>
    <t>Acquisition of property, plant and equipment</t>
  </si>
  <si>
    <t>Additional investments in other company</t>
  </si>
  <si>
    <t>(Restated)</t>
  </si>
  <si>
    <t>As previously reported</t>
  </si>
  <si>
    <t>Withdrawal (deposit) in short-term investment</t>
  </si>
  <si>
    <t>Loans made to subsidiaries and joint venture</t>
  </si>
  <si>
    <t xml:space="preserve">Proceeds from disposals of </t>
  </si>
  <si>
    <t xml:space="preserve">   available-for-sale securities</t>
  </si>
  <si>
    <t>Long-term trade account payable</t>
  </si>
  <si>
    <t>Unrealised loss on changes of fair value</t>
  </si>
  <si>
    <t xml:space="preserve">    on available-for-sale securities</t>
  </si>
  <si>
    <t>Revenues from telephone and other services</t>
  </si>
  <si>
    <t>As restated</t>
  </si>
  <si>
    <t>Acquisition of subsidiaries and joint venture,</t>
  </si>
  <si>
    <t xml:space="preserve">   net of cash acquired</t>
  </si>
  <si>
    <t xml:space="preserve">   equipment and intangible assets</t>
  </si>
  <si>
    <t xml:space="preserve">   for debt issuance cost</t>
  </si>
  <si>
    <t>Proceeds from borrowings, net of cash paid</t>
  </si>
  <si>
    <t>Loan to related parties</t>
  </si>
  <si>
    <t>Proceeds from disposals of property, plant and</t>
  </si>
  <si>
    <t>Effects of exchange rate changes</t>
  </si>
  <si>
    <t xml:space="preserve"> </t>
  </si>
  <si>
    <t>Long-term borrowings from a subsidiary</t>
  </si>
  <si>
    <t>2007</t>
  </si>
  <si>
    <t>Opening balance as at 1 January 2007</t>
  </si>
  <si>
    <t>Closing balance as at 31 December 2007</t>
  </si>
  <si>
    <t>Total current assets</t>
  </si>
  <si>
    <t>Total non-current assets</t>
  </si>
  <si>
    <t>Total current liabilities</t>
  </si>
  <si>
    <t>Total non-current liabilities</t>
  </si>
  <si>
    <t xml:space="preserve">Realised gain on disposal of </t>
  </si>
  <si>
    <t>Other non-current assets</t>
  </si>
  <si>
    <t xml:space="preserve">Profit (loss) before income tax </t>
  </si>
  <si>
    <t>Share surplus</t>
  </si>
  <si>
    <t>Share</t>
  </si>
  <si>
    <t>surplus</t>
  </si>
  <si>
    <t>Net profit for the year</t>
  </si>
  <si>
    <t>Net cash used in financing activities</t>
  </si>
  <si>
    <t>Prior year adjustments</t>
  </si>
  <si>
    <t>Proceeds from disposals of investment property</t>
  </si>
  <si>
    <t>The significant non-cash transactions are as follows:</t>
  </si>
  <si>
    <t>Income tax payable</t>
  </si>
  <si>
    <r>
      <t xml:space="preserve">Statements of Changes in Shareholders’ Equity </t>
    </r>
    <r>
      <rPr>
        <sz val="10"/>
        <rFont val="Times New Roman"/>
        <family val="1"/>
      </rPr>
      <t>(Cont'd)</t>
    </r>
  </si>
  <si>
    <t xml:space="preserve">Additional investments in subsidiary by minority </t>
  </si>
  <si>
    <t xml:space="preserve">Additional investments in subsidiaries and associate </t>
  </si>
  <si>
    <t>0.00</t>
  </si>
  <si>
    <t>Net cash (used in) received from investing activities</t>
  </si>
  <si>
    <t>Intangible assets, net</t>
  </si>
  <si>
    <t>Goodwill, net</t>
  </si>
  <si>
    <t>As at 31 December 2008 and 2007</t>
  </si>
  <si>
    <t>2008</t>
  </si>
  <si>
    <t>For the years ended 31 December 2008 and 2007</t>
  </si>
  <si>
    <t>Basic and diluted earnings (loss) per share</t>
  </si>
  <si>
    <t xml:space="preserve">   for profit attributable to the shareholders</t>
  </si>
  <si>
    <t>- Basic</t>
  </si>
  <si>
    <t>Opening balance as at 1 January 2008</t>
  </si>
  <si>
    <t>Closing balance as at 31 December 2008</t>
  </si>
  <si>
    <t>Attributable to:</t>
  </si>
  <si>
    <t>Minority interest</t>
  </si>
  <si>
    <t xml:space="preserve">- The acquisition of property, plant and equipment using finance leases and accounts payable for the year ended 31 December 2008 </t>
  </si>
  <si>
    <t>Profit from sales and providing services</t>
  </si>
  <si>
    <t>Net loss for the year</t>
  </si>
  <si>
    <t>Dividend paid to minority</t>
  </si>
  <si>
    <t>Minority interest's portion on liquidation of subsidiary</t>
  </si>
  <si>
    <t xml:space="preserve">   available-for-sale securities </t>
  </si>
  <si>
    <t>- Diluted</t>
  </si>
  <si>
    <t>Proceeds from loans to subsidiary and joint venture</t>
  </si>
  <si>
    <t>Net (decrease) increase in cash and cash equivalents</t>
  </si>
  <si>
    <t>Non-cash transactions</t>
  </si>
  <si>
    <t xml:space="preserve">    amounting to Baht 1,697.03 million (2007: Baht 1,356.63 million) and Baht 1,422.64 million (2007: Baht 1,307.88 million), respectively.</t>
  </si>
  <si>
    <t xml:space="preserve">- During 2007, the Company converted a loan to subsidiary and interest receivable as investment in subsidiaries amounting to Baht 7,063.34  </t>
  </si>
  <si>
    <t>Share of results in associates</t>
  </si>
  <si>
    <t>Equity holders of the Company</t>
  </si>
  <si>
    <t>Prior year adjustments (Note 7)</t>
  </si>
  <si>
    <t>Dilution in minority interest (Note 13)</t>
  </si>
  <si>
    <t>Acquisitions of subsidiaries (Note 8)</t>
  </si>
  <si>
    <t xml:space="preserve">    million) (Note 16).</t>
  </si>
  <si>
    <t>Income tax (expense) revenue</t>
  </si>
  <si>
    <t>Attributable to shareholders of the Company</t>
  </si>
  <si>
    <t>Profit before financial costs and income tax</t>
  </si>
  <si>
    <t>Proceeds from disposals of investment in subsidiary</t>
  </si>
  <si>
    <t xml:space="preserve">   of the Company</t>
  </si>
  <si>
    <t>Liabilities under agreements for operation</t>
  </si>
  <si>
    <t>Financial costs, net</t>
  </si>
  <si>
    <t>Conversion of shares (Note 29)</t>
  </si>
  <si>
    <t>Liquidation of subsidiary (Note 31)</t>
  </si>
  <si>
    <t>Dividend income (Note 31)</t>
  </si>
  <si>
    <t>Addition investment in subsidiary (Note 31)</t>
  </si>
  <si>
    <t>Issue of shares (Note 29)</t>
  </si>
  <si>
    <t>Newly issued shares in subsidiary (Note 31)</t>
  </si>
  <si>
    <t>Dilution in minority interest (Note 31)</t>
  </si>
  <si>
    <t>The accompanying notes on pages 8 to 82 are an integral part of these financial statements.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</si>
</sst>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£&quot;#,##0_);\(\t&quot;£&quot;#,##0\)"/>
    <numFmt numFmtId="194" formatCode="\t&quot;£&quot;#,##0_);[Red]\(\t&quot;£&quot;#,##0\)"/>
    <numFmt numFmtId="195" formatCode="\t&quot;£&quot;#,##0.00_);\(\t&quot;£&quot;#,##0.00\)"/>
    <numFmt numFmtId="196" formatCode="\t&quot;£&quot;#,##0.00_);[Red]\(\t&quot;£&quot;#,##0.00\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#,##0;\(#,##0\)"/>
    <numFmt numFmtId="214" formatCode="#,##0.0;\(#,##0.0\)"/>
    <numFmt numFmtId="215" formatCode="#,##0.00;\(#,##0.00\)"/>
    <numFmt numFmtId="216" formatCode="_(* #,##0.000_);_(* \(#,##0.000\);_(* &quot;-&quot;??_);_(@_)"/>
    <numFmt numFmtId="217" formatCode="_(* #,##0.0000_);_(* \(#,##0.0000\);_(* &quot;-&quot;??_);_(@_)"/>
    <numFmt numFmtId="218" formatCode="_(* #,##0.0_);_(* \(#,##0.0\);_(* &quot;-&quot;??_);_(@_)"/>
    <numFmt numFmtId="219" formatCode="_(* #,##0_);_(* \(#,##0\);_(* &quot;-&quot;??_);_(@_)"/>
    <numFmt numFmtId="220" formatCode="#,##0.000;\(#,##0.000\)"/>
    <numFmt numFmtId="221" formatCode="#,##0.0000;\(#,##0.000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7">
    <font>
      <sz val="14"/>
      <name val="Cordia New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4.7"/>
      <color indexed="12"/>
      <name val="Cordia New"/>
      <family val="0"/>
    </font>
    <font>
      <u val="single"/>
      <sz val="14.7"/>
      <color indexed="36"/>
      <name val="Cordia New"/>
      <family val="0"/>
    </font>
    <font>
      <b/>
      <sz val="16"/>
      <color indexed="10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215" fontId="1" fillId="0" borderId="0" xfId="0" applyNumberFormat="1" applyFont="1" applyFill="1" applyBorder="1" applyAlignment="1">
      <alignment vertical="center"/>
    </xf>
    <xf numFmtId="215" fontId="1" fillId="0" borderId="0" xfId="0" applyNumberFormat="1" applyFont="1" applyFill="1" applyAlignment="1">
      <alignment vertical="center"/>
    </xf>
    <xf numFmtId="213" fontId="2" fillId="0" borderId="0" xfId="0" applyNumberFormat="1" applyFont="1" applyFill="1" applyAlignment="1">
      <alignment horizontal="center" vertical="center"/>
    </xf>
    <xf numFmtId="215" fontId="2" fillId="0" borderId="0" xfId="0" applyNumberFormat="1" applyFont="1" applyFill="1" applyAlignment="1">
      <alignment horizontal="right" vertical="center"/>
    </xf>
    <xf numFmtId="21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215" fontId="1" fillId="0" borderId="0" xfId="0" applyNumberFormat="1" applyFont="1" applyFill="1" applyAlignment="1">
      <alignment horizontal="right" vertical="center"/>
    </xf>
    <xf numFmtId="215" fontId="1" fillId="0" borderId="1" xfId="0" applyNumberFormat="1" applyFont="1" applyFill="1" applyBorder="1" applyAlignment="1">
      <alignment horizontal="right" vertical="center"/>
    </xf>
    <xf numFmtId="215" fontId="1" fillId="0" borderId="0" xfId="0" applyNumberFormat="1" applyFont="1" applyFill="1" applyAlignment="1" quotePrefix="1">
      <alignment horizontal="center" vertical="center"/>
    </xf>
    <xf numFmtId="215" fontId="1" fillId="0" borderId="1" xfId="0" applyNumberFormat="1" applyFont="1" applyFill="1" applyBorder="1" applyAlignment="1">
      <alignment horizontal="center" vertical="center"/>
    </xf>
    <xf numFmtId="213" fontId="2" fillId="0" borderId="0" xfId="0" applyNumberFormat="1" applyFont="1" applyFill="1" applyAlignment="1">
      <alignment horizontal="right" vertical="center"/>
    </xf>
    <xf numFmtId="213" fontId="2" fillId="0" borderId="2" xfId="0" applyNumberFormat="1" applyFont="1" applyFill="1" applyBorder="1" applyAlignment="1">
      <alignment horizontal="right" vertical="center"/>
    </xf>
    <xf numFmtId="215" fontId="1" fillId="0" borderId="0" xfId="0" applyNumberFormat="1" applyFont="1" applyFill="1" applyBorder="1" applyAlignment="1">
      <alignment horizontal="right" vertical="center"/>
    </xf>
    <xf numFmtId="213" fontId="2" fillId="0" borderId="0" xfId="0" applyNumberFormat="1" applyFont="1" applyFill="1" applyBorder="1" applyAlignment="1">
      <alignment horizontal="right" vertical="center"/>
    </xf>
    <xf numFmtId="213" fontId="2" fillId="0" borderId="1" xfId="0" applyNumberFormat="1" applyFont="1" applyFill="1" applyBorder="1" applyAlignment="1">
      <alignment horizontal="right" vertical="center"/>
    </xf>
    <xf numFmtId="215" fontId="2" fillId="0" borderId="0" xfId="0" applyNumberFormat="1" applyFont="1" applyFill="1" applyBorder="1" applyAlignment="1">
      <alignment horizontal="right" vertical="center"/>
    </xf>
    <xf numFmtId="213" fontId="2" fillId="0" borderId="0" xfId="0" applyNumberFormat="1" applyFont="1" applyFill="1" applyAlignment="1">
      <alignment vertical="center"/>
    </xf>
    <xf numFmtId="213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213" fontId="2" fillId="0" borderId="0" xfId="0" applyNumberFormat="1" applyFont="1" applyFill="1" applyBorder="1" applyAlignment="1">
      <alignment horizontal="center" vertical="center"/>
    </xf>
    <xf numFmtId="215" fontId="2" fillId="0" borderId="1" xfId="0" applyNumberFormat="1" applyFont="1" applyFill="1" applyBorder="1" applyAlignment="1">
      <alignment horizontal="right" vertical="center"/>
    </xf>
    <xf numFmtId="213" fontId="1" fillId="0" borderId="0" xfId="0" applyNumberFormat="1" applyFont="1" applyFill="1" applyAlignment="1">
      <alignment horizontal="center" vertical="center"/>
    </xf>
    <xf numFmtId="215" fontId="1" fillId="0" borderId="1" xfId="0" applyNumberFormat="1" applyFont="1" applyFill="1" applyBorder="1" applyAlignment="1">
      <alignment vertical="center"/>
    </xf>
    <xf numFmtId="213" fontId="1" fillId="0" borderId="1" xfId="0" applyNumberFormat="1" applyFont="1" applyFill="1" applyBorder="1" applyAlignment="1">
      <alignment horizontal="center" vertical="center"/>
    </xf>
    <xf numFmtId="215" fontId="1" fillId="0" borderId="0" xfId="0" applyNumberFormat="1" applyFont="1" applyFill="1" applyAlignment="1">
      <alignment horizontal="center" vertical="center"/>
    </xf>
    <xf numFmtId="215" fontId="2" fillId="0" borderId="0" xfId="0" applyNumberFormat="1" applyFont="1" applyFill="1" applyAlignment="1">
      <alignment horizontal="center" vertical="center"/>
    </xf>
    <xf numFmtId="213" fontId="1" fillId="0" borderId="0" xfId="0" applyNumberFormat="1" applyFont="1" applyFill="1" applyBorder="1" applyAlignment="1">
      <alignment horizontal="center" vertical="center"/>
    </xf>
    <xf numFmtId="215" fontId="1" fillId="0" borderId="0" xfId="0" applyNumberFormat="1" applyFont="1" applyFill="1" applyAlignment="1">
      <alignment horizontal="left" vertical="center"/>
    </xf>
    <xf numFmtId="215" fontId="2" fillId="0" borderId="1" xfId="0" applyNumberFormat="1" applyFont="1" applyFill="1" applyBorder="1" applyAlignment="1">
      <alignment vertical="center"/>
    </xf>
    <xf numFmtId="215" fontId="2" fillId="0" borderId="0" xfId="0" applyNumberFormat="1" applyFont="1" applyFill="1" applyBorder="1" applyAlignment="1">
      <alignment vertical="center"/>
    </xf>
    <xf numFmtId="21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15" fontId="2" fillId="0" borderId="0" xfId="0" applyNumberFormat="1" applyFont="1" applyFill="1" applyAlignment="1">
      <alignment horizontal="left" vertical="center"/>
    </xf>
    <xf numFmtId="215" fontId="2" fillId="0" borderId="3" xfId="0" applyNumberFormat="1" applyFont="1" applyFill="1" applyBorder="1" applyAlignment="1">
      <alignment horizontal="right" vertical="center"/>
    </xf>
    <xf numFmtId="213" fontId="2" fillId="0" borderId="3" xfId="0" applyNumberFormat="1" applyFont="1" applyFill="1" applyBorder="1" applyAlignment="1">
      <alignment horizontal="right" vertical="center"/>
    </xf>
    <xf numFmtId="215" fontId="2" fillId="0" borderId="0" xfId="0" applyNumberFormat="1" applyFont="1" applyFill="1" applyAlignment="1">
      <alignment vertical="center" wrapText="1"/>
    </xf>
    <xf numFmtId="213" fontId="2" fillId="0" borderId="0" xfId="0" applyNumberFormat="1" applyFont="1" applyFill="1" applyBorder="1" applyAlignment="1">
      <alignment vertical="center"/>
    </xf>
    <xf numFmtId="213" fontId="2" fillId="0" borderId="0" xfId="0" applyNumberFormat="1" applyFont="1" applyFill="1" applyBorder="1" applyAlignment="1">
      <alignment horizontal="left" vertical="center" wrapText="1"/>
    </xf>
    <xf numFmtId="21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213" fontId="2" fillId="0" borderId="0" xfId="15" applyNumberFormat="1" applyFont="1" applyFill="1" applyAlignment="1">
      <alignment vertical="center"/>
    </xf>
    <xf numFmtId="215" fontId="2" fillId="0" borderId="0" xfId="15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13" fontId="2" fillId="0" borderId="1" xfId="0" applyNumberFormat="1" applyFont="1" applyFill="1" applyBorder="1" applyAlignment="1">
      <alignment vertical="center"/>
    </xf>
    <xf numFmtId="215" fontId="2" fillId="0" borderId="0" xfId="0" applyNumberFormat="1" applyFont="1" applyFill="1" applyBorder="1" applyAlignment="1">
      <alignment horizontal="center" vertical="center"/>
    </xf>
    <xf numFmtId="213" fontId="2" fillId="0" borderId="2" xfId="0" applyNumberFormat="1" applyFont="1" applyFill="1" applyBorder="1" applyAlignment="1">
      <alignment horizontal="center" vertical="center"/>
    </xf>
    <xf numFmtId="215" fontId="2" fillId="0" borderId="0" xfId="0" applyNumberFormat="1" applyFont="1" applyFill="1" applyAlignment="1" quotePrefix="1">
      <alignment vertical="center"/>
    </xf>
    <xf numFmtId="215" fontId="2" fillId="0" borderId="0" xfId="0" applyNumberFormat="1" applyFont="1" applyFill="1" applyBorder="1" applyAlignment="1" quotePrefix="1">
      <alignment horizontal="right" vertical="center"/>
    </xf>
    <xf numFmtId="215" fontId="5" fillId="0" borderId="0" xfId="0" applyNumberFormat="1" applyFont="1" applyFill="1" applyAlignment="1">
      <alignment horizontal="right" vertical="center"/>
    </xf>
    <xf numFmtId="215" fontId="1" fillId="0" borderId="4" xfId="0" applyNumberFormat="1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213" fontId="6" fillId="0" borderId="0" xfId="0" applyNumberFormat="1" applyFont="1" applyFill="1" applyBorder="1" applyAlignment="1">
      <alignment horizontal="right" vertical="center"/>
    </xf>
    <xf numFmtId="215" fontId="1" fillId="0" borderId="1" xfId="0" applyNumberFormat="1" applyFont="1" applyFill="1" applyBorder="1" applyAlignment="1">
      <alignment horizontal="center" vertical="center"/>
    </xf>
    <xf numFmtId="213" fontId="2" fillId="0" borderId="1" xfId="0" applyNumberFormat="1" applyFont="1" applyFill="1" applyBorder="1" applyAlignment="1">
      <alignment horizontal="left" vertical="center" wrapText="1"/>
    </xf>
    <xf numFmtId="215" fontId="1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15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 quotePrefix="1">
      <alignment horizontal="distributed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showZeros="0" tabSelected="1" workbookViewId="0" topLeftCell="A1">
      <selection activeCell="A1" sqref="A1"/>
    </sheetView>
  </sheetViews>
  <sheetFormatPr defaultColWidth="9.140625" defaultRowHeight="15.75" customHeight="1"/>
  <cols>
    <col min="1" max="1" width="38.8515625" style="5" customWidth="1"/>
    <col min="2" max="2" width="5.421875" style="3" customWidth="1"/>
    <col min="3" max="3" width="0.85546875" style="4" customWidth="1"/>
    <col min="4" max="4" width="14.140625" style="4" customWidth="1"/>
    <col min="5" max="5" width="0.85546875" style="4" customWidth="1"/>
    <col min="6" max="6" width="14.140625" style="4" customWidth="1"/>
    <col min="7" max="7" width="0.85546875" style="4" customWidth="1"/>
    <col min="8" max="8" width="14.140625" style="4" customWidth="1"/>
    <col min="9" max="9" width="0.85546875" style="4" customWidth="1"/>
    <col min="10" max="10" width="14.140625" style="4" customWidth="1"/>
    <col min="11" max="16384" width="9.140625" style="5" customWidth="1"/>
  </cols>
  <sheetData>
    <row r="1" spans="1:10" ht="15" customHeight="1">
      <c r="A1" s="2" t="s">
        <v>88</v>
      </c>
      <c r="B1" s="23"/>
      <c r="C1" s="8"/>
      <c r="D1" s="8"/>
      <c r="E1" s="8"/>
      <c r="F1" s="8"/>
      <c r="G1" s="8"/>
      <c r="H1" s="8"/>
      <c r="I1" s="8"/>
      <c r="J1" s="50"/>
    </row>
    <row r="2" spans="1:10" ht="15" customHeight="1">
      <c r="A2" s="2" t="s">
        <v>0</v>
      </c>
      <c r="B2" s="23"/>
      <c r="C2" s="8"/>
      <c r="D2" s="8"/>
      <c r="E2" s="8"/>
      <c r="F2" s="8"/>
      <c r="G2" s="8"/>
      <c r="H2" s="8"/>
      <c r="I2" s="8"/>
      <c r="J2" s="8"/>
    </row>
    <row r="3" spans="1:10" ht="15" customHeight="1">
      <c r="A3" s="24" t="s">
        <v>158</v>
      </c>
      <c r="B3" s="25"/>
      <c r="C3" s="9"/>
      <c r="D3" s="9"/>
      <c r="E3" s="9"/>
      <c r="F3" s="9"/>
      <c r="G3" s="9"/>
      <c r="H3" s="9"/>
      <c r="I3" s="9"/>
      <c r="J3" s="9"/>
    </row>
    <row r="4" spans="1:10" ht="15" customHeight="1">
      <c r="A4" s="2"/>
      <c r="B4" s="23"/>
      <c r="C4" s="8"/>
      <c r="D4" s="8"/>
      <c r="E4" s="8"/>
      <c r="F4" s="8"/>
      <c r="G4" s="8"/>
      <c r="H4" s="8"/>
      <c r="I4" s="8"/>
      <c r="J4" s="8"/>
    </row>
    <row r="5" spans="1:10" ht="15" customHeight="1">
      <c r="A5" s="2"/>
      <c r="B5" s="23"/>
      <c r="C5" s="8"/>
      <c r="D5" s="8"/>
      <c r="E5" s="8"/>
      <c r="F5" s="8"/>
      <c r="G5" s="8"/>
      <c r="H5" s="8"/>
      <c r="I5" s="8"/>
      <c r="J5" s="8"/>
    </row>
    <row r="6" spans="1:10" ht="15" customHeight="1">
      <c r="A6" s="2"/>
      <c r="B6" s="23"/>
      <c r="C6" s="8"/>
      <c r="D6" s="54" t="s">
        <v>1</v>
      </c>
      <c r="E6" s="54"/>
      <c r="F6" s="54"/>
      <c r="G6" s="8"/>
      <c r="H6" s="54" t="s">
        <v>2</v>
      </c>
      <c r="I6" s="54"/>
      <c r="J6" s="54"/>
    </row>
    <row r="7" spans="1:10" ht="15" customHeight="1">
      <c r="A7" s="2"/>
      <c r="B7" s="23"/>
      <c r="C7" s="8"/>
      <c r="D7" s="32"/>
      <c r="E7" s="32"/>
      <c r="F7" s="32" t="s">
        <v>111</v>
      </c>
      <c r="G7" s="8"/>
      <c r="H7" s="32"/>
      <c r="I7" s="32"/>
      <c r="J7" s="32"/>
    </row>
    <row r="8" spans="1:10" ht="15" customHeight="1">
      <c r="A8" s="2"/>
      <c r="B8" s="23"/>
      <c r="C8" s="8"/>
      <c r="D8" s="10" t="s">
        <v>23</v>
      </c>
      <c r="E8" s="26"/>
      <c r="F8" s="10" t="s">
        <v>23</v>
      </c>
      <c r="G8" s="26"/>
      <c r="H8" s="10" t="s">
        <v>23</v>
      </c>
      <c r="I8" s="26"/>
      <c r="J8" s="10" t="s">
        <v>23</v>
      </c>
    </row>
    <row r="9" spans="1:10" ht="15" customHeight="1">
      <c r="A9" s="2"/>
      <c r="B9" s="23"/>
      <c r="C9" s="8"/>
      <c r="D9" s="10" t="s">
        <v>159</v>
      </c>
      <c r="E9" s="26"/>
      <c r="F9" s="10" t="s">
        <v>132</v>
      </c>
      <c r="G9" s="26"/>
      <c r="H9" s="10" t="s">
        <v>159</v>
      </c>
      <c r="I9" s="26"/>
      <c r="J9" s="10" t="s">
        <v>132</v>
      </c>
    </row>
    <row r="10" spans="1:10" ht="15" customHeight="1">
      <c r="A10" s="2"/>
      <c r="B10" s="25" t="s">
        <v>3</v>
      </c>
      <c r="C10" s="8"/>
      <c r="D10" s="11" t="s">
        <v>60</v>
      </c>
      <c r="E10" s="26"/>
      <c r="F10" s="11" t="s">
        <v>60</v>
      </c>
      <c r="G10" s="26"/>
      <c r="H10" s="11" t="str">
        <f>F10</f>
        <v>Baht</v>
      </c>
      <c r="I10" s="26"/>
      <c r="J10" s="11" t="str">
        <f>H10</f>
        <v>Baht</v>
      </c>
    </row>
    <row r="11" spans="1:10" ht="15" customHeight="1">
      <c r="A11" s="2"/>
      <c r="B11" s="28"/>
      <c r="C11" s="8"/>
      <c r="D11" s="32"/>
      <c r="E11" s="26"/>
      <c r="F11" s="32"/>
      <c r="G11" s="26"/>
      <c r="H11" s="32"/>
      <c r="I11" s="26"/>
      <c r="J11" s="32"/>
    </row>
    <row r="12" ht="15" customHeight="1">
      <c r="A12" s="2" t="s">
        <v>25</v>
      </c>
    </row>
    <row r="13" ht="15" customHeight="1">
      <c r="A13" s="2"/>
    </row>
    <row r="14" ht="15" customHeight="1">
      <c r="A14" s="2" t="s">
        <v>26</v>
      </c>
    </row>
    <row r="15" ht="15" customHeight="1">
      <c r="A15" s="2"/>
    </row>
    <row r="16" spans="1:10" ht="15" customHeight="1">
      <c r="A16" s="5" t="s">
        <v>4</v>
      </c>
      <c r="B16" s="3">
        <v>9</v>
      </c>
      <c r="D16" s="12">
        <v>4356596217</v>
      </c>
      <c r="F16" s="12">
        <v>5019382731</v>
      </c>
      <c r="H16" s="12">
        <v>488655183</v>
      </c>
      <c r="J16" s="12">
        <v>439081045</v>
      </c>
    </row>
    <row r="17" spans="1:10" ht="15" customHeight="1">
      <c r="A17" s="5" t="s">
        <v>5</v>
      </c>
      <c r="B17" s="3">
        <v>10</v>
      </c>
      <c r="D17" s="12">
        <v>1400794566</v>
      </c>
      <c r="F17" s="12">
        <v>1297073232</v>
      </c>
      <c r="H17" s="12">
        <v>700682633</v>
      </c>
      <c r="J17" s="12">
        <v>733414103</v>
      </c>
    </row>
    <row r="18" spans="1:10" ht="15" customHeight="1">
      <c r="A18" s="5" t="s">
        <v>6</v>
      </c>
      <c r="B18" s="3">
        <v>11</v>
      </c>
      <c r="D18" s="12">
        <v>796296023</v>
      </c>
      <c r="F18" s="12">
        <v>419757811</v>
      </c>
      <c r="H18" s="42">
        <v>599718566</v>
      </c>
      <c r="I18" s="43"/>
      <c r="J18" s="42">
        <v>149987604</v>
      </c>
    </row>
    <row r="19" spans="1:10" ht="15" customHeight="1">
      <c r="A19" s="5" t="s">
        <v>7</v>
      </c>
      <c r="B19" s="3">
        <v>12</v>
      </c>
      <c r="D19" s="12">
        <v>7991746172</v>
      </c>
      <c r="F19" s="12">
        <v>12684710199</v>
      </c>
      <c r="H19" s="12">
        <v>5064106989</v>
      </c>
      <c r="J19" s="12">
        <v>4998035740</v>
      </c>
    </row>
    <row r="20" spans="1:10" ht="15" customHeight="1">
      <c r="A20" s="5" t="s">
        <v>127</v>
      </c>
      <c r="B20" s="3">
        <v>13</v>
      </c>
      <c r="D20" s="12">
        <v>31880438</v>
      </c>
      <c r="E20" s="27"/>
      <c r="F20" s="12">
        <v>28880319</v>
      </c>
      <c r="H20" s="12">
        <v>200000000</v>
      </c>
      <c r="J20" s="12">
        <v>386800000</v>
      </c>
    </row>
    <row r="21" spans="1:10" ht="15" customHeight="1">
      <c r="A21" s="5" t="s">
        <v>8</v>
      </c>
      <c r="B21" s="3">
        <v>14</v>
      </c>
      <c r="D21" s="12">
        <v>898423155</v>
      </c>
      <c r="F21" s="12">
        <v>893066464</v>
      </c>
      <c r="H21" s="12">
        <v>89871664</v>
      </c>
      <c r="J21" s="12">
        <v>172448331</v>
      </c>
    </row>
    <row r="22" spans="1:10" ht="15" customHeight="1">
      <c r="A22" s="5" t="s">
        <v>81</v>
      </c>
      <c r="D22" s="12">
        <v>2057649825</v>
      </c>
      <c r="F22" s="12">
        <v>2218067036</v>
      </c>
      <c r="H22" s="12">
        <v>677813519</v>
      </c>
      <c r="J22" s="12">
        <v>1204794097</v>
      </c>
    </row>
    <row r="23" spans="1:10" ht="15" customHeight="1">
      <c r="A23" s="5" t="s">
        <v>82</v>
      </c>
      <c r="D23" s="12">
        <v>780049049</v>
      </c>
      <c r="F23" s="12">
        <v>673064981</v>
      </c>
      <c r="H23" s="12">
        <v>3412570</v>
      </c>
      <c r="J23" s="12">
        <v>3412570</v>
      </c>
    </row>
    <row r="24" spans="1:10" ht="15" customHeight="1">
      <c r="A24" s="5" t="s">
        <v>9</v>
      </c>
      <c r="B24" s="3">
        <v>15</v>
      </c>
      <c r="D24" s="16">
        <v>2019191576</v>
      </c>
      <c r="F24" s="16">
        <v>2027019190</v>
      </c>
      <c r="H24" s="16">
        <v>207380142</v>
      </c>
      <c r="J24" s="16">
        <v>238836868</v>
      </c>
    </row>
    <row r="25" ht="6" customHeight="1">
      <c r="A25" s="2"/>
    </row>
    <row r="26" spans="1:10" ht="15" customHeight="1">
      <c r="A26" s="2" t="s">
        <v>135</v>
      </c>
      <c r="D26" s="16">
        <f>SUM(D16:D24)</f>
        <v>20332627021</v>
      </c>
      <c r="F26" s="16">
        <f>SUM(F16:F24)</f>
        <v>25261021963</v>
      </c>
      <c r="H26" s="16">
        <f>SUM(H16:H24)</f>
        <v>8031641266</v>
      </c>
      <c r="J26" s="16">
        <f>SUM(J16:J24)</f>
        <v>8326810358</v>
      </c>
    </row>
    <row r="27" spans="4:10" ht="15" customHeight="1">
      <c r="D27" s="12"/>
      <c r="F27" s="12"/>
      <c r="H27" s="12"/>
      <c r="J27" s="12"/>
    </row>
    <row r="28" spans="1:10" ht="15" customHeight="1">
      <c r="A28" s="2" t="s">
        <v>27</v>
      </c>
      <c r="D28" s="12"/>
      <c r="F28" s="12"/>
      <c r="H28" s="12"/>
      <c r="J28" s="12"/>
    </row>
    <row r="29" spans="1:10" ht="15" customHeight="1">
      <c r="A29" s="2"/>
      <c r="D29" s="12"/>
      <c r="F29" s="12"/>
      <c r="H29" s="12"/>
      <c r="J29" s="12"/>
    </row>
    <row r="30" spans="1:10" ht="15" customHeight="1">
      <c r="A30" s="5" t="s">
        <v>5</v>
      </c>
      <c r="B30" s="3">
        <v>10</v>
      </c>
      <c r="D30" s="12">
        <v>157013376</v>
      </c>
      <c r="F30" s="12">
        <v>148048879</v>
      </c>
      <c r="H30" s="3" t="s">
        <v>62</v>
      </c>
      <c r="J30" s="3" t="s">
        <v>62</v>
      </c>
    </row>
    <row r="31" spans="1:10" ht="15" customHeight="1">
      <c r="A31" s="5" t="s">
        <v>34</v>
      </c>
      <c r="D31" s="12"/>
      <c r="F31" s="12"/>
      <c r="H31" s="12"/>
      <c r="J31" s="12"/>
    </row>
    <row r="32" spans="1:10" ht="15" customHeight="1">
      <c r="A32" s="5" t="s">
        <v>76</v>
      </c>
      <c r="D32" s="12"/>
      <c r="F32" s="12"/>
      <c r="H32" s="12"/>
      <c r="J32" s="12"/>
    </row>
    <row r="33" spans="1:10" ht="15" customHeight="1">
      <c r="A33" s="5" t="s">
        <v>93</v>
      </c>
      <c r="B33" s="3">
        <v>16</v>
      </c>
      <c r="D33" s="12">
        <v>53516113</v>
      </c>
      <c r="F33" s="12">
        <v>18020580</v>
      </c>
      <c r="H33" s="12">
        <v>19740550209</v>
      </c>
      <c r="J33" s="12">
        <v>18578624132</v>
      </c>
    </row>
    <row r="34" spans="1:10" ht="15" customHeight="1">
      <c r="A34" s="5" t="s">
        <v>40</v>
      </c>
      <c r="B34" s="3">
        <v>11</v>
      </c>
      <c r="D34" s="12">
        <v>292922895</v>
      </c>
      <c r="F34" s="12">
        <v>229883895</v>
      </c>
      <c r="H34" s="12">
        <v>240740500</v>
      </c>
      <c r="I34" s="27"/>
      <c r="J34" s="12">
        <v>177701500</v>
      </c>
    </row>
    <row r="35" spans="1:10" ht="15" customHeight="1">
      <c r="A35" s="5" t="s">
        <v>28</v>
      </c>
      <c r="B35" s="3">
        <v>17</v>
      </c>
      <c r="D35" s="12">
        <v>56653898</v>
      </c>
      <c r="F35" s="12">
        <v>56653898</v>
      </c>
      <c r="H35" s="3" t="s">
        <v>62</v>
      </c>
      <c r="I35" s="27"/>
      <c r="J35" s="3" t="s">
        <v>62</v>
      </c>
    </row>
    <row r="36" spans="1:10" ht="15" customHeight="1">
      <c r="A36" s="5" t="s">
        <v>49</v>
      </c>
      <c r="B36" s="3">
        <v>18</v>
      </c>
      <c r="D36" s="12">
        <v>71380077565</v>
      </c>
      <c r="F36" s="12">
        <v>74683154320</v>
      </c>
      <c r="H36" s="12">
        <v>15920658664</v>
      </c>
      <c r="J36" s="12">
        <v>17634212469</v>
      </c>
    </row>
    <row r="37" spans="1:10" ht="15" customHeight="1">
      <c r="A37" s="5" t="s">
        <v>157</v>
      </c>
      <c r="B37" s="3">
        <v>19</v>
      </c>
      <c r="D37" s="12">
        <v>12380695590</v>
      </c>
      <c r="F37" s="12">
        <v>12380695590</v>
      </c>
      <c r="H37" s="3" t="s">
        <v>62</v>
      </c>
      <c r="J37" s="3" t="s">
        <v>62</v>
      </c>
    </row>
    <row r="38" spans="1:10" ht="15" customHeight="1">
      <c r="A38" s="5" t="s">
        <v>156</v>
      </c>
      <c r="B38" s="3">
        <v>20</v>
      </c>
      <c r="D38" s="12">
        <v>3556630097</v>
      </c>
      <c r="F38" s="12">
        <v>3534201741</v>
      </c>
      <c r="H38" s="12">
        <v>795951007</v>
      </c>
      <c r="J38" s="12">
        <v>967769798</v>
      </c>
    </row>
    <row r="39" spans="1:10" ht="15" customHeight="1">
      <c r="A39" s="5" t="s">
        <v>107</v>
      </c>
      <c r="B39" s="3">
        <v>21</v>
      </c>
      <c r="D39" s="12">
        <v>8175173994</v>
      </c>
      <c r="F39" s="12">
        <v>8460543320</v>
      </c>
      <c r="G39" s="27"/>
      <c r="H39" s="18">
        <v>6136641293</v>
      </c>
      <c r="I39" s="27"/>
      <c r="J39" s="18">
        <v>5854751701</v>
      </c>
    </row>
    <row r="40" spans="1:10" ht="15" customHeight="1">
      <c r="A40" s="5" t="s">
        <v>140</v>
      </c>
      <c r="B40" s="3">
        <v>22</v>
      </c>
      <c r="D40" s="16">
        <v>565575171</v>
      </c>
      <c r="F40" s="16">
        <v>487181779</v>
      </c>
      <c r="H40" s="16">
        <v>385535394</v>
      </c>
      <c r="J40" s="16">
        <v>274015081</v>
      </c>
    </row>
    <row r="41" spans="4:10" ht="15" customHeight="1">
      <c r="D41" s="15"/>
      <c r="E41" s="17"/>
      <c r="F41" s="15"/>
      <c r="G41" s="17"/>
      <c r="H41" s="15"/>
      <c r="I41" s="17"/>
      <c r="J41" s="15"/>
    </row>
    <row r="42" spans="1:10" ht="15" customHeight="1">
      <c r="A42" s="2" t="s">
        <v>136</v>
      </c>
      <c r="D42" s="16">
        <f>SUM(D30:D40)</f>
        <v>96618258699</v>
      </c>
      <c r="F42" s="16">
        <f>SUM(F30:F40)</f>
        <v>99998384002</v>
      </c>
      <c r="H42" s="16">
        <f>SUM(H30:H40)</f>
        <v>43220077067</v>
      </c>
      <c r="J42" s="16">
        <f>SUM(J30:J40)</f>
        <v>43487074681</v>
      </c>
    </row>
    <row r="43" ht="6" customHeight="1">
      <c r="A43" s="2"/>
    </row>
    <row r="44" spans="1:10" ht="15" customHeight="1" thickBot="1">
      <c r="A44" s="2" t="s">
        <v>29</v>
      </c>
      <c r="D44" s="13">
        <f>D26+D42</f>
        <v>116950885720</v>
      </c>
      <c r="F44" s="13">
        <f>F26+F42</f>
        <v>125259405965</v>
      </c>
      <c r="H44" s="13">
        <f>H26+H42</f>
        <v>51251718333</v>
      </c>
      <c r="J44" s="13">
        <f>J26+J42</f>
        <v>51813885039</v>
      </c>
    </row>
    <row r="45" spans="1:10" ht="15" customHeight="1" thickTop="1">
      <c r="A45" s="18"/>
      <c r="C45" s="12"/>
      <c r="D45" s="12"/>
      <c r="E45" s="12"/>
      <c r="F45" s="12"/>
      <c r="G45" s="12"/>
      <c r="H45" s="12"/>
      <c r="I45" s="12"/>
      <c r="J45" s="12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 hidden="1"/>
    <row r="58" ht="15" customHeight="1"/>
    <row r="59" ht="15" customHeight="1"/>
    <row r="60" ht="25.5" customHeight="1">
      <c r="C60" s="4" t="s">
        <v>130</v>
      </c>
    </row>
    <row r="61" spans="1:10" ht="21.75" customHeight="1">
      <c r="A61" s="55" t="s">
        <v>200</v>
      </c>
      <c r="B61" s="55"/>
      <c r="C61" s="55"/>
      <c r="D61" s="55"/>
      <c r="E61" s="55"/>
      <c r="F61" s="55"/>
      <c r="G61" s="55"/>
      <c r="H61" s="55"/>
      <c r="I61" s="55"/>
      <c r="J61" s="55"/>
    </row>
    <row r="62" spans="1:10" ht="15" customHeight="1">
      <c r="A62" s="39"/>
      <c r="B62" s="39"/>
      <c r="C62" s="39"/>
      <c r="D62" s="39"/>
      <c r="E62" s="39"/>
      <c r="F62" s="39"/>
      <c r="G62" s="39"/>
      <c r="H62" s="39"/>
      <c r="I62" s="39"/>
      <c r="J62" s="40">
        <v>2</v>
      </c>
    </row>
    <row r="63" spans="1:10" ht="15" customHeight="1">
      <c r="A63" s="2" t="s">
        <v>88</v>
      </c>
      <c r="B63" s="23"/>
      <c r="C63" s="8"/>
      <c r="D63" s="8"/>
      <c r="E63" s="8"/>
      <c r="F63" s="8"/>
      <c r="G63" s="8"/>
      <c r="H63" s="8"/>
      <c r="I63" s="8"/>
      <c r="J63" s="50"/>
    </row>
    <row r="64" spans="1:10" ht="15" customHeight="1">
      <c r="A64" s="2" t="s">
        <v>0</v>
      </c>
      <c r="B64" s="23"/>
      <c r="C64" s="8"/>
      <c r="D64" s="8"/>
      <c r="E64" s="8"/>
      <c r="F64" s="8"/>
      <c r="G64" s="8"/>
      <c r="H64" s="8"/>
      <c r="I64" s="8"/>
      <c r="J64" s="8"/>
    </row>
    <row r="65" spans="1:10" ht="15" customHeight="1">
      <c r="A65" s="24" t="s">
        <v>158</v>
      </c>
      <c r="B65" s="25"/>
      <c r="C65" s="9"/>
      <c r="D65" s="9"/>
      <c r="E65" s="9"/>
      <c r="F65" s="9"/>
      <c r="G65" s="9"/>
      <c r="H65" s="9"/>
      <c r="I65" s="9"/>
      <c r="J65" s="9"/>
    </row>
    <row r="66" spans="1:10" ht="15" customHeight="1">
      <c r="A66" s="1"/>
      <c r="B66" s="28"/>
      <c r="C66" s="14"/>
      <c r="D66" s="14"/>
      <c r="E66" s="14"/>
      <c r="F66" s="14"/>
      <c r="G66" s="14"/>
      <c r="H66" s="14"/>
      <c r="I66" s="14"/>
      <c r="J66" s="14"/>
    </row>
    <row r="67" spans="1:10" ht="15" customHeight="1">
      <c r="A67" s="1"/>
      <c r="B67" s="28"/>
      <c r="C67" s="14"/>
      <c r="D67" s="14"/>
      <c r="E67" s="14"/>
      <c r="F67" s="14"/>
      <c r="G67" s="14"/>
      <c r="H67" s="14"/>
      <c r="I67" s="14"/>
      <c r="J67" s="14"/>
    </row>
    <row r="68" spans="1:10" ht="13.5" customHeight="1">
      <c r="A68" s="2"/>
      <c r="B68" s="23"/>
      <c r="C68" s="8"/>
      <c r="D68" s="54" t="s">
        <v>1</v>
      </c>
      <c r="E68" s="54"/>
      <c r="F68" s="54"/>
      <c r="G68" s="8"/>
      <c r="H68" s="54" t="s">
        <v>2</v>
      </c>
      <c r="I68" s="54"/>
      <c r="J68" s="54"/>
    </row>
    <row r="69" spans="1:10" ht="13.5" customHeight="1">
      <c r="A69" s="2"/>
      <c r="B69" s="23"/>
      <c r="C69" s="8"/>
      <c r="D69" s="32"/>
      <c r="E69" s="32"/>
      <c r="F69" s="32" t="s">
        <v>111</v>
      </c>
      <c r="G69" s="8"/>
      <c r="H69" s="32"/>
      <c r="I69" s="32"/>
      <c r="J69" s="32"/>
    </row>
    <row r="70" spans="1:10" ht="13.5" customHeight="1">
      <c r="A70" s="2"/>
      <c r="B70" s="23"/>
      <c r="C70" s="8"/>
      <c r="D70" s="10" t="s">
        <v>23</v>
      </c>
      <c r="E70" s="26"/>
      <c r="F70" s="10" t="s">
        <v>23</v>
      </c>
      <c r="G70" s="26"/>
      <c r="H70" s="10" t="s">
        <v>23</v>
      </c>
      <c r="I70" s="26"/>
      <c r="J70" s="10" t="s">
        <v>23</v>
      </c>
    </row>
    <row r="71" spans="1:10" ht="13.5" customHeight="1">
      <c r="A71" s="2"/>
      <c r="B71" s="23"/>
      <c r="C71" s="8"/>
      <c r="D71" s="10" t="str">
        <f>D9</f>
        <v>2008</v>
      </c>
      <c r="E71" s="26"/>
      <c r="F71" s="10" t="str">
        <f>F9</f>
        <v>2007</v>
      </c>
      <c r="G71" s="26"/>
      <c r="H71" s="10" t="str">
        <f>D71</f>
        <v>2008</v>
      </c>
      <c r="I71" s="26"/>
      <c r="J71" s="10" t="str">
        <f>F71</f>
        <v>2007</v>
      </c>
    </row>
    <row r="72" spans="1:10" ht="14.25" customHeight="1">
      <c r="A72" s="2"/>
      <c r="B72" s="25" t="s">
        <v>3</v>
      </c>
      <c r="C72" s="8"/>
      <c r="D72" s="11" t="s">
        <v>61</v>
      </c>
      <c r="E72" s="26"/>
      <c r="F72" s="11" t="str">
        <f>D72</f>
        <v>Baht </v>
      </c>
      <c r="G72" s="26"/>
      <c r="H72" s="11" t="str">
        <f>F72</f>
        <v>Baht </v>
      </c>
      <c r="I72" s="26"/>
      <c r="J72" s="11" t="str">
        <f>H72</f>
        <v>Baht </v>
      </c>
    </row>
    <row r="73" ht="6" customHeight="1">
      <c r="A73" s="2"/>
    </row>
    <row r="74" ht="13.5" customHeight="1">
      <c r="A74" s="2" t="s">
        <v>103</v>
      </c>
    </row>
    <row r="75" ht="6" customHeight="1">
      <c r="A75" s="2"/>
    </row>
    <row r="76" ht="13.5" customHeight="1">
      <c r="A76" s="2" t="s">
        <v>30</v>
      </c>
    </row>
    <row r="77" ht="6" customHeight="1">
      <c r="A77" s="2"/>
    </row>
    <row r="78" spans="1:10" ht="13.5" customHeight="1">
      <c r="A78" s="5" t="s">
        <v>83</v>
      </c>
      <c r="B78" s="3">
        <v>23</v>
      </c>
      <c r="D78" s="12">
        <v>2130000000</v>
      </c>
      <c r="F78" s="12">
        <v>1451399976</v>
      </c>
      <c r="H78" s="12">
        <v>1600000000</v>
      </c>
      <c r="J78" s="12">
        <v>1300000000</v>
      </c>
    </row>
    <row r="79" spans="1:10" ht="13.5" customHeight="1">
      <c r="A79" s="5" t="s">
        <v>10</v>
      </c>
      <c r="D79" s="12">
        <v>7771588760</v>
      </c>
      <c r="F79" s="12">
        <v>13045382964</v>
      </c>
      <c r="H79" s="12">
        <v>990924863</v>
      </c>
      <c r="J79" s="12">
        <v>961445496</v>
      </c>
    </row>
    <row r="80" spans="1:10" ht="13.5" customHeight="1">
      <c r="A80" s="5" t="s">
        <v>98</v>
      </c>
      <c r="B80" s="3">
        <v>23</v>
      </c>
      <c r="D80" s="12">
        <v>9870755839</v>
      </c>
      <c r="F80" s="12">
        <v>5554549287</v>
      </c>
      <c r="H80" s="12">
        <v>5684301160</v>
      </c>
      <c r="J80" s="12">
        <v>2501075290</v>
      </c>
    </row>
    <row r="81" spans="1:10" ht="13.5" customHeight="1">
      <c r="A81" s="5" t="s">
        <v>84</v>
      </c>
      <c r="D81" s="12">
        <v>2669560137</v>
      </c>
      <c r="F81" s="12">
        <v>2613730396</v>
      </c>
      <c r="H81" s="12">
        <v>63355831</v>
      </c>
      <c r="J81" s="12">
        <v>75418669</v>
      </c>
    </row>
    <row r="82" spans="1:10" ht="13.5" customHeight="1">
      <c r="A82" s="5" t="s">
        <v>11</v>
      </c>
      <c r="B82" s="3">
        <v>24</v>
      </c>
      <c r="D82" s="12">
        <v>7658767681</v>
      </c>
      <c r="F82" s="12">
        <v>6893839224</v>
      </c>
      <c r="H82" s="12">
        <v>1048084519</v>
      </c>
      <c r="J82" s="12">
        <v>1156233467</v>
      </c>
    </row>
    <row r="83" spans="1:10" ht="15" customHeight="1">
      <c r="A83" s="5" t="s">
        <v>150</v>
      </c>
      <c r="B83" s="5"/>
      <c r="C83" s="5"/>
      <c r="D83" s="12">
        <v>506910948</v>
      </c>
      <c r="E83" s="5"/>
      <c r="F83" s="12">
        <v>589290771</v>
      </c>
      <c r="G83" s="5"/>
      <c r="H83" s="3" t="s">
        <v>62</v>
      </c>
      <c r="J83" s="3" t="s">
        <v>62</v>
      </c>
    </row>
    <row r="84" spans="1:10" ht="13.5" customHeight="1">
      <c r="A84" s="5" t="s">
        <v>12</v>
      </c>
      <c r="B84" s="3">
        <v>25</v>
      </c>
      <c r="D84" s="16">
        <v>2657224177</v>
      </c>
      <c r="E84" s="17"/>
      <c r="F84" s="16">
        <v>2797531479</v>
      </c>
      <c r="G84" s="17"/>
      <c r="H84" s="16">
        <v>695083608</v>
      </c>
      <c r="I84" s="17"/>
      <c r="J84" s="16">
        <v>1020599080</v>
      </c>
    </row>
    <row r="85" spans="4:10" ht="6" customHeight="1">
      <c r="D85" s="15"/>
      <c r="E85" s="17"/>
      <c r="F85" s="15"/>
      <c r="G85" s="17"/>
      <c r="H85" s="15"/>
      <c r="I85" s="17"/>
      <c r="J85" s="15"/>
    </row>
    <row r="86" spans="1:10" ht="13.5" customHeight="1">
      <c r="A86" s="2" t="s">
        <v>137</v>
      </c>
      <c r="D86" s="16">
        <f>SUM(D78:D84)</f>
        <v>33264807542</v>
      </c>
      <c r="F86" s="16">
        <f>SUM(F78:F84)</f>
        <v>32945724097</v>
      </c>
      <c r="H86" s="16">
        <f>SUM(H78:H84)</f>
        <v>10081749981</v>
      </c>
      <c r="J86" s="16">
        <f>SUM(J78:J84)</f>
        <v>7014772002</v>
      </c>
    </row>
    <row r="87" spans="4:10" ht="13.5" customHeight="1">
      <c r="D87" s="15"/>
      <c r="F87" s="15"/>
      <c r="H87" s="15"/>
      <c r="J87" s="15"/>
    </row>
    <row r="88" spans="1:10" ht="13.5" customHeight="1">
      <c r="A88" s="2" t="s">
        <v>31</v>
      </c>
      <c r="D88" s="12"/>
      <c r="F88" s="12"/>
      <c r="H88" s="12"/>
      <c r="J88" s="12"/>
    </row>
    <row r="89" spans="1:10" ht="6" customHeight="1">
      <c r="A89" s="2"/>
      <c r="D89" s="12"/>
      <c r="F89" s="12"/>
      <c r="H89" s="12"/>
      <c r="J89" s="12"/>
    </row>
    <row r="90" spans="1:10" ht="13.5" customHeight="1">
      <c r="A90" s="5" t="s">
        <v>131</v>
      </c>
      <c r="B90" s="3">
        <v>13</v>
      </c>
      <c r="D90" s="3" t="s">
        <v>62</v>
      </c>
      <c r="E90" s="27"/>
      <c r="F90" s="3" t="s">
        <v>62</v>
      </c>
      <c r="H90" s="12">
        <v>2695681637</v>
      </c>
      <c r="J90" s="12">
        <v>2532587368</v>
      </c>
    </row>
    <row r="91" spans="1:10" ht="13.5" customHeight="1">
      <c r="A91" s="5" t="s">
        <v>46</v>
      </c>
      <c r="B91" s="3">
        <v>23</v>
      </c>
      <c r="D91" s="12">
        <v>70645860896</v>
      </c>
      <c r="F91" s="12">
        <v>76230963258</v>
      </c>
      <c r="H91" s="12">
        <v>29335204030</v>
      </c>
      <c r="J91" s="12">
        <v>33820469774</v>
      </c>
    </row>
    <row r="92" spans="1:10" ht="13.5" customHeight="1">
      <c r="A92" s="5" t="s">
        <v>108</v>
      </c>
      <c r="B92" s="3">
        <v>21</v>
      </c>
      <c r="D92" s="12">
        <v>1001052535</v>
      </c>
      <c r="F92" s="12">
        <v>1103398637</v>
      </c>
      <c r="H92" s="12">
        <v>667857624</v>
      </c>
      <c r="J92" s="12">
        <v>653302555</v>
      </c>
    </row>
    <row r="93" spans="1:10" ht="13.5" customHeight="1">
      <c r="A93" s="5" t="s">
        <v>117</v>
      </c>
      <c r="B93" s="3">
        <v>26</v>
      </c>
      <c r="D93" s="12">
        <v>359771781</v>
      </c>
      <c r="F93" s="12">
        <v>89538528</v>
      </c>
      <c r="G93" s="27"/>
      <c r="H93" s="3" t="s">
        <v>62</v>
      </c>
      <c r="I93" s="27"/>
      <c r="J93" s="3" t="s">
        <v>62</v>
      </c>
    </row>
    <row r="94" spans="1:10" ht="13.5" customHeight="1">
      <c r="A94" s="5" t="s">
        <v>191</v>
      </c>
      <c r="B94" s="3">
        <v>27</v>
      </c>
      <c r="D94" s="12">
        <v>2503904842</v>
      </c>
      <c r="F94" s="12">
        <v>2834957364</v>
      </c>
      <c r="G94" s="27"/>
      <c r="H94" s="3" t="s">
        <v>62</v>
      </c>
      <c r="I94" s="27"/>
      <c r="J94" s="3" t="s">
        <v>62</v>
      </c>
    </row>
    <row r="95" spans="1:10" ht="13.5" customHeight="1">
      <c r="A95" s="5" t="s">
        <v>13</v>
      </c>
      <c r="B95" s="3">
        <v>28</v>
      </c>
      <c r="D95" s="16">
        <v>2555426396</v>
      </c>
      <c r="E95" s="17"/>
      <c r="F95" s="16">
        <v>2004073170</v>
      </c>
      <c r="G95" s="17"/>
      <c r="H95" s="16">
        <v>327603984</v>
      </c>
      <c r="I95" s="17"/>
      <c r="J95" s="16">
        <v>266672433</v>
      </c>
    </row>
    <row r="96" spans="4:10" ht="6" customHeight="1">
      <c r="D96" s="15"/>
      <c r="E96" s="17"/>
      <c r="F96" s="15"/>
      <c r="G96" s="17"/>
      <c r="H96" s="15"/>
      <c r="I96" s="17"/>
      <c r="J96" s="15"/>
    </row>
    <row r="97" spans="1:10" ht="13.5" customHeight="1">
      <c r="A97" s="2" t="s">
        <v>138</v>
      </c>
      <c r="D97" s="16">
        <f>SUM(D90:D95)</f>
        <v>77066016450</v>
      </c>
      <c r="E97" s="17"/>
      <c r="F97" s="16">
        <f>SUM(F90:F95)</f>
        <v>82262930957</v>
      </c>
      <c r="G97" s="17"/>
      <c r="H97" s="16">
        <f>SUM(H90:H95)</f>
        <v>33026347275</v>
      </c>
      <c r="I97" s="17"/>
      <c r="J97" s="16">
        <f>SUM(J90:J95)</f>
        <v>37273032130</v>
      </c>
    </row>
    <row r="98" spans="4:10" ht="6" customHeight="1">
      <c r="D98" s="15"/>
      <c r="E98" s="17"/>
      <c r="F98" s="15"/>
      <c r="G98" s="17"/>
      <c r="H98" s="15"/>
      <c r="I98" s="17"/>
      <c r="J98" s="15"/>
    </row>
    <row r="99" spans="1:10" ht="13.5" customHeight="1">
      <c r="A99" s="2" t="s">
        <v>32</v>
      </c>
      <c r="D99" s="16">
        <f>D97+D86</f>
        <v>110330823992</v>
      </c>
      <c r="E99" s="17"/>
      <c r="F99" s="16">
        <f>F97+F86</f>
        <v>115208655054</v>
      </c>
      <c r="G99" s="17"/>
      <c r="H99" s="16">
        <f>H97+H86</f>
        <v>43108097256</v>
      </c>
      <c r="I99" s="17"/>
      <c r="J99" s="16">
        <f>J97+J86</f>
        <v>44287804132</v>
      </c>
    </row>
    <row r="100" spans="1:10" ht="13.5" customHeight="1">
      <c r="A100" s="2"/>
      <c r="D100" s="15"/>
      <c r="E100" s="17"/>
      <c r="F100" s="15"/>
      <c r="G100" s="17"/>
      <c r="H100" s="15"/>
      <c r="I100" s="17"/>
      <c r="J100" s="15"/>
    </row>
    <row r="101" spans="1:10" ht="13.5" customHeight="1">
      <c r="A101" s="2" t="s">
        <v>102</v>
      </c>
      <c r="D101" s="12"/>
      <c r="E101" s="17"/>
      <c r="F101" s="12"/>
      <c r="G101" s="17"/>
      <c r="H101" s="12"/>
      <c r="I101" s="17"/>
      <c r="J101" s="12"/>
    </row>
    <row r="102" spans="1:10" ht="6" customHeight="1">
      <c r="A102" s="2"/>
      <c r="D102" s="12"/>
      <c r="E102" s="17"/>
      <c r="F102" s="12"/>
      <c r="G102" s="17"/>
      <c r="H102" s="12"/>
      <c r="I102" s="17"/>
      <c r="J102" s="12"/>
    </row>
    <row r="103" spans="1:10" ht="13.5" customHeight="1">
      <c r="A103" s="5" t="s">
        <v>14</v>
      </c>
      <c r="B103" s="3">
        <v>29</v>
      </c>
      <c r="D103" s="12"/>
      <c r="E103" s="17"/>
      <c r="F103" s="12"/>
      <c r="H103" s="12"/>
      <c r="I103" s="17"/>
      <c r="J103" s="12"/>
    </row>
    <row r="104" spans="1:10" ht="13.5" customHeight="1">
      <c r="A104" s="5" t="s">
        <v>35</v>
      </c>
      <c r="D104" s="15"/>
      <c r="E104" s="17"/>
      <c r="F104" s="15"/>
      <c r="G104" s="17"/>
      <c r="H104" s="15"/>
      <c r="I104" s="17"/>
      <c r="J104" s="15"/>
    </row>
    <row r="105" spans="1:10" ht="13.5" customHeight="1" thickBot="1">
      <c r="A105" s="5" t="s">
        <v>42</v>
      </c>
      <c r="D105" s="13">
        <v>6993339820</v>
      </c>
      <c r="E105" s="17"/>
      <c r="F105" s="13">
        <v>6993357710</v>
      </c>
      <c r="G105" s="17"/>
      <c r="H105" s="13">
        <v>6993339820</v>
      </c>
      <c r="I105" s="17"/>
      <c r="J105" s="13">
        <v>6993357710</v>
      </c>
    </row>
    <row r="106" spans="4:10" ht="6" customHeight="1" thickTop="1">
      <c r="D106" s="15"/>
      <c r="E106" s="17"/>
      <c r="F106" s="15"/>
      <c r="G106" s="17"/>
      <c r="H106" s="15"/>
      <c r="I106" s="17"/>
      <c r="J106" s="15"/>
    </row>
    <row r="107" spans="1:10" ht="13.5" customHeight="1" thickBot="1">
      <c r="A107" s="5" t="s">
        <v>50</v>
      </c>
      <c r="D107" s="13">
        <v>146338730510</v>
      </c>
      <c r="F107" s="13">
        <v>40521836470</v>
      </c>
      <c r="H107" s="13">
        <v>146338730510</v>
      </c>
      <c r="J107" s="13">
        <v>40521836470</v>
      </c>
    </row>
    <row r="108" spans="1:10" ht="13.5" customHeight="1" thickTop="1">
      <c r="A108" s="5" t="s">
        <v>59</v>
      </c>
      <c r="D108" s="15"/>
      <c r="F108" s="15"/>
      <c r="H108" s="15"/>
      <c r="J108" s="15"/>
    </row>
    <row r="109" spans="1:10" ht="13.5" customHeight="1">
      <c r="A109" s="5" t="s">
        <v>56</v>
      </c>
      <c r="D109" s="12">
        <v>6993339820</v>
      </c>
      <c r="F109" s="12">
        <v>6993357710</v>
      </c>
      <c r="H109" s="12">
        <v>6993339820</v>
      </c>
      <c r="J109" s="12">
        <v>6993357710</v>
      </c>
    </row>
    <row r="110" spans="1:10" ht="13.5" customHeight="1">
      <c r="A110" s="5" t="s">
        <v>57</v>
      </c>
      <c r="D110" s="12">
        <v>38038451730</v>
      </c>
      <c r="F110" s="12">
        <v>38038433840</v>
      </c>
      <c r="H110" s="12">
        <v>38038451730</v>
      </c>
      <c r="J110" s="12">
        <v>38038433840</v>
      </c>
    </row>
    <row r="111" spans="1:10" ht="13.5" customHeight="1">
      <c r="A111" s="5" t="s">
        <v>54</v>
      </c>
      <c r="D111" s="12"/>
      <c r="F111" s="12"/>
      <c r="H111" s="12"/>
      <c r="J111" s="12"/>
    </row>
    <row r="112" spans="1:10" ht="13.5" customHeight="1">
      <c r="A112" s="5" t="s">
        <v>57</v>
      </c>
      <c r="D112" s="12">
        <v>11432046462</v>
      </c>
      <c r="F112" s="12">
        <v>11432046462</v>
      </c>
      <c r="H112" s="12">
        <v>11432046462</v>
      </c>
      <c r="J112" s="12">
        <v>11432046462</v>
      </c>
    </row>
    <row r="113" spans="1:10" ht="13.5" customHeight="1">
      <c r="A113" s="5" t="s">
        <v>55</v>
      </c>
      <c r="D113" s="12"/>
      <c r="F113" s="12"/>
      <c r="H113" s="12"/>
      <c r="J113" s="12"/>
    </row>
    <row r="114" spans="1:10" ht="13.5" customHeight="1">
      <c r="A114" s="5" t="s">
        <v>56</v>
      </c>
      <c r="D114" s="12">
        <v>-1492776584</v>
      </c>
      <c r="F114" s="12">
        <v>-1492781062</v>
      </c>
      <c r="H114" s="12">
        <v>-1492776584</v>
      </c>
      <c r="J114" s="12">
        <v>-1492781062</v>
      </c>
    </row>
    <row r="115" spans="1:10" ht="13.5" customHeight="1">
      <c r="A115" s="5" t="s">
        <v>57</v>
      </c>
      <c r="D115" s="12">
        <v>-3988926129</v>
      </c>
      <c r="F115" s="12">
        <v>-3988921651</v>
      </c>
      <c r="H115" s="12">
        <v>-3988926129</v>
      </c>
      <c r="J115" s="12">
        <v>-3988921651</v>
      </c>
    </row>
    <row r="116" spans="1:10" ht="13.5" customHeight="1">
      <c r="A116" s="5" t="s">
        <v>142</v>
      </c>
      <c r="B116" s="3">
        <v>13</v>
      </c>
      <c r="D116" s="12">
        <v>1604322099</v>
      </c>
      <c r="F116" s="12">
        <v>1825581579</v>
      </c>
      <c r="H116" s="3" t="s">
        <v>62</v>
      </c>
      <c r="J116" s="3" t="s">
        <v>62</v>
      </c>
    </row>
    <row r="117" spans="1:10" ht="13.5" customHeight="1">
      <c r="A117" s="5" t="s">
        <v>41</v>
      </c>
      <c r="D117" s="12">
        <v>104344130</v>
      </c>
      <c r="F117" s="12">
        <v>104344130</v>
      </c>
      <c r="H117" s="3" t="s">
        <v>62</v>
      </c>
      <c r="J117" s="3" t="s">
        <v>62</v>
      </c>
    </row>
    <row r="118" spans="1:10" ht="13.5" customHeight="1" hidden="1">
      <c r="A118" s="5" t="s">
        <v>118</v>
      </c>
      <c r="D118" s="12"/>
      <c r="F118" s="12"/>
      <c r="H118" s="12"/>
      <c r="J118" s="12"/>
    </row>
    <row r="119" spans="1:10" ht="13.5" customHeight="1" hidden="1">
      <c r="A119" s="5" t="s">
        <v>119</v>
      </c>
      <c r="D119" s="3" t="s">
        <v>62</v>
      </c>
      <c r="F119" s="3" t="s">
        <v>62</v>
      </c>
      <c r="H119" s="3" t="s">
        <v>62</v>
      </c>
      <c r="J119" s="3" t="s">
        <v>62</v>
      </c>
    </row>
    <row r="120" spans="1:10" ht="13.5" customHeight="1">
      <c r="A120" s="5" t="s">
        <v>89</v>
      </c>
      <c r="D120" s="12"/>
      <c r="F120" s="12"/>
      <c r="H120" s="12"/>
      <c r="J120" s="12"/>
    </row>
    <row r="121" spans="1:10" ht="13.5" customHeight="1">
      <c r="A121" s="5" t="s">
        <v>47</v>
      </c>
      <c r="B121" s="3">
        <v>30</v>
      </c>
      <c r="D121" s="12">
        <v>34880969</v>
      </c>
      <c r="F121" s="12">
        <v>34880969</v>
      </c>
      <c r="H121" s="12">
        <v>34880969</v>
      </c>
      <c r="J121" s="12">
        <v>34880969</v>
      </c>
    </row>
    <row r="122" spans="1:10" ht="13.5" customHeight="1">
      <c r="A122" s="5" t="s">
        <v>48</v>
      </c>
      <c r="D122" s="16">
        <v>-47270915867</v>
      </c>
      <c r="F122" s="16">
        <v>-44915724572</v>
      </c>
      <c r="H122" s="16">
        <v>-42873395191</v>
      </c>
      <c r="J122" s="16">
        <v>-43490935361</v>
      </c>
    </row>
    <row r="123" spans="4:10" ht="6" customHeight="1">
      <c r="D123" s="15"/>
      <c r="F123" s="15"/>
      <c r="H123" s="15"/>
      <c r="J123" s="15"/>
    </row>
    <row r="124" spans="1:10" ht="13.5" customHeight="1">
      <c r="A124" s="2" t="s">
        <v>100</v>
      </c>
      <c r="D124" s="15">
        <f>SUM(D109:D122)</f>
        <v>5454766630</v>
      </c>
      <c r="E124" s="17"/>
      <c r="F124" s="15">
        <f>SUM(F109:F122)</f>
        <v>8031217405</v>
      </c>
      <c r="G124" s="17"/>
      <c r="H124" s="15">
        <f>SUM(H109:H122)</f>
        <v>8143621077</v>
      </c>
      <c r="I124" s="17"/>
      <c r="J124" s="15">
        <f>SUM(J109:J122)</f>
        <v>7526080907</v>
      </c>
    </row>
    <row r="125" spans="1:10" ht="13.5" customHeight="1">
      <c r="A125" s="5" t="s">
        <v>36</v>
      </c>
      <c r="B125" s="3">
        <v>31</v>
      </c>
      <c r="D125" s="16">
        <v>1165295098</v>
      </c>
      <c r="E125" s="17"/>
      <c r="F125" s="16">
        <v>2019533506</v>
      </c>
      <c r="G125" s="17"/>
      <c r="H125" s="19" t="s">
        <v>62</v>
      </c>
      <c r="I125" s="46"/>
      <c r="J125" s="19" t="s">
        <v>62</v>
      </c>
    </row>
    <row r="126" spans="4:10" ht="6" customHeight="1">
      <c r="D126" s="15"/>
      <c r="E126" s="17"/>
      <c r="F126" s="15"/>
      <c r="G126" s="17"/>
      <c r="H126" s="21"/>
      <c r="I126" s="46"/>
      <c r="J126" s="21"/>
    </row>
    <row r="127" spans="1:10" ht="13.5" customHeight="1">
      <c r="A127" s="2" t="s">
        <v>33</v>
      </c>
      <c r="D127" s="16">
        <f>SUM(D124:D125)</f>
        <v>6620061728</v>
      </c>
      <c r="F127" s="16">
        <f>SUM(F124:F125)</f>
        <v>10050750911</v>
      </c>
      <c r="H127" s="16">
        <f>SUM(H124:H125)</f>
        <v>8143621077</v>
      </c>
      <c r="J127" s="16">
        <f>SUM(J124:J125)</f>
        <v>7526080907</v>
      </c>
    </row>
    <row r="128" spans="4:10" ht="6" customHeight="1">
      <c r="D128" s="12"/>
      <c r="F128" s="12"/>
      <c r="H128" s="12"/>
      <c r="J128" s="12"/>
    </row>
    <row r="129" spans="1:10" ht="13.5" customHeight="1" thickBot="1">
      <c r="A129" s="56" t="s">
        <v>101</v>
      </c>
      <c r="B129" s="56"/>
      <c r="D129" s="13">
        <f>D127+D99</f>
        <v>116950885720</v>
      </c>
      <c r="F129" s="13">
        <f>F127+F99</f>
        <v>125259405965</v>
      </c>
      <c r="H129" s="13">
        <f>H127+H99</f>
        <v>51251718333</v>
      </c>
      <c r="J129" s="13">
        <f>J127+J99</f>
        <v>51813885039</v>
      </c>
    </row>
    <row r="130" spans="1:10" ht="13.5" customHeight="1" thickTop="1">
      <c r="A130" s="29"/>
      <c r="B130" s="29"/>
      <c r="D130" s="15">
        <f>+D44-D129</f>
        <v>0</v>
      </c>
      <c r="F130" s="15">
        <f>+F44-F129</f>
        <v>0</v>
      </c>
      <c r="H130" s="15">
        <f>+H44-H129</f>
        <v>0</v>
      </c>
      <c r="J130" s="15">
        <f>+J44-J129</f>
        <v>0</v>
      </c>
    </row>
    <row r="131" spans="1:10" ht="13.5" customHeight="1">
      <c r="A131" s="29"/>
      <c r="B131" s="29"/>
      <c r="D131" s="53">
        <f>+D122-F122-D179</f>
        <v>0</v>
      </c>
      <c r="F131" s="15"/>
      <c r="H131" s="15"/>
      <c r="J131" s="15"/>
    </row>
    <row r="132" spans="1:10" ht="25.5" customHeight="1">
      <c r="A132" s="29"/>
      <c r="B132" s="29"/>
      <c r="D132" s="15"/>
      <c r="F132" s="15"/>
      <c r="H132" s="15"/>
      <c r="J132" s="15"/>
    </row>
    <row r="133" spans="1:10" ht="21.75" customHeight="1">
      <c r="A133" s="55" t="s">
        <v>200</v>
      </c>
      <c r="B133" s="55"/>
      <c r="C133" s="55"/>
      <c r="D133" s="55"/>
      <c r="E133" s="55"/>
      <c r="F133" s="55"/>
      <c r="G133" s="55"/>
      <c r="H133" s="55"/>
      <c r="I133" s="55"/>
      <c r="J133" s="55"/>
    </row>
    <row r="134" spans="1:10" ht="1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40">
        <v>3</v>
      </c>
    </row>
    <row r="135" spans="1:10" ht="15" customHeight="1">
      <c r="A135" s="2" t="s">
        <v>88</v>
      </c>
      <c r="B135" s="23"/>
      <c r="C135" s="8"/>
      <c r="D135" s="8"/>
      <c r="E135" s="8"/>
      <c r="F135" s="8"/>
      <c r="G135" s="8"/>
      <c r="H135" s="8"/>
      <c r="I135" s="8"/>
      <c r="J135" s="50"/>
    </row>
    <row r="136" spans="1:10" ht="15" customHeight="1">
      <c r="A136" s="2" t="s">
        <v>94</v>
      </c>
      <c r="B136" s="23"/>
      <c r="C136" s="8"/>
      <c r="D136" s="8"/>
      <c r="E136" s="8"/>
      <c r="F136" s="8"/>
      <c r="G136" s="8"/>
      <c r="H136" s="8"/>
      <c r="I136" s="8"/>
      <c r="J136" s="50"/>
    </row>
    <row r="137" spans="1:10" ht="15" customHeight="1">
      <c r="A137" s="24" t="s">
        <v>160</v>
      </c>
      <c r="B137" s="25"/>
      <c r="C137" s="9"/>
      <c r="D137" s="9"/>
      <c r="E137" s="9"/>
      <c r="F137" s="9"/>
      <c r="G137" s="9"/>
      <c r="H137" s="9"/>
      <c r="I137" s="9"/>
      <c r="J137" s="9"/>
    </row>
    <row r="138" spans="1:10" ht="15" customHeight="1">
      <c r="A138" s="1"/>
      <c r="B138" s="28"/>
      <c r="C138" s="14"/>
      <c r="D138" s="14"/>
      <c r="E138" s="14"/>
      <c r="F138" s="14"/>
      <c r="G138" s="14"/>
      <c r="H138" s="14"/>
      <c r="I138" s="14"/>
      <c r="J138" s="14"/>
    </row>
    <row r="139" ht="15" customHeight="1"/>
    <row r="140" spans="1:10" ht="13.5" customHeight="1">
      <c r="A140" s="2"/>
      <c r="B140" s="23"/>
      <c r="C140" s="8"/>
      <c r="D140" s="54" t="s">
        <v>1</v>
      </c>
      <c r="E140" s="54"/>
      <c r="F140" s="54"/>
      <c r="G140" s="8"/>
      <c r="H140" s="54" t="s">
        <v>2</v>
      </c>
      <c r="I140" s="54"/>
      <c r="J140" s="54"/>
    </row>
    <row r="141" spans="1:10" ht="13.5" customHeight="1">
      <c r="A141" s="2"/>
      <c r="B141" s="23"/>
      <c r="C141" s="8"/>
      <c r="D141" s="32"/>
      <c r="E141" s="32"/>
      <c r="F141" s="32" t="s">
        <v>111</v>
      </c>
      <c r="G141" s="8"/>
      <c r="H141" s="32"/>
      <c r="I141" s="32"/>
      <c r="J141" s="32"/>
    </row>
    <row r="142" spans="1:10" ht="13.5" customHeight="1">
      <c r="A142" s="2"/>
      <c r="B142" s="23"/>
      <c r="C142" s="8"/>
      <c r="D142" s="20" t="s">
        <v>23</v>
      </c>
      <c r="E142" s="26"/>
      <c r="F142" s="20" t="s">
        <v>23</v>
      </c>
      <c r="G142" s="20"/>
      <c r="H142" s="20" t="s">
        <v>23</v>
      </c>
      <c r="I142" s="20"/>
      <c r="J142" s="20" t="s">
        <v>23</v>
      </c>
    </row>
    <row r="143" spans="1:10" ht="13.5" customHeight="1">
      <c r="A143" s="2"/>
      <c r="B143" s="23"/>
      <c r="C143" s="8"/>
      <c r="D143" s="10" t="s">
        <v>159</v>
      </c>
      <c r="E143" s="26"/>
      <c r="F143" s="10" t="s">
        <v>132</v>
      </c>
      <c r="G143" s="26"/>
      <c r="H143" s="10" t="str">
        <f>D143</f>
        <v>2008</v>
      </c>
      <c r="I143" s="26"/>
      <c r="J143" s="10" t="str">
        <f>F143</f>
        <v>2007</v>
      </c>
    </row>
    <row r="144" spans="1:10" ht="13.5" customHeight="1">
      <c r="A144" s="2"/>
      <c r="B144" s="25" t="s">
        <v>3</v>
      </c>
      <c r="C144" s="8"/>
      <c r="D144" s="11" t="s">
        <v>60</v>
      </c>
      <c r="E144" s="26"/>
      <c r="F144" s="11" t="s">
        <v>60</v>
      </c>
      <c r="G144" s="26"/>
      <c r="H144" s="11" t="str">
        <f>F144</f>
        <v>Baht</v>
      </c>
      <c r="I144" s="26"/>
      <c r="J144" s="11" t="str">
        <f>H144</f>
        <v>Baht</v>
      </c>
    </row>
    <row r="145" spans="1:10" ht="13.5" customHeight="1">
      <c r="A145" s="2"/>
      <c r="B145" s="28"/>
      <c r="C145" s="8"/>
      <c r="D145" s="32"/>
      <c r="E145" s="26"/>
      <c r="F145" s="32"/>
      <c r="G145" s="26"/>
      <c r="H145" s="32"/>
      <c r="I145" s="26"/>
      <c r="J145" s="32"/>
    </row>
    <row r="146" spans="1:2" ht="13.5" customHeight="1">
      <c r="A146" s="2" t="s">
        <v>16</v>
      </c>
      <c r="B146" s="3">
        <v>32</v>
      </c>
    </row>
    <row r="147" ht="13.5" customHeight="1">
      <c r="A147" s="2"/>
    </row>
    <row r="148" spans="1:10" ht="13.5" customHeight="1">
      <c r="A148" s="5" t="s">
        <v>120</v>
      </c>
      <c r="D148" s="12">
        <v>60094288770</v>
      </c>
      <c r="E148" s="12"/>
      <c r="F148" s="12">
        <v>60474068774</v>
      </c>
      <c r="G148" s="12"/>
      <c r="H148" s="12">
        <v>14077755971</v>
      </c>
      <c r="I148" s="12"/>
      <c r="J148" s="12">
        <v>14724350322</v>
      </c>
    </row>
    <row r="149" spans="1:10" ht="13.5" customHeight="1">
      <c r="A149" s="5" t="s">
        <v>17</v>
      </c>
      <c r="D149" s="16">
        <v>1171055227</v>
      </c>
      <c r="E149" s="15"/>
      <c r="F149" s="16">
        <v>1167053840</v>
      </c>
      <c r="G149" s="15"/>
      <c r="H149" s="16">
        <v>209304392</v>
      </c>
      <c r="I149" s="15"/>
      <c r="J149" s="16">
        <v>191060561</v>
      </c>
    </row>
    <row r="150" spans="4:10" ht="13.5" customHeight="1">
      <c r="D150" s="15"/>
      <c r="E150" s="15"/>
      <c r="F150" s="15"/>
      <c r="G150" s="15"/>
      <c r="H150" s="15"/>
      <c r="I150" s="15"/>
      <c r="J150" s="15"/>
    </row>
    <row r="151" spans="1:10" ht="13.5" customHeight="1">
      <c r="A151" s="2" t="s">
        <v>18</v>
      </c>
      <c r="D151" s="16">
        <f>SUM(D148:D149)</f>
        <v>61265343997</v>
      </c>
      <c r="E151" s="12"/>
      <c r="F151" s="16">
        <f>SUM(F148:F149)</f>
        <v>61641122614</v>
      </c>
      <c r="G151" s="12"/>
      <c r="H151" s="16">
        <f>SUM(H148:H149)</f>
        <v>14287060363</v>
      </c>
      <c r="I151" s="12"/>
      <c r="J151" s="16">
        <f>SUM(J148:J149)</f>
        <v>14915410883</v>
      </c>
    </row>
    <row r="152" spans="1:10" ht="13.5" customHeight="1">
      <c r="A152" s="2"/>
      <c r="D152" s="15"/>
      <c r="E152" s="12"/>
      <c r="F152" s="15"/>
      <c r="G152" s="12"/>
      <c r="H152" s="15"/>
      <c r="I152" s="12"/>
      <c r="J152" s="15"/>
    </row>
    <row r="153" spans="1:10" ht="13.5" customHeight="1">
      <c r="A153" s="2" t="s">
        <v>37</v>
      </c>
      <c r="D153" s="12"/>
      <c r="E153" s="12"/>
      <c r="F153" s="12"/>
      <c r="G153" s="12"/>
      <c r="H153" s="12"/>
      <c r="I153" s="12"/>
      <c r="J153" s="12"/>
    </row>
    <row r="154" spans="1:10" ht="13.5" customHeight="1">
      <c r="A154" s="2"/>
      <c r="D154" s="12"/>
      <c r="E154" s="12"/>
      <c r="F154" s="12"/>
      <c r="G154" s="12"/>
      <c r="H154" s="12"/>
      <c r="I154" s="12"/>
      <c r="J154" s="12"/>
    </row>
    <row r="155" spans="1:10" ht="13.5" customHeight="1">
      <c r="A155" s="5" t="s">
        <v>90</v>
      </c>
      <c r="D155" s="12">
        <v>41229180577</v>
      </c>
      <c r="E155" s="12"/>
      <c r="F155" s="12">
        <v>39734337070</v>
      </c>
      <c r="G155" s="12"/>
      <c r="H155" s="12">
        <v>6770882201</v>
      </c>
      <c r="I155" s="12"/>
      <c r="J155" s="12">
        <v>7278631883</v>
      </c>
    </row>
    <row r="156" spans="1:10" ht="13.5" customHeight="1">
      <c r="A156" s="5" t="s">
        <v>19</v>
      </c>
      <c r="D156" s="16">
        <v>1217269163</v>
      </c>
      <c r="E156" s="15"/>
      <c r="F156" s="16">
        <v>1055546741</v>
      </c>
      <c r="G156" s="15"/>
      <c r="H156" s="16">
        <v>195425098</v>
      </c>
      <c r="I156" s="15"/>
      <c r="J156" s="16">
        <v>191521833</v>
      </c>
    </row>
    <row r="157" spans="4:10" ht="13.5" customHeight="1">
      <c r="D157" s="15"/>
      <c r="E157" s="15"/>
      <c r="F157" s="15"/>
      <c r="G157" s="15"/>
      <c r="H157" s="15"/>
      <c r="I157" s="15"/>
      <c r="J157" s="15"/>
    </row>
    <row r="158" spans="1:10" ht="13.5" customHeight="1">
      <c r="A158" s="2" t="s">
        <v>38</v>
      </c>
      <c r="D158" s="16">
        <f>SUM(D155:D156)</f>
        <v>42446449740</v>
      </c>
      <c r="E158" s="12"/>
      <c r="F158" s="16">
        <f>SUM(F155:F156)</f>
        <v>40789883811</v>
      </c>
      <c r="G158" s="12"/>
      <c r="H158" s="16">
        <f>SUM(H155:H156)</f>
        <v>6966307299</v>
      </c>
      <c r="I158" s="12"/>
      <c r="J158" s="16">
        <f>SUM(J155:J156)</f>
        <v>7470153716</v>
      </c>
    </row>
    <row r="159" spans="1:10" ht="13.5" customHeight="1">
      <c r="A159" s="2"/>
      <c r="D159" s="15"/>
      <c r="E159" s="12"/>
      <c r="F159" s="15"/>
      <c r="G159" s="12"/>
      <c r="H159" s="15"/>
      <c r="I159" s="12"/>
      <c r="J159" s="15"/>
    </row>
    <row r="160" spans="1:10" ht="13.5" customHeight="1">
      <c r="A160" s="2" t="s">
        <v>39</v>
      </c>
      <c r="D160" s="12">
        <f>+D151-D158</f>
        <v>18818894257</v>
      </c>
      <c r="E160" s="12"/>
      <c r="F160" s="12">
        <f>+F151-F158</f>
        <v>20851238803</v>
      </c>
      <c r="G160" s="12"/>
      <c r="H160" s="12">
        <f>+H151-H158</f>
        <v>7320753064</v>
      </c>
      <c r="I160" s="12"/>
      <c r="J160" s="12">
        <f>+J151-J158</f>
        <v>7445257167</v>
      </c>
    </row>
    <row r="161" spans="1:10" ht="13.5" customHeight="1">
      <c r="A161" s="5" t="s">
        <v>24</v>
      </c>
      <c r="D161" s="16">
        <v>11477432523</v>
      </c>
      <c r="E161" s="12"/>
      <c r="F161" s="16">
        <v>12761542550</v>
      </c>
      <c r="G161" s="12"/>
      <c r="H161" s="16">
        <v>3782095077</v>
      </c>
      <c r="I161" s="12"/>
      <c r="J161" s="16">
        <v>3475352527</v>
      </c>
    </row>
    <row r="162" spans="4:10" ht="13.5" customHeight="1">
      <c r="D162" s="15"/>
      <c r="E162" s="12"/>
      <c r="F162" s="15"/>
      <c r="G162" s="12"/>
      <c r="H162" s="15"/>
      <c r="I162" s="12"/>
      <c r="J162" s="15"/>
    </row>
    <row r="163" spans="1:10" ht="13.5" customHeight="1">
      <c r="A163" s="2" t="s">
        <v>169</v>
      </c>
      <c r="D163" s="12">
        <f>+D160-D161</f>
        <v>7341461734</v>
      </c>
      <c r="E163" s="12"/>
      <c r="F163" s="12">
        <f>+F160-F161</f>
        <v>8089696253</v>
      </c>
      <c r="G163" s="12"/>
      <c r="H163" s="12">
        <f>+H160-H161</f>
        <v>3538657987</v>
      </c>
      <c r="I163" s="12"/>
      <c r="J163" s="12">
        <f>+J160-J161</f>
        <v>3969904640</v>
      </c>
    </row>
    <row r="164" spans="1:10" ht="13.5" customHeight="1">
      <c r="A164" s="5" t="s">
        <v>51</v>
      </c>
      <c r="D164" s="12">
        <v>625785167</v>
      </c>
      <c r="E164" s="12"/>
      <c r="F164" s="12">
        <v>369698120</v>
      </c>
      <c r="G164" s="12"/>
      <c r="H164" s="12">
        <v>646322109</v>
      </c>
      <c r="I164" s="12"/>
      <c r="J164" s="12">
        <v>106621286</v>
      </c>
    </row>
    <row r="165" spans="1:10" ht="13.5" customHeight="1">
      <c r="A165" s="5" t="s">
        <v>52</v>
      </c>
      <c r="D165" s="16">
        <v>-436483798</v>
      </c>
      <c r="E165" s="12"/>
      <c r="F165" s="16">
        <v>-451504292</v>
      </c>
      <c r="G165" s="12"/>
      <c r="H165" s="16">
        <v>-38457804</v>
      </c>
      <c r="I165" s="12"/>
      <c r="J165" s="16">
        <v>-113876351</v>
      </c>
    </row>
    <row r="166" spans="4:10" ht="13.5" customHeight="1">
      <c r="D166" s="15"/>
      <c r="E166" s="12"/>
      <c r="F166" s="15"/>
      <c r="G166" s="12"/>
      <c r="H166" s="15"/>
      <c r="I166" s="12"/>
      <c r="J166" s="15"/>
    </row>
    <row r="167" spans="1:10" ht="13.5" customHeight="1">
      <c r="A167" s="2" t="s">
        <v>53</v>
      </c>
      <c r="D167" s="12">
        <f>SUM(D163:D165)</f>
        <v>7530763103</v>
      </c>
      <c r="E167" s="12"/>
      <c r="F167" s="12">
        <f>SUM(F163:F165)</f>
        <v>8007890081</v>
      </c>
      <c r="G167" s="12"/>
      <c r="H167" s="12">
        <f>SUM(H163:H165)</f>
        <v>4146522292</v>
      </c>
      <c r="I167" s="12"/>
      <c r="J167" s="12">
        <f>SUM(J163:J165)</f>
        <v>3962649575</v>
      </c>
    </row>
    <row r="168" spans="1:10" ht="13.5" customHeight="1">
      <c r="A168" s="5" t="s">
        <v>180</v>
      </c>
      <c r="B168" s="3">
        <v>16</v>
      </c>
      <c r="D168" s="45">
        <v>-10204467</v>
      </c>
      <c r="E168" s="38"/>
      <c r="F168" s="45">
        <v>-14548654</v>
      </c>
      <c r="G168" s="38"/>
      <c r="H168" s="19" t="s">
        <v>62</v>
      </c>
      <c r="I168" s="15"/>
      <c r="J168" s="19" t="s">
        <v>62</v>
      </c>
    </row>
    <row r="169" spans="4:10" ht="13.5" customHeight="1">
      <c r="D169" s="38"/>
      <c r="E169" s="38"/>
      <c r="F169" s="38"/>
      <c r="G169" s="38"/>
      <c r="H169" s="21"/>
      <c r="I169" s="15"/>
      <c r="J169" s="21"/>
    </row>
    <row r="170" spans="1:10" ht="13.5" customHeight="1">
      <c r="A170" s="2" t="s">
        <v>188</v>
      </c>
      <c r="D170" s="12">
        <f>SUM(D167:D168)</f>
        <v>7520558636</v>
      </c>
      <c r="E170" s="12"/>
      <c r="F170" s="12">
        <f>SUM(F167:F168)</f>
        <v>7993341427</v>
      </c>
      <c r="G170" s="12"/>
      <c r="H170" s="12">
        <f>SUM(H167:H168)</f>
        <v>4146522292</v>
      </c>
      <c r="I170" s="12"/>
      <c r="J170" s="12">
        <f>SUM(J167:J168)</f>
        <v>3962649575</v>
      </c>
    </row>
    <row r="171" spans="1:10" ht="13.5" customHeight="1">
      <c r="A171" s="5" t="s">
        <v>192</v>
      </c>
      <c r="B171" s="3">
        <v>34</v>
      </c>
      <c r="D171" s="16">
        <v>-9927801209</v>
      </c>
      <c r="E171" s="12"/>
      <c r="F171" s="16">
        <v>-5395755671</v>
      </c>
      <c r="G171" s="12"/>
      <c r="H171" s="16">
        <v>-3785558802</v>
      </c>
      <c r="I171" s="12"/>
      <c r="J171" s="16">
        <v>-2519117965</v>
      </c>
    </row>
    <row r="172" spans="4:10" ht="13.5" customHeight="1">
      <c r="D172" s="15"/>
      <c r="E172" s="12"/>
      <c r="F172" s="15"/>
      <c r="G172" s="12"/>
      <c r="H172" s="15"/>
      <c r="I172" s="12"/>
      <c r="J172" s="15"/>
    </row>
    <row r="173" spans="1:10" ht="13.5" customHeight="1">
      <c r="A173" s="2" t="s">
        <v>141</v>
      </c>
      <c r="D173" s="15">
        <f>SUM(D170:D171)</f>
        <v>-2407242573</v>
      </c>
      <c r="E173" s="12"/>
      <c r="F173" s="15">
        <f>SUM(F170:F171)</f>
        <v>2597585756</v>
      </c>
      <c r="G173" s="12"/>
      <c r="H173" s="15">
        <f>SUM(H170:H171)</f>
        <v>360963490</v>
      </c>
      <c r="I173" s="12"/>
      <c r="J173" s="15">
        <f>SUM(J170:J171)</f>
        <v>1443531610</v>
      </c>
    </row>
    <row r="174" spans="1:10" ht="13.5" customHeight="1">
      <c r="A174" s="5" t="s">
        <v>186</v>
      </c>
      <c r="B174" s="3">
        <v>35</v>
      </c>
      <c r="D174" s="16">
        <v>-977931855</v>
      </c>
      <c r="E174" s="12"/>
      <c r="F174" s="16">
        <v>-1039261114</v>
      </c>
      <c r="G174" s="12"/>
      <c r="H174" s="45">
        <v>256576680</v>
      </c>
      <c r="I174" s="3"/>
      <c r="J174" s="45">
        <v>-744862809</v>
      </c>
    </row>
    <row r="175" spans="4:10" ht="13.5" customHeight="1">
      <c r="D175" s="15"/>
      <c r="E175" s="12"/>
      <c r="F175" s="15"/>
      <c r="G175" s="12"/>
      <c r="H175" s="38"/>
      <c r="I175" s="3"/>
      <c r="J175" s="38"/>
    </row>
    <row r="176" spans="1:10" ht="13.5" customHeight="1" thickBot="1">
      <c r="A176" s="2" t="s">
        <v>99</v>
      </c>
      <c r="D176" s="13">
        <f>SUM(D172:D175)</f>
        <v>-3385174428</v>
      </c>
      <c r="E176" s="12"/>
      <c r="F176" s="13">
        <f>SUM(F173:F174)</f>
        <v>1558324642</v>
      </c>
      <c r="G176" s="12"/>
      <c r="H176" s="13">
        <f>SUM(H173:H174)</f>
        <v>617540170</v>
      </c>
      <c r="I176" s="12"/>
      <c r="J176" s="13">
        <f>SUM(J173:J174)</f>
        <v>698668801</v>
      </c>
    </row>
    <row r="177" spans="4:10" ht="13.5" customHeight="1" thickTop="1">
      <c r="D177" s="15"/>
      <c r="E177" s="12"/>
      <c r="F177" s="15"/>
      <c r="G177" s="12"/>
      <c r="H177" s="38"/>
      <c r="I177" s="3"/>
      <c r="J177" s="38"/>
    </row>
    <row r="178" spans="1:10" ht="13.5" customHeight="1">
      <c r="A178" s="2" t="s">
        <v>166</v>
      </c>
      <c r="D178" s="15"/>
      <c r="E178" s="12"/>
      <c r="F178" s="15"/>
      <c r="G178" s="12"/>
      <c r="H178" s="15"/>
      <c r="I178" s="12"/>
      <c r="J178" s="15"/>
    </row>
    <row r="179" spans="1:10" ht="13.5" customHeight="1">
      <c r="A179" s="5" t="s">
        <v>181</v>
      </c>
      <c r="D179" s="15">
        <v>-2355191295</v>
      </c>
      <c r="E179" s="12"/>
      <c r="F179" s="15">
        <v>1158105810</v>
      </c>
      <c r="G179" s="12"/>
      <c r="H179" s="15">
        <v>617540170</v>
      </c>
      <c r="I179" s="12"/>
      <c r="J179" s="15">
        <v>698668801</v>
      </c>
    </row>
    <row r="180" spans="1:10" ht="13.5" customHeight="1">
      <c r="A180" s="5" t="s">
        <v>167</v>
      </c>
      <c r="D180" s="16">
        <v>-1029983133</v>
      </c>
      <c r="E180" s="12"/>
      <c r="F180" s="16">
        <v>400218832</v>
      </c>
      <c r="G180" s="12"/>
      <c r="H180" s="19" t="s">
        <v>62</v>
      </c>
      <c r="I180" s="3"/>
      <c r="J180" s="19" t="s">
        <v>62</v>
      </c>
    </row>
    <row r="181" spans="4:10" ht="13.5" customHeight="1">
      <c r="D181" s="15"/>
      <c r="E181" s="12"/>
      <c r="F181" s="15"/>
      <c r="G181" s="12"/>
      <c r="H181" s="38"/>
      <c r="I181" s="3"/>
      <c r="J181" s="38"/>
    </row>
    <row r="182" spans="4:10" ht="13.5" customHeight="1" thickBot="1">
      <c r="D182" s="13">
        <f>SUM(D179:D181)</f>
        <v>-3385174428</v>
      </c>
      <c r="E182" s="12"/>
      <c r="F182" s="13">
        <f>SUM(F179:F181)</f>
        <v>1558324642</v>
      </c>
      <c r="G182" s="12"/>
      <c r="H182" s="13">
        <f>SUM(H179:H181)</f>
        <v>617540170</v>
      </c>
      <c r="I182" s="12"/>
      <c r="J182" s="13">
        <f>SUM(J179:J181)</f>
        <v>698668801</v>
      </c>
    </row>
    <row r="183" spans="1:10" ht="13.5" customHeight="1" thickTop="1">
      <c r="A183" s="2"/>
      <c r="D183" s="15"/>
      <c r="E183" s="12"/>
      <c r="F183" s="15"/>
      <c r="G183" s="12"/>
      <c r="H183" s="15"/>
      <c r="I183" s="12"/>
      <c r="J183" s="15"/>
    </row>
    <row r="184" spans="1:10" ht="13.5" customHeight="1">
      <c r="A184" s="2" t="s">
        <v>161</v>
      </c>
      <c r="D184" s="12"/>
      <c r="E184" s="12"/>
      <c r="F184" s="12"/>
      <c r="G184" s="12"/>
      <c r="H184" s="12"/>
      <c r="I184" s="12"/>
      <c r="J184" s="12"/>
    </row>
    <row r="185" spans="1:10" ht="13.5" customHeight="1">
      <c r="A185" s="2" t="s">
        <v>162</v>
      </c>
      <c r="D185" s="12"/>
      <c r="E185" s="12"/>
      <c r="F185" s="12"/>
      <c r="G185" s="12"/>
      <c r="H185" s="12"/>
      <c r="I185" s="12"/>
      <c r="J185" s="12"/>
    </row>
    <row r="186" spans="1:10" ht="13.5" customHeight="1">
      <c r="A186" s="2" t="s">
        <v>190</v>
      </c>
      <c r="B186" s="3">
        <v>36</v>
      </c>
      <c r="D186" s="12"/>
      <c r="E186" s="12"/>
      <c r="F186" s="12"/>
      <c r="G186" s="12"/>
      <c r="H186" s="12"/>
      <c r="I186" s="12"/>
      <c r="J186" s="12"/>
    </row>
    <row r="187" spans="1:10" ht="13.5" customHeight="1">
      <c r="A187" s="48" t="s">
        <v>163</v>
      </c>
      <c r="D187" s="17">
        <v>-0.66</v>
      </c>
      <c r="E187" s="12"/>
      <c r="F187" s="17">
        <v>0.12</v>
      </c>
      <c r="G187" s="12"/>
      <c r="H187" s="17">
        <v>0.12</v>
      </c>
      <c r="I187" s="12"/>
      <c r="J187" s="49" t="s">
        <v>154</v>
      </c>
    </row>
    <row r="188" spans="1:10" ht="13.5" customHeight="1">
      <c r="A188" s="48" t="s">
        <v>174</v>
      </c>
      <c r="D188" s="3" t="s">
        <v>62</v>
      </c>
      <c r="E188" s="12"/>
      <c r="F188" s="3" t="s">
        <v>62</v>
      </c>
      <c r="G188" s="12"/>
      <c r="H188" s="17">
        <v>0.1</v>
      </c>
      <c r="I188" s="12"/>
      <c r="J188" s="3" t="s">
        <v>62</v>
      </c>
    </row>
    <row r="189" spans="4:10" ht="13.5" customHeight="1">
      <c r="D189" s="12"/>
      <c r="E189" s="12"/>
      <c r="F189" s="12"/>
      <c r="G189" s="12"/>
      <c r="H189" s="12"/>
      <c r="I189" s="12"/>
      <c r="J189" s="12"/>
    </row>
    <row r="190" spans="4:10" ht="13.5" customHeight="1">
      <c r="D190" s="12"/>
      <c r="E190" s="12"/>
      <c r="F190" s="12"/>
      <c r="G190" s="12"/>
      <c r="H190" s="12"/>
      <c r="I190" s="12"/>
      <c r="J190" s="12"/>
    </row>
    <row r="191" spans="4:10" ht="13.5" customHeight="1">
      <c r="D191" s="12"/>
      <c r="E191" s="12"/>
      <c r="F191" s="12"/>
      <c r="G191" s="12"/>
      <c r="H191" s="12"/>
      <c r="I191" s="12"/>
      <c r="J191" s="12"/>
    </row>
    <row r="192" spans="4:10" ht="13.5" customHeight="1">
      <c r="D192" s="17"/>
      <c r="E192" s="17"/>
      <c r="F192" s="17"/>
      <c r="G192" s="17"/>
      <c r="H192" s="49"/>
      <c r="I192" s="17"/>
      <c r="J192" s="17"/>
    </row>
    <row r="193" spans="4:10" ht="13.5" customHeight="1">
      <c r="D193" s="17"/>
      <c r="F193" s="17"/>
      <c r="H193" s="17"/>
      <c r="J193" s="17"/>
    </row>
    <row r="194" spans="4:10" ht="13.5" customHeight="1">
      <c r="D194" s="17"/>
      <c r="F194" s="17"/>
      <c r="H194" s="17"/>
      <c r="J194" s="17"/>
    </row>
    <row r="195" spans="4:10" ht="27.75" customHeight="1">
      <c r="D195" s="17"/>
      <c r="F195" s="17"/>
      <c r="H195" s="17"/>
      <c r="J195" s="17"/>
    </row>
    <row r="196" spans="1:10" ht="21.75" customHeight="1">
      <c r="A196" s="55" t="s">
        <v>200</v>
      </c>
      <c r="B196" s="55"/>
      <c r="C196" s="55"/>
      <c r="D196" s="55"/>
      <c r="E196" s="55"/>
      <c r="F196" s="55"/>
      <c r="G196" s="55"/>
      <c r="H196" s="55"/>
      <c r="I196" s="55"/>
      <c r="J196" s="55"/>
    </row>
    <row r="197" ht="15.75" customHeight="1">
      <c r="J197" s="12">
        <v>4</v>
      </c>
    </row>
  </sheetData>
  <mergeCells count="10">
    <mergeCell ref="A196:J196"/>
    <mergeCell ref="D140:F140"/>
    <mergeCell ref="H140:J140"/>
    <mergeCell ref="A129:B129"/>
    <mergeCell ref="A133:J133"/>
    <mergeCell ref="H6:J6"/>
    <mergeCell ref="D6:F6"/>
    <mergeCell ref="A61:J61"/>
    <mergeCell ref="D68:F68"/>
    <mergeCell ref="H68:J68"/>
  </mergeCells>
  <printOptions/>
  <pageMargins left="1" right="0.5" top="0.5" bottom="0.4" header="0.49" footer="0.4"/>
  <pageSetup horizontalDpi="1200" verticalDpi="12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showZeros="0" zoomScale="90" zoomScaleNormal="90" workbookViewId="0" topLeftCell="B33">
      <selection activeCell="F64" sqref="F64"/>
    </sheetView>
  </sheetViews>
  <sheetFormatPr defaultColWidth="9.140625" defaultRowHeight="15.75" customHeight="1"/>
  <cols>
    <col min="1" max="1" width="36.00390625" style="5" customWidth="1"/>
    <col min="2" max="2" width="12.140625" style="4" customWidth="1"/>
    <col min="3" max="3" width="0.71875" style="4" customWidth="1"/>
    <col min="4" max="4" width="13.00390625" style="4" customWidth="1"/>
    <col min="5" max="5" width="0.71875" style="4" customWidth="1"/>
    <col min="6" max="6" width="13.28125" style="4" customWidth="1"/>
    <col min="7" max="7" width="0.71875" style="4" customWidth="1"/>
    <col min="8" max="8" width="13.57421875" style="4" customWidth="1"/>
    <col min="9" max="9" width="0.85546875" style="5" customWidth="1"/>
    <col min="10" max="10" width="12.28125" style="5" customWidth="1"/>
    <col min="11" max="11" width="0.71875" style="5" customWidth="1"/>
    <col min="12" max="12" width="13.8515625" style="5" customWidth="1"/>
    <col min="13" max="13" width="0.71875" style="5" customWidth="1"/>
    <col min="14" max="14" width="15.28125" style="5" customWidth="1"/>
    <col min="15" max="15" width="0.71875" style="5" customWidth="1"/>
    <col min="16" max="16" width="10.140625" style="5" customWidth="1"/>
    <col min="17" max="17" width="0.71875" style="5" customWidth="1"/>
    <col min="18" max="18" width="14.57421875" style="5" customWidth="1"/>
    <col min="19" max="19" width="0.71875" style="5" customWidth="1"/>
    <col min="20" max="20" width="13.8515625" style="5" customWidth="1"/>
    <col min="21" max="21" width="0.71875" style="5" customWidth="1"/>
    <col min="22" max="22" width="13.421875" style="5" customWidth="1"/>
    <col min="23" max="23" width="0.71875" style="5" customWidth="1"/>
    <col min="24" max="24" width="14.00390625" style="5" customWidth="1"/>
    <col min="25" max="16384" width="9.140625" style="5" customWidth="1"/>
  </cols>
  <sheetData>
    <row r="1" spans="1:24" ht="15" customHeight="1">
      <c r="A1" s="2" t="s">
        <v>88</v>
      </c>
      <c r="B1" s="8"/>
      <c r="C1" s="8"/>
      <c r="D1" s="8"/>
      <c r="E1" s="8"/>
      <c r="F1" s="8"/>
      <c r="G1" s="8"/>
      <c r="H1" s="8"/>
      <c r="X1" s="50"/>
    </row>
    <row r="2" spans="1:8" ht="15" customHeight="1">
      <c r="A2" s="2" t="s">
        <v>95</v>
      </c>
      <c r="B2" s="8"/>
      <c r="C2" s="8"/>
      <c r="D2" s="8"/>
      <c r="E2" s="8"/>
      <c r="F2" s="8"/>
      <c r="G2" s="8"/>
      <c r="H2" s="8"/>
    </row>
    <row r="3" spans="1:24" ht="15" customHeight="1">
      <c r="A3" s="24" t="s">
        <v>160</v>
      </c>
      <c r="B3" s="9"/>
      <c r="C3" s="9"/>
      <c r="D3" s="9"/>
      <c r="E3" s="9"/>
      <c r="F3" s="9"/>
      <c r="G3" s="9"/>
      <c r="H3" s="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8" s="31" customFormat="1" ht="15" customHeight="1">
      <c r="A4" s="1"/>
      <c r="B4" s="14"/>
      <c r="C4" s="14"/>
      <c r="D4" s="14"/>
      <c r="E4" s="14"/>
      <c r="F4" s="14"/>
      <c r="G4" s="14"/>
      <c r="H4" s="14"/>
    </row>
    <row r="5" spans="1:8" s="31" customFormat="1" ht="15" customHeight="1">
      <c r="A5" s="1"/>
      <c r="B5" s="14"/>
      <c r="C5" s="14"/>
      <c r="D5" s="14"/>
      <c r="E5" s="14"/>
      <c r="F5" s="14"/>
      <c r="G5" s="14"/>
      <c r="H5" s="14"/>
    </row>
    <row r="6" spans="2:24" s="27" customFormat="1" ht="15" customHeight="1">
      <c r="B6" s="54" t="s">
        <v>1</v>
      </c>
      <c r="C6" s="54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2:24" s="27" customFormat="1" ht="15" customHeight="1">
      <c r="B7" s="51" t="s">
        <v>187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33"/>
      <c r="V7" s="33"/>
      <c r="W7" s="33"/>
      <c r="X7" s="33"/>
    </row>
    <row r="8" spans="2:24" s="27" customFormat="1" ht="15" customHeight="1">
      <c r="B8" s="32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26" t="s">
        <v>77</v>
      </c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2:24" s="27" customFormat="1" ht="15" customHeight="1"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26" t="s">
        <v>92</v>
      </c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2:24" s="27" customFormat="1" ht="15" customHeight="1">
      <c r="B10" s="54" t="s">
        <v>63</v>
      </c>
      <c r="C10" s="54"/>
      <c r="D10" s="54"/>
      <c r="E10" s="26"/>
      <c r="F10" s="26"/>
      <c r="G10" s="26"/>
      <c r="H10" s="26"/>
      <c r="I10" s="26"/>
      <c r="J10" s="26"/>
      <c r="K10" s="26"/>
      <c r="L10" s="26" t="s">
        <v>43</v>
      </c>
      <c r="M10" s="26"/>
      <c r="N10" s="26" t="s">
        <v>85</v>
      </c>
      <c r="O10" s="26"/>
      <c r="P10" s="26"/>
      <c r="Q10" s="26"/>
      <c r="R10" s="26"/>
      <c r="S10" s="26"/>
      <c r="T10" s="26"/>
      <c r="U10" s="26"/>
      <c r="V10" s="26" t="s">
        <v>73</v>
      </c>
      <c r="W10" s="26"/>
      <c r="X10" s="26"/>
    </row>
    <row r="11" spans="2:24" s="27" customFormat="1" ht="15" customHeight="1">
      <c r="B11" s="26" t="s">
        <v>64</v>
      </c>
      <c r="C11" s="26"/>
      <c r="D11" s="26" t="s">
        <v>66</v>
      </c>
      <c r="E11" s="26"/>
      <c r="F11" s="26" t="s">
        <v>67</v>
      </c>
      <c r="G11" s="26"/>
      <c r="H11" s="26" t="s">
        <v>69</v>
      </c>
      <c r="I11" s="26"/>
      <c r="J11" s="26" t="s">
        <v>143</v>
      </c>
      <c r="K11" s="26"/>
      <c r="L11" s="26" t="s">
        <v>70</v>
      </c>
      <c r="M11" s="26"/>
      <c r="N11" s="26" t="s">
        <v>86</v>
      </c>
      <c r="O11" s="26"/>
      <c r="P11" s="26" t="s">
        <v>71</v>
      </c>
      <c r="Q11" s="26"/>
      <c r="R11" s="26"/>
      <c r="S11" s="26"/>
      <c r="T11" s="26"/>
      <c r="U11" s="26"/>
      <c r="V11" s="26" t="s">
        <v>74</v>
      </c>
      <c r="W11" s="26"/>
      <c r="X11" s="26"/>
    </row>
    <row r="12" spans="2:24" s="27" customFormat="1" ht="15" customHeight="1">
      <c r="B12" s="26" t="s">
        <v>65</v>
      </c>
      <c r="C12" s="26"/>
      <c r="D12" s="26" t="s">
        <v>65</v>
      </c>
      <c r="E12" s="26"/>
      <c r="F12" s="26" t="s">
        <v>68</v>
      </c>
      <c r="G12" s="26"/>
      <c r="H12" s="26" t="s">
        <v>68</v>
      </c>
      <c r="I12" s="26"/>
      <c r="J12" s="26" t="s">
        <v>144</v>
      </c>
      <c r="K12" s="26"/>
      <c r="L12" s="26" t="s">
        <v>44</v>
      </c>
      <c r="M12" s="26"/>
      <c r="N12" s="26" t="s">
        <v>87</v>
      </c>
      <c r="O12" s="26"/>
      <c r="P12" s="26" t="s">
        <v>72</v>
      </c>
      <c r="Q12" s="26"/>
      <c r="R12" s="26" t="s">
        <v>15</v>
      </c>
      <c r="S12" s="26"/>
      <c r="T12" s="26" t="s">
        <v>45</v>
      </c>
      <c r="U12" s="26"/>
      <c r="V12" s="26" t="s">
        <v>75</v>
      </c>
      <c r="W12" s="26"/>
      <c r="X12" s="26" t="s">
        <v>45</v>
      </c>
    </row>
    <row r="13" spans="2:24" s="27" customFormat="1" ht="15" customHeight="1">
      <c r="B13" s="11" t="s">
        <v>61</v>
      </c>
      <c r="C13" s="32"/>
      <c r="D13" s="11" t="str">
        <f>B13</f>
        <v>Baht </v>
      </c>
      <c r="F13" s="11" t="str">
        <f>D13</f>
        <v>Baht </v>
      </c>
      <c r="H13" s="11" t="str">
        <f>B13</f>
        <v>Baht </v>
      </c>
      <c r="J13" s="11" t="s">
        <v>60</v>
      </c>
      <c r="L13" s="11" t="str">
        <f>B13</f>
        <v>Baht </v>
      </c>
      <c r="M13" s="32"/>
      <c r="N13" s="11" t="s">
        <v>60</v>
      </c>
      <c r="P13" s="11" t="s">
        <v>60</v>
      </c>
      <c r="R13" s="11" t="str">
        <f>B13</f>
        <v>Baht </v>
      </c>
      <c r="T13" s="11" t="str">
        <f>R13</f>
        <v>Baht </v>
      </c>
      <c r="V13" s="11" t="str">
        <f>B13</f>
        <v>Baht </v>
      </c>
      <c r="X13" s="11" t="str">
        <f>V13</f>
        <v>Baht </v>
      </c>
    </row>
    <row r="14" spans="1:24" ht="15" customHeight="1">
      <c r="A14" s="2" t="s">
        <v>164</v>
      </c>
      <c r="B14" s="12"/>
      <c r="C14" s="12"/>
      <c r="D14" s="12"/>
      <c r="E14" s="12"/>
      <c r="F14" s="12"/>
      <c r="G14" s="12"/>
      <c r="H14" s="12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>
        <f>SUM(B14:V14)</f>
        <v>0</v>
      </c>
    </row>
    <row r="15" spans="1:24" ht="15" customHeight="1">
      <c r="A15" s="5" t="s">
        <v>112</v>
      </c>
      <c r="B15" s="12">
        <v>6993357710</v>
      </c>
      <c r="C15" s="12"/>
      <c r="D15" s="12">
        <v>38038433840</v>
      </c>
      <c r="E15" s="12">
        <v>0</v>
      </c>
      <c r="F15" s="12">
        <v>11432046462</v>
      </c>
      <c r="G15" s="12">
        <v>0</v>
      </c>
      <c r="H15" s="12">
        <v>-5481702713</v>
      </c>
      <c r="I15" s="18">
        <v>0</v>
      </c>
      <c r="J15" s="12">
        <v>2078140657</v>
      </c>
      <c r="K15" s="18"/>
      <c r="L15" s="18">
        <v>104344130</v>
      </c>
      <c r="M15" s="18"/>
      <c r="N15" s="3" t="s">
        <v>62</v>
      </c>
      <c r="O15" s="18"/>
      <c r="P15" s="18">
        <v>34880969</v>
      </c>
      <c r="Q15" s="18"/>
      <c r="R15" s="18">
        <v>-42589541680</v>
      </c>
      <c r="S15" s="18">
        <v>0</v>
      </c>
      <c r="T15" s="18">
        <f>SUM(B15:R15)</f>
        <v>10609959375</v>
      </c>
      <c r="U15" s="18"/>
      <c r="V15" s="18">
        <v>1346001940</v>
      </c>
      <c r="W15" s="18">
        <v>0</v>
      </c>
      <c r="X15" s="18">
        <f>SUM(T15:V15)</f>
        <v>11955961315</v>
      </c>
    </row>
    <row r="16" spans="1:24" ht="15" customHeight="1">
      <c r="A16" s="5" t="s">
        <v>182</v>
      </c>
      <c r="B16" s="19" t="s">
        <v>62</v>
      </c>
      <c r="C16" s="3"/>
      <c r="D16" s="19" t="s">
        <v>62</v>
      </c>
      <c r="E16" s="12"/>
      <c r="F16" s="19" t="s">
        <v>62</v>
      </c>
      <c r="G16" s="12"/>
      <c r="H16" s="19" t="s">
        <v>62</v>
      </c>
      <c r="I16" s="18"/>
      <c r="J16" s="16">
        <v>-252559078</v>
      </c>
      <c r="K16" s="18"/>
      <c r="L16" s="19" t="s">
        <v>62</v>
      </c>
      <c r="M16" s="21"/>
      <c r="N16" s="19" t="s">
        <v>62</v>
      </c>
      <c r="O16" s="18"/>
      <c r="P16" s="19" t="s">
        <v>62</v>
      </c>
      <c r="Q16" s="18"/>
      <c r="R16" s="45">
        <v>-2326182892</v>
      </c>
      <c r="S16" s="18"/>
      <c r="T16" s="45">
        <f>SUM(B16:R16)</f>
        <v>-2578741970</v>
      </c>
      <c r="U16" s="18"/>
      <c r="V16" s="16">
        <v>673531566</v>
      </c>
      <c r="W16" s="18"/>
      <c r="X16" s="45">
        <f>SUM(T16:V16)</f>
        <v>-1905210404</v>
      </c>
    </row>
    <row r="17" spans="2:24" ht="15" customHeight="1">
      <c r="B17" s="21"/>
      <c r="C17" s="3"/>
      <c r="D17" s="21"/>
      <c r="E17" s="12"/>
      <c r="F17" s="21"/>
      <c r="G17" s="12"/>
      <c r="H17" s="21"/>
      <c r="I17" s="18"/>
      <c r="J17" s="21"/>
      <c r="K17" s="18"/>
      <c r="L17" s="21"/>
      <c r="M17" s="21"/>
      <c r="N17" s="21"/>
      <c r="O17" s="18"/>
      <c r="P17" s="21"/>
      <c r="Q17" s="18"/>
      <c r="R17" s="38"/>
      <c r="S17" s="18"/>
      <c r="T17" s="38"/>
      <c r="U17" s="18"/>
      <c r="V17" s="21"/>
      <c r="W17" s="18"/>
      <c r="X17" s="38"/>
    </row>
    <row r="18" spans="1:24" ht="15" customHeight="1">
      <c r="A18" s="5" t="s">
        <v>121</v>
      </c>
      <c r="B18" s="12">
        <f>SUM(B15:B16)</f>
        <v>6993357710</v>
      </c>
      <c r="C18" s="12"/>
      <c r="D18" s="12">
        <f>SUM(D15:D16)</f>
        <v>38038433840</v>
      </c>
      <c r="E18" s="12"/>
      <c r="F18" s="12">
        <f>SUM(F15:F16)</f>
        <v>11432046462</v>
      </c>
      <c r="G18" s="12"/>
      <c r="H18" s="12">
        <f>SUM(H15:H16)</f>
        <v>-5481702713</v>
      </c>
      <c r="I18" s="18"/>
      <c r="J18" s="3">
        <f>SUM(J15:J16)</f>
        <v>1825581579</v>
      </c>
      <c r="K18" s="18"/>
      <c r="L18" s="12">
        <f>SUM(L15:L16)</f>
        <v>104344130</v>
      </c>
      <c r="M18" s="12"/>
      <c r="N18" s="3" t="s">
        <v>62</v>
      </c>
      <c r="O18" s="18"/>
      <c r="P18" s="12">
        <f>SUM(P15:P16)</f>
        <v>34880969</v>
      </c>
      <c r="Q18" s="18"/>
      <c r="R18" s="12">
        <f>SUM(R15:R16)</f>
        <v>-44915724572</v>
      </c>
      <c r="S18" s="18"/>
      <c r="T18" s="12">
        <f>SUM(T15:T16)</f>
        <v>8031217405</v>
      </c>
      <c r="U18" s="18"/>
      <c r="V18" s="12">
        <f>SUM(V15:V16)</f>
        <v>2019533506</v>
      </c>
      <c r="W18" s="18"/>
      <c r="X18" s="18">
        <f>SUM(X15:X16)</f>
        <v>10050750911</v>
      </c>
    </row>
    <row r="19" spans="1:24" ht="15" customHeight="1">
      <c r="A19" s="5" t="s">
        <v>193</v>
      </c>
      <c r="B19" s="12">
        <v>-17890</v>
      </c>
      <c r="C19" s="12"/>
      <c r="D19" s="12">
        <v>17890</v>
      </c>
      <c r="E19" s="12"/>
      <c r="F19" s="3" t="s">
        <v>62</v>
      </c>
      <c r="G19" s="12"/>
      <c r="H19" s="3" t="s">
        <v>62</v>
      </c>
      <c r="I19" s="18"/>
      <c r="J19" s="3" t="s">
        <v>62</v>
      </c>
      <c r="K19" s="18"/>
      <c r="L19" s="3" t="s">
        <v>62</v>
      </c>
      <c r="M19" s="3"/>
      <c r="N19" s="3" t="s">
        <v>62</v>
      </c>
      <c r="O19" s="18"/>
      <c r="P19" s="3" t="s">
        <v>62</v>
      </c>
      <c r="Q19" s="18"/>
      <c r="R19" s="3" t="s">
        <v>62</v>
      </c>
      <c r="S19" s="18"/>
      <c r="T19" s="3" t="s">
        <v>62</v>
      </c>
      <c r="U19" s="18"/>
      <c r="V19" s="3" t="s">
        <v>62</v>
      </c>
      <c r="W19" s="18"/>
      <c r="X19" s="3" t="s">
        <v>62</v>
      </c>
    </row>
    <row r="20" spans="1:24" ht="15" customHeight="1">
      <c r="A20" s="5" t="s">
        <v>194</v>
      </c>
      <c r="B20" s="3" t="s">
        <v>62</v>
      </c>
      <c r="D20" s="3" t="s">
        <v>62</v>
      </c>
      <c r="E20" s="12"/>
      <c r="F20" s="3" t="s">
        <v>62</v>
      </c>
      <c r="G20" s="12"/>
      <c r="H20" s="3" t="s">
        <v>62</v>
      </c>
      <c r="I20" s="18"/>
      <c r="J20" s="3" t="s">
        <v>62</v>
      </c>
      <c r="K20" s="18"/>
      <c r="L20" s="3" t="s">
        <v>62</v>
      </c>
      <c r="M20" s="3"/>
      <c r="N20" s="3" t="s">
        <v>62</v>
      </c>
      <c r="O20" s="18"/>
      <c r="P20" s="3" t="s">
        <v>62</v>
      </c>
      <c r="Q20" s="18"/>
      <c r="R20" s="3" t="s">
        <v>62</v>
      </c>
      <c r="S20" s="18"/>
      <c r="T20" s="3" t="s">
        <v>62</v>
      </c>
      <c r="U20" s="18"/>
      <c r="V20" s="12">
        <v>-2049699</v>
      </c>
      <c r="W20" s="18"/>
      <c r="X20" s="12">
        <f>SUM(T20:V20)</f>
        <v>-2049699</v>
      </c>
    </row>
    <row r="21" spans="1:24" ht="15" customHeight="1">
      <c r="A21" s="5" t="s">
        <v>195</v>
      </c>
      <c r="B21" s="3" t="s">
        <v>62</v>
      </c>
      <c r="D21" s="3" t="s">
        <v>62</v>
      </c>
      <c r="E21" s="12"/>
      <c r="F21" s="3" t="s">
        <v>62</v>
      </c>
      <c r="G21" s="12"/>
      <c r="H21" s="3" t="s">
        <v>62</v>
      </c>
      <c r="I21" s="18"/>
      <c r="J21" s="3" t="s">
        <v>62</v>
      </c>
      <c r="K21" s="18"/>
      <c r="L21" s="3" t="s">
        <v>62</v>
      </c>
      <c r="M21" s="3"/>
      <c r="N21" s="3" t="s">
        <v>62</v>
      </c>
      <c r="O21" s="18"/>
      <c r="P21" s="3" t="s">
        <v>62</v>
      </c>
      <c r="Q21" s="18"/>
      <c r="R21" s="3" t="s">
        <v>62</v>
      </c>
      <c r="S21" s="18"/>
      <c r="T21" s="3" t="s">
        <v>62</v>
      </c>
      <c r="U21" s="18"/>
      <c r="V21" s="12">
        <v>-43504398</v>
      </c>
      <c r="W21" s="18"/>
      <c r="X21" s="12">
        <f>SUM(T21:V21)</f>
        <v>-43504398</v>
      </c>
    </row>
    <row r="22" spans="1:24" ht="15" customHeight="1">
      <c r="A22" s="5" t="s">
        <v>196</v>
      </c>
      <c r="B22" s="3" t="s">
        <v>62</v>
      </c>
      <c r="D22" s="3" t="s">
        <v>62</v>
      </c>
      <c r="E22" s="12"/>
      <c r="F22" s="3" t="s">
        <v>62</v>
      </c>
      <c r="G22" s="12"/>
      <c r="H22" s="3" t="s">
        <v>62</v>
      </c>
      <c r="I22" s="18"/>
      <c r="J22" s="3" t="s">
        <v>62</v>
      </c>
      <c r="K22" s="18"/>
      <c r="L22" s="3" t="s">
        <v>62</v>
      </c>
      <c r="M22" s="3"/>
      <c r="N22" s="3" t="s">
        <v>62</v>
      </c>
      <c r="O22" s="18"/>
      <c r="P22" s="3" t="s">
        <v>62</v>
      </c>
      <c r="Q22" s="18"/>
      <c r="R22" s="3" t="s">
        <v>62</v>
      </c>
      <c r="S22" s="18"/>
      <c r="T22" s="3" t="s">
        <v>62</v>
      </c>
      <c r="U22" s="18"/>
      <c r="V22" s="12">
        <v>39342</v>
      </c>
      <c r="W22" s="18"/>
      <c r="X22" s="12">
        <f>SUM(T22:V22)</f>
        <v>39342</v>
      </c>
    </row>
    <row r="23" spans="1:24" ht="15" customHeight="1">
      <c r="A23" s="5" t="s">
        <v>183</v>
      </c>
      <c r="B23" s="3" t="s">
        <v>62</v>
      </c>
      <c r="D23" s="3" t="s">
        <v>62</v>
      </c>
      <c r="E23" s="12"/>
      <c r="F23" s="3" t="s">
        <v>62</v>
      </c>
      <c r="G23" s="12"/>
      <c r="H23" s="3" t="s">
        <v>62</v>
      </c>
      <c r="I23" s="18">
        <v>221259480</v>
      </c>
      <c r="J23" s="3">
        <v>-221259480</v>
      </c>
      <c r="K23" s="18"/>
      <c r="L23" s="3" t="s">
        <v>62</v>
      </c>
      <c r="M23" s="3"/>
      <c r="N23" s="3" t="s">
        <v>62</v>
      </c>
      <c r="O23" s="18"/>
      <c r="P23" s="3" t="s">
        <v>62</v>
      </c>
      <c r="Q23" s="18"/>
      <c r="R23" s="3" t="s">
        <v>62</v>
      </c>
      <c r="S23" s="18"/>
      <c r="T23" s="12">
        <v>-221259480</v>
      </c>
      <c r="U23" s="18"/>
      <c r="V23" s="12">
        <v>221259480</v>
      </c>
      <c r="W23" s="18"/>
      <c r="X23" s="3" t="s">
        <v>62</v>
      </c>
    </row>
    <row r="24" spans="1:24" ht="15" customHeight="1">
      <c r="A24" s="5" t="s">
        <v>170</v>
      </c>
      <c r="B24" s="19" t="s">
        <v>62</v>
      </c>
      <c r="C24" s="21"/>
      <c r="D24" s="19" t="s">
        <v>62</v>
      </c>
      <c r="E24" s="15"/>
      <c r="F24" s="19" t="s">
        <v>62</v>
      </c>
      <c r="G24" s="15"/>
      <c r="H24" s="19" t="s">
        <v>62</v>
      </c>
      <c r="I24" s="38"/>
      <c r="J24" s="19" t="s">
        <v>62</v>
      </c>
      <c r="K24" s="38"/>
      <c r="L24" s="19" t="s">
        <v>62</v>
      </c>
      <c r="M24" s="21"/>
      <c r="N24" s="19" t="s">
        <v>62</v>
      </c>
      <c r="O24" s="38"/>
      <c r="P24" s="19" t="s">
        <v>62</v>
      </c>
      <c r="Q24" s="38"/>
      <c r="R24" s="16">
        <v>-2355191295</v>
      </c>
      <c r="S24" s="38"/>
      <c r="T24" s="16">
        <f>SUM(B24:R24)</f>
        <v>-2355191295</v>
      </c>
      <c r="U24" s="38"/>
      <c r="V24" s="45">
        <v>-1029983133</v>
      </c>
      <c r="W24" s="38"/>
      <c r="X24" s="16">
        <f>SUM(T24:V24)</f>
        <v>-3385174428</v>
      </c>
    </row>
    <row r="25" spans="2:24" ht="6" customHeight="1">
      <c r="B25" s="21"/>
      <c r="C25" s="21"/>
      <c r="D25" s="21"/>
      <c r="E25" s="15"/>
      <c r="F25" s="21"/>
      <c r="G25" s="15"/>
      <c r="H25" s="21"/>
      <c r="I25" s="38"/>
      <c r="J25" s="21"/>
      <c r="K25" s="38"/>
      <c r="L25" s="21"/>
      <c r="M25" s="21"/>
      <c r="N25" s="21"/>
      <c r="O25" s="38"/>
      <c r="P25" s="21"/>
      <c r="Q25" s="38"/>
      <c r="R25" s="38"/>
      <c r="S25" s="38"/>
      <c r="T25" s="15"/>
      <c r="U25" s="38"/>
      <c r="V25" s="38"/>
      <c r="W25" s="38"/>
      <c r="X25" s="15"/>
    </row>
    <row r="26" spans="1:24" ht="15" customHeight="1" thickBot="1">
      <c r="A26" s="2" t="s">
        <v>165</v>
      </c>
      <c r="B26" s="13">
        <f>SUM(B18:B24)</f>
        <v>6993339820</v>
      </c>
      <c r="C26" s="15"/>
      <c r="D26" s="13">
        <f>SUM(D18:D24)</f>
        <v>38038451730</v>
      </c>
      <c r="E26" s="15">
        <f>SUM(E14:E24)</f>
        <v>0</v>
      </c>
      <c r="F26" s="13">
        <f>SUM(F18:F24)</f>
        <v>11432046462</v>
      </c>
      <c r="G26" s="15">
        <f>SUM(G14:G24)</f>
        <v>0</v>
      </c>
      <c r="H26" s="13">
        <f>SUM(H18:H24)</f>
        <v>-5481702713</v>
      </c>
      <c r="I26" s="15">
        <f>SUM(I14:I24)</f>
        <v>221259480</v>
      </c>
      <c r="J26" s="13">
        <f>SUM(J18:J24)</f>
        <v>1604322099</v>
      </c>
      <c r="K26" s="15"/>
      <c r="L26" s="13">
        <f>SUM(L18:L24)</f>
        <v>104344130</v>
      </c>
      <c r="M26" s="15"/>
      <c r="N26" s="47" t="s">
        <v>62</v>
      </c>
      <c r="O26" s="15"/>
      <c r="P26" s="13">
        <f>SUM(P18:P24)</f>
        <v>34880969</v>
      </c>
      <c r="Q26" s="15"/>
      <c r="R26" s="13">
        <f>SUM(R18:R24)</f>
        <v>-47270915867</v>
      </c>
      <c r="S26" s="15">
        <f>SUM(S14:S24)</f>
        <v>0</v>
      </c>
      <c r="T26" s="13">
        <f>SUM(T18:T24)</f>
        <v>5454766630</v>
      </c>
      <c r="U26" s="15"/>
      <c r="V26" s="13">
        <f>SUM(V18:V24)</f>
        <v>1165295098</v>
      </c>
      <c r="W26" s="15">
        <f>SUM(W14:W24)</f>
        <v>0</v>
      </c>
      <c r="X26" s="13">
        <f>SUM(X18:X24)</f>
        <v>6620061728</v>
      </c>
    </row>
    <row r="27" spans="1:24" ht="15" customHeight="1" thickTop="1">
      <c r="A27" s="2"/>
      <c r="B27" s="15">
        <f>+B26-'Eng 2-4'!D109</f>
        <v>0</v>
      </c>
      <c r="C27" s="15"/>
      <c r="D27" s="15">
        <f>+D26-'Eng 2-4'!D110</f>
        <v>0</v>
      </c>
      <c r="E27" s="15"/>
      <c r="F27" s="15">
        <f>+F26-'Eng 2-4'!D112</f>
        <v>0</v>
      </c>
      <c r="G27" s="15"/>
      <c r="H27" s="15">
        <f>+H26-'Eng 2-4'!D114-'Eng 2-4'!D115</f>
        <v>0</v>
      </c>
      <c r="I27" s="15"/>
      <c r="J27" s="15"/>
      <c r="K27" s="15"/>
      <c r="L27" s="15">
        <f>+L26-'Eng 2-4'!D117</f>
        <v>0</v>
      </c>
      <c r="M27" s="15"/>
      <c r="N27" s="15"/>
      <c r="O27" s="15"/>
      <c r="P27" s="15">
        <f>+P26-'Eng 2-4'!D121</f>
        <v>0</v>
      </c>
      <c r="Q27" s="15"/>
      <c r="R27" s="15"/>
      <c r="S27" s="15"/>
      <c r="T27" s="15"/>
      <c r="U27" s="15"/>
      <c r="V27" s="15">
        <f>+V26-'Eng 2-4'!D125</f>
        <v>0</v>
      </c>
      <c r="W27" s="15"/>
      <c r="X27" s="15">
        <f>+X26-'Eng 2-4'!D127</f>
        <v>0</v>
      </c>
    </row>
    <row r="28" spans="1:24" ht="15" customHeight="1">
      <c r="A28" s="2"/>
      <c r="B28" s="15"/>
      <c r="C28" s="15"/>
      <c r="D28" s="15"/>
      <c r="E28" s="17"/>
      <c r="F28" s="15"/>
      <c r="G28" s="17"/>
      <c r="H28" s="15"/>
      <c r="I28" s="17"/>
      <c r="J28" s="15"/>
      <c r="K28" s="17"/>
      <c r="L28" s="15"/>
      <c r="M28" s="15"/>
      <c r="N28" s="15"/>
      <c r="O28" s="17"/>
      <c r="P28" s="15"/>
      <c r="Q28" s="17"/>
      <c r="R28" s="15"/>
      <c r="S28" s="15"/>
      <c r="T28" s="15"/>
      <c r="U28" s="15"/>
      <c r="V28" s="15"/>
      <c r="W28" s="15"/>
      <c r="X28" s="15"/>
    </row>
    <row r="29" spans="1:24" ht="15" customHeight="1">
      <c r="A29" s="2" t="s">
        <v>133</v>
      </c>
      <c r="B29" s="12"/>
      <c r="C29" s="12"/>
      <c r="D29" s="12"/>
      <c r="E29" s="12"/>
      <c r="F29" s="12"/>
      <c r="G29" s="12"/>
      <c r="H29" s="1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5" customHeight="1">
      <c r="A30" s="5" t="s">
        <v>112</v>
      </c>
      <c r="B30" s="12">
        <v>6993668460</v>
      </c>
      <c r="C30" s="12"/>
      <c r="D30" s="12">
        <v>38021608900</v>
      </c>
      <c r="E30" s="12"/>
      <c r="F30" s="12">
        <v>11432046462</v>
      </c>
      <c r="G30" s="12"/>
      <c r="H30" s="12">
        <v>-5473438630</v>
      </c>
      <c r="I30" s="18"/>
      <c r="J30" s="3" t="s">
        <v>62</v>
      </c>
      <c r="K30" s="18"/>
      <c r="L30" s="18">
        <v>104344130</v>
      </c>
      <c r="M30" s="18"/>
      <c r="N30" s="18">
        <v>-415425</v>
      </c>
      <c r="O30" s="18"/>
      <c r="P30" s="18">
        <v>34880969</v>
      </c>
      <c r="Q30" s="18"/>
      <c r="R30" s="18">
        <v>-44244802411</v>
      </c>
      <c r="S30" s="18"/>
      <c r="T30" s="18">
        <f>SUM(B30:R30)</f>
        <v>6867892455</v>
      </c>
      <c r="U30" s="18"/>
      <c r="V30" s="18">
        <v>532264740</v>
      </c>
      <c r="W30" s="18"/>
      <c r="X30" s="18">
        <f>SUM(T30:V30)</f>
        <v>7400157195</v>
      </c>
    </row>
    <row r="31" spans="1:24" ht="15" customHeight="1">
      <c r="A31" s="5" t="s">
        <v>147</v>
      </c>
      <c r="B31" s="19" t="s">
        <v>62</v>
      </c>
      <c r="C31" s="3"/>
      <c r="D31" s="19" t="s">
        <v>62</v>
      </c>
      <c r="E31" s="12"/>
      <c r="F31" s="19" t="s">
        <v>62</v>
      </c>
      <c r="G31" s="12"/>
      <c r="H31" s="19" t="s">
        <v>62</v>
      </c>
      <c r="I31" s="18"/>
      <c r="J31" s="19" t="s">
        <v>62</v>
      </c>
      <c r="K31" s="18"/>
      <c r="L31" s="19" t="s">
        <v>62</v>
      </c>
      <c r="M31" s="21"/>
      <c r="N31" s="19" t="s">
        <v>62</v>
      </c>
      <c r="O31" s="18"/>
      <c r="P31" s="19" t="s">
        <v>62</v>
      </c>
      <c r="Q31" s="18"/>
      <c r="R31" s="45">
        <v>-1829027971</v>
      </c>
      <c r="S31" s="18"/>
      <c r="T31" s="45">
        <f>SUM(B31:R31)</f>
        <v>-1829027971</v>
      </c>
      <c r="U31" s="18"/>
      <c r="V31" s="16">
        <v>45034176</v>
      </c>
      <c r="W31" s="18"/>
      <c r="X31" s="45">
        <f>SUM(T31:V31)</f>
        <v>-1783993795</v>
      </c>
    </row>
    <row r="32" spans="2:24" ht="15" customHeight="1">
      <c r="B32" s="21"/>
      <c r="C32" s="3"/>
      <c r="D32" s="21"/>
      <c r="E32" s="12"/>
      <c r="F32" s="21"/>
      <c r="G32" s="12"/>
      <c r="H32" s="21"/>
      <c r="I32" s="18"/>
      <c r="J32" s="21"/>
      <c r="K32" s="18"/>
      <c r="L32" s="21"/>
      <c r="M32" s="21"/>
      <c r="N32" s="21"/>
      <c r="O32" s="18"/>
      <c r="P32" s="21"/>
      <c r="Q32" s="18"/>
      <c r="R32" s="38"/>
      <c r="S32" s="18"/>
      <c r="T32" s="38"/>
      <c r="U32" s="18"/>
      <c r="V32" s="21"/>
      <c r="W32" s="18"/>
      <c r="X32" s="38"/>
    </row>
    <row r="33" spans="1:24" ht="15" customHeight="1">
      <c r="A33" s="5" t="s">
        <v>121</v>
      </c>
      <c r="B33" s="12">
        <f>SUM(B30:B31)</f>
        <v>6993668460</v>
      </c>
      <c r="C33" s="12"/>
      <c r="D33" s="12">
        <f>SUM(D30:D31)</f>
        <v>38021608900</v>
      </c>
      <c r="E33" s="12"/>
      <c r="F33" s="12">
        <f>SUM(F30:F31)</f>
        <v>11432046462</v>
      </c>
      <c r="G33" s="12"/>
      <c r="H33" s="12">
        <f>SUM(H30:H31)</f>
        <v>-5473438630</v>
      </c>
      <c r="I33" s="18"/>
      <c r="J33" s="3" t="s">
        <v>62</v>
      </c>
      <c r="K33" s="18"/>
      <c r="L33" s="12">
        <f>SUM(L30:L31)</f>
        <v>104344130</v>
      </c>
      <c r="M33" s="12"/>
      <c r="N33" s="12">
        <f>SUM(N30:N31)</f>
        <v>-415425</v>
      </c>
      <c r="O33" s="18"/>
      <c r="P33" s="12">
        <f>SUM(P30:P31)</f>
        <v>34880969</v>
      </c>
      <c r="Q33" s="18"/>
      <c r="R33" s="12">
        <f>SUM(R30:R31)</f>
        <v>-46073830382</v>
      </c>
      <c r="S33" s="18"/>
      <c r="T33" s="12">
        <f>SUM(T30:T31)</f>
        <v>5038864484</v>
      </c>
      <c r="U33" s="18"/>
      <c r="V33" s="12">
        <f>SUM(V30:V31)</f>
        <v>577298916</v>
      </c>
      <c r="W33" s="18"/>
      <c r="X33" s="18">
        <f>SUM(X30:X31)</f>
        <v>5616163400</v>
      </c>
    </row>
    <row r="34" spans="1:24" ht="15" customHeight="1">
      <c r="A34" s="5" t="s">
        <v>197</v>
      </c>
      <c r="B34" s="3" t="s">
        <v>62</v>
      </c>
      <c r="D34" s="12">
        <v>16514190</v>
      </c>
      <c r="E34" s="12"/>
      <c r="F34" s="3" t="s">
        <v>62</v>
      </c>
      <c r="G34" s="12"/>
      <c r="H34" s="12">
        <v>-8264083</v>
      </c>
      <c r="I34" s="18"/>
      <c r="J34" s="3" t="s">
        <v>62</v>
      </c>
      <c r="K34" s="18"/>
      <c r="L34" s="3" t="s">
        <v>62</v>
      </c>
      <c r="M34" s="3"/>
      <c r="N34" s="3" t="s">
        <v>62</v>
      </c>
      <c r="O34" s="18"/>
      <c r="P34" s="3" t="s">
        <v>62</v>
      </c>
      <c r="Q34" s="18"/>
      <c r="R34" s="3" t="s">
        <v>62</v>
      </c>
      <c r="S34" s="18"/>
      <c r="T34" s="12">
        <v>8250107</v>
      </c>
      <c r="U34" s="18"/>
      <c r="V34" s="3" t="s">
        <v>62</v>
      </c>
      <c r="W34" s="18"/>
      <c r="X34" s="12">
        <f>SUM(T34:V34)</f>
        <v>8250107</v>
      </c>
    </row>
    <row r="35" spans="1:24" ht="15" customHeight="1">
      <c r="A35" s="5" t="s">
        <v>193</v>
      </c>
      <c r="B35" s="12">
        <v>-310750</v>
      </c>
      <c r="D35" s="12">
        <v>310750</v>
      </c>
      <c r="E35" s="12"/>
      <c r="F35" s="3" t="s">
        <v>62</v>
      </c>
      <c r="G35" s="12"/>
      <c r="H35" s="3" t="s">
        <v>62</v>
      </c>
      <c r="I35" s="18"/>
      <c r="J35" s="3" t="s">
        <v>62</v>
      </c>
      <c r="K35" s="18"/>
      <c r="L35" s="3" t="s">
        <v>62</v>
      </c>
      <c r="M35" s="3"/>
      <c r="N35" s="3" t="s">
        <v>62</v>
      </c>
      <c r="O35" s="18"/>
      <c r="P35" s="3" t="s">
        <v>62</v>
      </c>
      <c r="Q35" s="18"/>
      <c r="R35" s="3" t="s">
        <v>62</v>
      </c>
      <c r="S35" s="18"/>
      <c r="T35" s="3" t="s">
        <v>62</v>
      </c>
      <c r="U35" s="18"/>
      <c r="V35" s="3" t="s">
        <v>62</v>
      </c>
      <c r="W35" s="18"/>
      <c r="X35" s="3" t="s">
        <v>62</v>
      </c>
    </row>
    <row r="36" spans="1:24" ht="15" customHeight="1">
      <c r="A36" s="5" t="s">
        <v>139</v>
      </c>
      <c r="B36" s="3"/>
      <c r="D36" s="12"/>
      <c r="E36" s="12"/>
      <c r="F36" s="3"/>
      <c r="G36" s="12"/>
      <c r="H36" s="12"/>
      <c r="I36" s="18"/>
      <c r="J36" s="3"/>
      <c r="K36" s="18"/>
      <c r="L36" s="3"/>
      <c r="M36" s="3"/>
      <c r="N36" s="3"/>
      <c r="O36" s="18"/>
      <c r="P36" s="3"/>
      <c r="Q36" s="18"/>
      <c r="R36" s="3"/>
      <c r="S36" s="18"/>
      <c r="T36" s="12">
        <v>0</v>
      </c>
      <c r="U36" s="18"/>
      <c r="V36" s="3"/>
      <c r="W36" s="18"/>
      <c r="X36" s="12"/>
    </row>
    <row r="37" spans="1:24" ht="15" customHeight="1">
      <c r="A37" s="5" t="s">
        <v>173</v>
      </c>
      <c r="B37" s="3" t="s">
        <v>62</v>
      </c>
      <c r="D37" s="3" t="s">
        <v>62</v>
      </c>
      <c r="E37" s="12"/>
      <c r="F37" s="3" t="s">
        <v>62</v>
      </c>
      <c r="G37" s="12"/>
      <c r="H37" s="3" t="s">
        <v>62</v>
      </c>
      <c r="I37" s="18"/>
      <c r="J37" s="3" t="s">
        <v>62</v>
      </c>
      <c r="K37" s="18"/>
      <c r="L37" s="3" t="s">
        <v>62</v>
      </c>
      <c r="M37" s="3"/>
      <c r="N37" s="18">
        <v>415425</v>
      </c>
      <c r="O37" s="18"/>
      <c r="P37" s="3" t="s">
        <v>62</v>
      </c>
      <c r="Q37" s="3"/>
      <c r="R37" s="3" t="s">
        <v>62</v>
      </c>
      <c r="S37" s="3"/>
      <c r="T37" s="12">
        <v>415425</v>
      </c>
      <c r="U37" s="3"/>
      <c r="V37" s="3" t="s">
        <v>62</v>
      </c>
      <c r="W37" s="18"/>
      <c r="X37" s="12">
        <f>SUM(T37:V37)</f>
        <v>415425</v>
      </c>
    </row>
    <row r="38" spans="1:24" ht="15" customHeight="1">
      <c r="A38" s="5" t="s">
        <v>184</v>
      </c>
      <c r="B38" s="3" t="s">
        <v>62</v>
      </c>
      <c r="D38" s="3" t="s">
        <v>62</v>
      </c>
      <c r="E38" s="12"/>
      <c r="F38" s="3" t="s">
        <v>62</v>
      </c>
      <c r="G38" s="12"/>
      <c r="H38" s="3" t="s">
        <v>62</v>
      </c>
      <c r="I38" s="18"/>
      <c r="J38" s="3" t="s">
        <v>62</v>
      </c>
      <c r="K38" s="18"/>
      <c r="L38" s="3" t="s">
        <v>62</v>
      </c>
      <c r="M38" s="3"/>
      <c r="N38" s="3" t="s">
        <v>62</v>
      </c>
      <c r="O38" s="18"/>
      <c r="P38" s="3" t="s">
        <v>62</v>
      </c>
      <c r="Q38" s="18"/>
      <c r="R38" s="3" t="s">
        <v>62</v>
      </c>
      <c r="S38" s="18"/>
      <c r="T38" s="3" t="s">
        <v>62</v>
      </c>
      <c r="U38" s="18"/>
      <c r="V38" s="12">
        <v>2522884</v>
      </c>
      <c r="W38" s="18"/>
      <c r="X38" s="12">
        <f>SUM(T38:V38)</f>
        <v>2522884</v>
      </c>
    </row>
    <row r="39" spans="1:24" ht="15" customHeight="1">
      <c r="A39" s="5" t="s">
        <v>196</v>
      </c>
      <c r="B39" s="3" t="s">
        <v>62</v>
      </c>
      <c r="D39" s="3" t="s">
        <v>62</v>
      </c>
      <c r="E39" s="12"/>
      <c r="F39" s="3" t="s">
        <v>62</v>
      </c>
      <c r="G39" s="12"/>
      <c r="H39" s="3" t="s">
        <v>62</v>
      </c>
      <c r="I39" s="18"/>
      <c r="J39" s="3" t="s">
        <v>62</v>
      </c>
      <c r="K39" s="18"/>
      <c r="L39" s="3" t="s">
        <v>62</v>
      </c>
      <c r="M39" s="3"/>
      <c r="N39" s="3" t="s">
        <v>62</v>
      </c>
      <c r="O39" s="18"/>
      <c r="P39" s="3" t="s">
        <v>62</v>
      </c>
      <c r="Q39" s="18"/>
      <c r="R39" s="3" t="s">
        <v>62</v>
      </c>
      <c r="S39" s="18"/>
      <c r="T39" s="3" t="s">
        <v>62</v>
      </c>
      <c r="U39" s="18"/>
      <c r="V39" s="12">
        <v>-134939867</v>
      </c>
      <c r="W39" s="18"/>
      <c r="X39" s="12">
        <f>SUM(T39:V39)</f>
        <v>-134939867</v>
      </c>
    </row>
    <row r="40" spans="1:24" ht="15" customHeight="1">
      <c r="A40" s="5" t="s">
        <v>198</v>
      </c>
      <c r="B40" s="3" t="s">
        <v>62</v>
      </c>
      <c r="D40" s="3" t="s">
        <v>62</v>
      </c>
      <c r="E40" s="12"/>
      <c r="F40" s="3" t="s">
        <v>62</v>
      </c>
      <c r="G40" s="12"/>
      <c r="H40" s="3" t="s">
        <v>62</v>
      </c>
      <c r="I40" s="18"/>
      <c r="J40" s="3" t="s">
        <v>62</v>
      </c>
      <c r="K40" s="18"/>
      <c r="L40" s="3" t="s">
        <v>62</v>
      </c>
      <c r="M40" s="3"/>
      <c r="N40" s="3" t="s">
        <v>62</v>
      </c>
      <c r="O40" s="18"/>
      <c r="P40" s="3" t="s">
        <v>62</v>
      </c>
      <c r="Q40" s="18"/>
      <c r="R40" s="3" t="s">
        <v>62</v>
      </c>
      <c r="S40" s="18"/>
      <c r="T40" s="3" t="s">
        <v>62</v>
      </c>
      <c r="U40" s="18"/>
      <c r="V40" s="12">
        <v>3000014320</v>
      </c>
      <c r="W40" s="18"/>
      <c r="X40" s="12">
        <f>SUM(T40:V40)</f>
        <v>3000014320</v>
      </c>
    </row>
    <row r="41" spans="1:24" ht="15" customHeight="1">
      <c r="A41" s="5" t="s">
        <v>199</v>
      </c>
      <c r="B41" s="3" t="s">
        <v>62</v>
      </c>
      <c r="D41" s="3" t="s">
        <v>62</v>
      </c>
      <c r="E41" s="12"/>
      <c r="F41" s="3" t="s">
        <v>62</v>
      </c>
      <c r="G41" s="12"/>
      <c r="H41" s="3" t="s">
        <v>62</v>
      </c>
      <c r="I41" s="18"/>
      <c r="J41" s="18">
        <v>1825581579</v>
      </c>
      <c r="K41" s="18"/>
      <c r="L41" s="3" t="s">
        <v>62</v>
      </c>
      <c r="M41" s="3"/>
      <c r="N41" s="3" t="s">
        <v>62</v>
      </c>
      <c r="O41" s="18"/>
      <c r="P41" s="3" t="s">
        <v>62</v>
      </c>
      <c r="Q41" s="18"/>
      <c r="R41" s="3" t="s">
        <v>62</v>
      </c>
      <c r="S41" s="18"/>
      <c r="T41" s="12">
        <v>1825581579</v>
      </c>
      <c r="U41" s="18"/>
      <c r="V41" s="12">
        <v>-1825581579</v>
      </c>
      <c r="W41" s="18"/>
      <c r="X41" s="3" t="s">
        <v>62</v>
      </c>
    </row>
    <row r="42" spans="1:24" ht="15" customHeight="1">
      <c r="A42" s="5" t="s">
        <v>145</v>
      </c>
      <c r="B42" s="19" t="s">
        <v>62</v>
      </c>
      <c r="C42" s="21"/>
      <c r="D42" s="19" t="s">
        <v>62</v>
      </c>
      <c r="E42" s="15"/>
      <c r="F42" s="19" t="s">
        <v>62</v>
      </c>
      <c r="G42" s="15"/>
      <c r="H42" s="19" t="s">
        <v>62</v>
      </c>
      <c r="I42" s="38"/>
      <c r="J42" s="19" t="s">
        <v>62</v>
      </c>
      <c r="K42" s="38"/>
      <c r="L42" s="19" t="s">
        <v>62</v>
      </c>
      <c r="M42" s="21"/>
      <c r="N42" s="19" t="s">
        <v>62</v>
      </c>
      <c r="O42" s="38"/>
      <c r="P42" s="19" t="s">
        <v>62</v>
      </c>
      <c r="Q42" s="38"/>
      <c r="R42" s="45">
        <v>1158105810</v>
      </c>
      <c r="S42" s="38"/>
      <c r="T42" s="16">
        <v>1158105810</v>
      </c>
      <c r="U42" s="38"/>
      <c r="V42" s="45">
        <v>400218832</v>
      </c>
      <c r="W42" s="38"/>
      <c r="X42" s="16">
        <f>SUM(T42:V42)</f>
        <v>1558324642</v>
      </c>
    </row>
    <row r="43" spans="2:24" ht="6" customHeight="1">
      <c r="B43" s="21"/>
      <c r="C43" s="21"/>
      <c r="D43" s="21"/>
      <c r="E43" s="15"/>
      <c r="F43" s="21"/>
      <c r="G43" s="15"/>
      <c r="H43" s="21"/>
      <c r="I43" s="38"/>
      <c r="J43" s="21"/>
      <c r="K43" s="38"/>
      <c r="L43" s="21"/>
      <c r="M43" s="21"/>
      <c r="N43" s="21"/>
      <c r="O43" s="38"/>
      <c r="P43" s="21"/>
      <c r="Q43" s="38"/>
      <c r="R43" s="38"/>
      <c r="S43" s="38"/>
      <c r="T43" s="15"/>
      <c r="U43" s="38"/>
      <c r="V43" s="38"/>
      <c r="W43" s="38"/>
      <c r="X43" s="15"/>
    </row>
    <row r="44" spans="1:24" ht="15" customHeight="1" thickBot="1">
      <c r="A44" s="2" t="s">
        <v>134</v>
      </c>
      <c r="B44" s="13">
        <f>SUM(B33:B42)</f>
        <v>6993357710</v>
      </c>
      <c r="C44" s="15"/>
      <c r="D44" s="13">
        <f>SUM(D33:D42)</f>
        <v>38038433840</v>
      </c>
      <c r="E44" s="15">
        <f>SUM(E29:E42)</f>
        <v>0</v>
      </c>
      <c r="F44" s="13">
        <f>SUM(F33:F42)</f>
        <v>11432046462</v>
      </c>
      <c r="G44" s="15">
        <f>SUM(G29:G42)</f>
        <v>0</v>
      </c>
      <c r="H44" s="13">
        <f>SUM(H33:H42)</f>
        <v>-5481702713</v>
      </c>
      <c r="I44" s="15">
        <f>SUM(I29:I42)</f>
        <v>0</v>
      </c>
      <c r="J44" s="13">
        <f>SUM(J33:J42)</f>
        <v>1825581579</v>
      </c>
      <c r="K44" s="15"/>
      <c r="L44" s="13">
        <f>SUM(L33:L42)</f>
        <v>104344130</v>
      </c>
      <c r="M44" s="15"/>
      <c r="N44" s="47" t="s">
        <v>62</v>
      </c>
      <c r="O44" s="15"/>
      <c r="P44" s="13">
        <f>SUM(P33:P42)</f>
        <v>34880969</v>
      </c>
      <c r="Q44" s="15"/>
      <c r="R44" s="13">
        <f>SUM(R33:R42)</f>
        <v>-44915724572</v>
      </c>
      <c r="S44" s="15">
        <f>SUM(S29:S42)</f>
        <v>0</v>
      </c>
      <c r="T44" s="13">
        <f>SUM(T33:T42)</f>
        <v>8031217405</v>
      </c>
      <c r="U44" s="15"/>
      <c r="V44" s="13">
        <f>SUM(V33:V42)</f>
        <v>2019533506</v>
      </c>
      <c r="W44" s="15">
        <f>SUM(W29:W42)</f>
        <v>0</v>
      </c>
      <c r="X44" s="13">
        <f>SUM(X33:X42)</f>
        <v>10050750911</v>
      </c>
    </row>
    <row r="45" spans="1:24" s="31" customFormat="1" ht="15" customHeight="1" thickTop="1">
      <c r="A45" s="1"/>
      <c r="B45" s="15">
        <f>+B44-'Eng 2-4'!F109</f>
        <v>0</v>
      </c>
      <c r="C45" s="15"/>
      <c r="D45" s="15">
        <f>+D44-'Eng 2-4'!F110</f>
        <v>0</v>
      </c>
      <c r="E45" s="15"/>
      <c r="F45" s="15">
        <f>+F44-'Eng 2-4'!F112</f>
        <v>0</v>
      </c>
      <c r="G45" s="15"/>
      <c r="H45" s="15">
        <f>+H44-'Eng 2-4'!F114-'Eng 2-4'!F115</f>
        <v>0</v>
      </c>
      <c r="I45" s="15"/>
      <c r="J45" s="15"/>
      <c r="K45" s="15"/>
      <c r="L45" s="15">
        <f>+L44-'Eng 2-4'!F117</f>
        <v>0</v>
      </c>
      <c r="M45" s="15"/>
      <c r="N45" s="15"/>
      <c r="O45" s="15"/>
      <c r="P45" s="15">
        <f>+P44-'Eng 2-4'!F121</f>
        <v>0</v>
      </c>
      <c r="Q45" s="15"/>
      <c r="R45" s="15">
        <f>+R44-'Eng 2-4'!F122</f>
        <v>0</v>
      </c>
      <c r="S45" s="15"/>
      <c r="T45" s="15"/>
      <c r="U45" s="15"/>
      <c r="V45" s="15">
        <f>+V44-'Eng 2-4'!F125</f>
        <v>0</v>
      </c>
      <c r="W45" s="15"/>
      <c r="X45" s="15">
        <f>+X44-'Eng 2-4'!F127</f>
        <v>0</v>
      </c>
    </row>
    <row r="46" spans="1:24" s="31" customFormat="1" ht="15" customHeight="1">
      <c r="A46" s="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s="31" customFormat="1" ht="15" customHeight="1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31" customFormat="1" ht="15" customHeight="1">
      <c r="A48" s="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s="31" customFormat="1" ht="15" customHeight="1">
      <c r="A49" s="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s="31" customFormat="1" ht="15" customHeight="1">
      <c r="A50" s="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s="31" customFormat="1" ht="18" customHeight="1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31" customFormat="1" ht="21.75" customHeight="1">
      <c r="A52" s="58" t="s">
        <v>200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22"/>
      <c r="R52" s="22"/>
      <c r="S52" s="22"/>
      <c r="T52" s="22"/>
      <c r="U52" s="22"/>
      <c r="V52" s="22"/>
      <c r="W52" s="22"/>
      <c r="X52" s="22"/>
    </row>
    <row r="53" ht="15.75" customHeight="1">
      <c r="X53" s="18">
        <v>5</v>
      </c>
    </row>
  </sheetData>
  <mergeCells count="3">
    <mergeCell ref="B6:X6"/>
    <mergeCell ref="B10:D10"/>
    <mergeCell ref="A52:P52"/>
  </mergeCells>
  <printOptions/>
  <pageMargins left="0.8" right="0.5" top="0.5" bottom="0.4" header="0.49" footer="0.4"/>
  <pageSetup fitToHeight="2" horizontalDpi="1200" verticalDpi="12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5"/>
  <sheetViews>
    <sheetView showZeros="0" workbookViewId="0" topLeftCell="A1">
      <selection activeCell="A30" sqref="A30"/>
    </sheetView>
  </sheetViews>
  <sheetFormatPr defaultColWidth="9.140625" defaultRowHeight="15.75" customHeight="1"/>
  <cols>
    <col min="1" max="1" width="32.57421875" style="5" customWidth="1"/>
    <col min="2" max="2" width="0.9921875" style="27" customWidth="1"/>
    <col min="3" max="3" width="28.7109375" style="27" customWidth="1"/>
    <col min="4" max="4" width="13.57421875" style="4" customWidth="1"/>
    <col min="5" max="5" width="0.9921875" style="4" customWidth="1"/>
    <col min="6" max="6" width="13.57421875" style="4" customWidth="1"/>
    <col min="7" max="7" width="0.9921875" style="4" customWidth="1"/>
    <col min="8" max="8" width="13.57421875" style="4" customWidth="1"/>
    <col min="9" max="9" width="0.9921875" style="5" customWidth="1"/>
    <col min="10" max="10" width="13.57421875" style="5" customWidth="1"/>
    <col min="11" max="11" width="0.9921875" style="5" customWidth="1"/>
    <col min="12" max="12" width="13.57421875" style="5" customWidth="1"/>
    <col min="13" max="13" width="0.9921875" style="5" customWidth="1"/>
    <col min="14" max="14" width="15.140625" style="5" customWidth="1"/>
    <col min="15" max="15" width="0.9921875" style="5" customWidth="1"/>
    <col min="16" max="16" width="13.57421875" style="5" customWidth="1"/>
    <col min="17" max="17" width="13.00390625" style="5" customWidth="1"/>
    <col min="18" max="16384" width="9.140625" style="5" customWidth="1"/>
  </cols>
  <sheetData>
    <row r="1" spans="1:16" ht="15" customHeight="1">
      <c r="A1" s="2" t="s">
        <v>88</v>
      </c>
      <c r="B1" s="26"/>
      <c r="C1" s="2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50"/>
    </row>
    <row r="2" spans="1:16" ht="15" customHeight="1">
      <c r="A2" s="2" t="s">
        <v>151</v>
      </c>
      <c r="B2" s="26"/>
      <c r="C2" s="2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" customHeight="1">
      <c r="A3" s="24" t="s">
        <v>160</v>
      </c>
      <c r="B3" s="11"/>
      <c r="C3" s="11"/>
      <c r="D3" s="22"/>
      <c r="E3" s="22"/>
      <c r="F3" s="22"/>
      <c r="G3" s="22"/>
      <c r="H3" s="22"/>
      <c r="I3" s="30"/>
      <c r="J3" s="30"/>
      <c r="K3" s="30"/>
      <c r="L3" s="30"/>
      <c r="M3" s="30"/>
      <c r="N3" s="30"/>
      <c r="O3" s="30"/>
      <c r="P3" s="30"/>
    </row>
    <row r="4" spans="1:16" ht="15" customHeight="1">
      <c r="A4" s="1"/>
      <c r="B4" s="32"/>
      <c r="C4" s="32"/>
      <c r="D4" s="17"/>
      <c r="E4" s="17"/>
      <c r="F4" s="17"/>
      <c r="G4" s="17"/>
      <c r="H4" s="17"/>
      <c r="I4" s="31"/>
      <c r="J4" s="31"/>
      <c r="K4" s="31"/>
      <c r="L4" s="31"/>
      <c r="M4" s="31"/>
      <c r="N4" s="31"/>
      <c r="O4" s="31"/>
      <c r="P4" s="31"/>
    </row>
    <row r="5" spans="1:16" ht="15" customHeight="1">
      <c r="A5" s="1"/>
      <c r="B5" s="32"/>
      <c r="C5" s="32"/>
      <c r="D5" s="17"/>
      <c r="E5" s="17"/>
      <c r="F5" s="17"/>
      <c r="G5" s="17"/>
      <c r="H5" s="17"/>
      <c r="I5" s="31"/>
      <c r="J5" s="31"/>
      <c r="K5" s="31"/>
      <c r="L5" s="31"/>
      <c r="M5" s="31"/>
      <c r="N5" s="31"/>
      <c r="O5" s="31"/>
      <c r="P5" s="31"/>
    </row>
    <row r="6" spans="4:16" s="27" customFormat="1" ht="15" customHeight="1">
      <c r="D6" s="54" t="s">
        <v>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4:16" s="27" customFormat="1" ht="15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4:16" s="27" customFormat="1" ht="15" customHeight="1"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4:16" s="27" customFormat="1" ht="15" customHeight="1">
      <c r="D9" s="54" t="s">
        <v>63</v>
      </c>
      <c r="E9" s="54"/>
      <c r="F9" s="54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4:16" s="27" customFormat="1" ht="15" customHeight="1">
      <c r="D10" s="26" t="s">
        <v>64</v>
      </c>
      <c r="E10" s="26"/>
      <c r="F10" s="26" t="s">
        <v>66</v>
      </c>
      <c r="G10" s="26"/>
      <c r="H10" s="26" t="s">
        <v>67</v>
      </c>
      <c r="I10" s="26"/>
      <c r="J10" s="26" t="s">
        <v>69</v>
      </c>
      <c r="K10" s="26"/>
      <c r="L10" s="26" t="s">
        <v>71</v>
      </c>
      <c r="M10" s="26"/>
      <c r="N10" s="26"/>
      <c r="O10" s="26"/>
      <c r="P10" s="26"/>
    </row>
    <row r="11" spans="4:16" s="27" customFormat="1" ht="15" customHeight="1">
      <c r="D11" s="26" t="s">
        <v>65</v>
      </c>
      <c r="E11" s="26"/>
      <c r="F11" s="26" t="s">
        <v>65</v>
      </c>
      <c r="G11" s="26"/>
      <c r="H11" s="26" t="s">
        <v>68</v>
      </c>
      <c r="I11" s="26"/>
      <c r="J11" s="26" t="s">
        <v>68</v>
      </c>
      <c r="K11" s="26"/>
      <c r="L11" s="26" t="s">
        <v>72</v>
      </c>
      <c r="M11" s="26"/>
      <c r="N11" s="26" t="s">
        <v>15</v>
      </c>
      <c r="O11" s="26"/>
      <c r="P11" s="26" t="s">
        <v>45</v>
      </c>
    </row>
    <row r="12" spans="4:16" s="27" customFormat="1" ht="15" customHeight="1">
      <c r="D12" s="11" t="s">
        <v>61</v>
      </c>
      <c r="F12" s="11" t="str">
        <f>D12</f>
        <v>Baht </v>
      </c>
      <c r="H12" s="11" t="str">
        <f>F12</f>
        <v>Baht </v>
      </c>
      <c r="J12" s="11" t="str">
        <f>H12</f>
        <v>Baht </v>
      </c>
      <c r="L12" s="11" t="str">
        <f>J12</f>
        <v>Baht </v>
      </c>
      <c r="N12" s="11" t="str">
        <f>L12</f>
        <v>Baht </v>
      </c>
      <c r="P12" s="11" t="str">
        <f>N12</f>
        <v>Baht </v>
      </c>
    </row>
    <row r="13" spans="2:16" ht="15" customHeight="1">
      <c r="B13" s="5"/>
      <c r="C13" s="5"/>
      <c r="D13" s="12"/>
      <c r="E13" s="12"/>
      <c r="F13" s="12"/>
      <c r="G13" s="12"/>
      <c r="H13" s="12"/>
      <c r="I13" s="12"/>
      <c r="J13" s="12"/>
      <c r="K13" s="18"/>
      <c r="L13" s="18"/>
      <c r="M13" s="18"/>
      <c r="N13" s="18"/>
      <c r="P13" s="18"/>
    </row>
    <row r="14" spans="1:17" ht="15" customHeight="1">
      <c r="A14" s="2" t="s">
        <v>164</v>
      </c>
      <c r="B14" s="5"/>
      <c r="C14" s="5"/>
      <c r="D14" s="12">
        <v>6993357710</v>
      </c>
      <c r="E14" s="12">
        <v>0</v>
      </c>
      <c r="F14" s="12">
        <v>38038433840</v>
      </c>
      <c r="G14" s="12">
        <v>0</v>
      </c>
      <c r="H14" s="12">
        <v>11432046462</v>
      </c>
      <c r="I14" s="12">
        <v>0</v>
      </c>
      <c r="J14" s="12">
        <v>-5481702713</v>
      </c>
      <c r="K14" s="18"/>
      <c r="L14" s="12">
        <v>34880969</v>
      </c>
      <c r="M14" s="18">
        <v>0</v>
      </c>
      <c r="N14" s="12">
        <v>-43490935361</v>
      </c>
      <c r="P14" s="12">
        <f>SUM(D14:N14)</f>
        <v>7526080907</v>
      </c>
      <c r="Q14" s="18"/>
    </row>
    <row r="15" spans="1:17" ht="15" customHeight="1">
      <c r="A15" s="5" t="s">
        <v>193</v>
      </c>
      <c r="B15" s="5"/>
      <c r="C15" s="5"/>
      <c r="D15" s="12">
        <v>-17890</v>
      </c>
      <c r="E15" s="12"/>
      <c r="F15" s="12">
        <v>17890</v>
      </c>
      <c r="G15" s="12"/>
      <c r="H15" s="3" t="s">
        <v>62</v>
      </c>
      <c r="I15" s="12"/>
      <c r="J15" s="3" t="s">
        <v>62</v>
      </c>
      <c r="L15" s="3" t="s">
        <v>62</v>
      </c>
      <c r="N15" s="3" t="s">
        <v>62</v>
      </c>
      <c r="P15" s="3" t="s">
        <v>62</v>
      </c>
      <c r="Q15" s="18"/>
    </row>
    <row r="16" spans="1:17" ht="15" customHeight="1">
      <c r="A16" s="34" t="s">
        <v>145</v>
      </c>
      <c r="B16" s="5"/>
      <c r="C16" s="5"/>
      <c r="D16" s="19" t="s">
        <v>62</v>
      </c>
      <c r="E16" s="17"/>
      <c r="F16" s="19" t="s">
        <v>62</v>
      </c>
      <c r="G16" s="17"/>
      <c r="H16" s="19" t="s">
        <v>62</v>
      </c>
      <c r="I16" s="17"/>
      <c r="J16" s="19" t="s">
        <v>62</v>
      </c>
      <c r="K16" s="31"/>
      <c r="L16" s="19" t="s">
        <v>62</v>
      </c>
      <c r="M16" s="31"/>
      <c r="N16" s="16">
        <v>617540170</v>
      </c>
      <c r="O16" s="31"/>
      <c r="P16" s="45">
        <f>SUM(D16:N16)</f>
        <v>617540170</v>
      </c>
      <c r="Q16" s="18"/>
    </row>
    <row r="17" spans="1:17" ht="15" customHeight="1">
      <c r="A17" s="34"/>
      <c r="B17" s="5"/>
      <c r="C17" s="5"/>
      <c r="D17" s="21"/>
      <c r="E17" s="17"/>
      <c r="F17" s="21"/>
      <c r="G17" s="17"/>
      <c r="H17" s="21"/>
      <c r="I17" s="17"/>
      <c r="J17" s="21"/>
      <c r="K17" s="31"/>
      <c r="L17" s="21"/>
      <c r="M17" s="31"/>
      <c r="N17" s="15"/>
      <c r="O17" s="31"/>
      <c r="P17" s="38"/>
      <c r="Q17" s="18"/>
    </row>
    <row r="18" spans="1:17" ht="15" customHeight="1" thickBot="1">
      <c r="A18" s="2" t="s">
        <v>165</v>
      </c>
      <c r="D18" s="13">
        <f>SUM(D14:D16)</f>
        <v>6993339820</v>
      </c>
      <c r="E18" s="15"/>
      <c r="F18" s="13">
        <f>SUM(F14:F16)</f>
        <v>38038451730</v>
      </c>
      <c r="G18" s="15"/>
      <c r="H18" s="13">
        <f>SUM(H14:H16)</f>
        <v>11432046462</v>
      </c>
      <c r="I18" s="15"/>
      <c r="J18" s="13">
        <f>SUM(J14:J16)</f>
        <v>-5481702713</v>
      </c>
      <c r="K18" s="15"/>
      <c r="L18" s="13">
        <f>SUM(L14:L16)</f>
        <v>34880969</v>
      </c>
      <c r="M18" s="15"/>
      <c r="N18" s="13">
        <f>SUM(N14:N16)</f>
        <v>-42873395191</v>
      </c>
      <c r="O18" s="15"/>
      <c r="P18" s="13">
        <f>SUM(P14:P16)</f>
        <v>8143621077</v>
      </c>
      <c r="Q18" s="18"/>
    </row>
    <row r="19" spans="1:17" ht="15" customHeight="1" thickTop="1">
      <c r="A19" s="2"/>
      <c r="D19" s="15">
        <f>+D18-'Eng 2-4'!H109</f>
        <v>0</v>
      </c>
      <c r="E19" s="15"/>
      <c r="F19" s="15">
        <f>+F18-'Eng 2-4'!H110</f>
        <v>0</v>
      </c>
      <c r="G19" s="15"/>
      <c r="H19" s="15">
        <f>+H18-'Eng 2-4'!H112</f>
        <v>0</v>
      </c>
      <c r="I19" s="15"/>
      <c r="J19" s="15">
        <f>+J18-'Eng 2-4'!H114-'Eng 2-4'!H115</f>
        <v>0</v>
      </c>
      <c r="K19" s="15"/>
      <c r="L19" s="15">
        <f>+L18-'Eng 2-4'!H121</f>
        <v>0</v>
      </c>
      <c r="M19" s="15"/>
      <c r="N19" s="15">
        <f>+N18-'Eng 2-4'!H122</f>
        <v>0</v>
      </c>
      <c r="O19" s="15"/>
      <c r="P19" s="15">
        <f>+P18-'Eng 2-4'!H127</f>
        <v>0</v>
      </c>
      <c r="Q19" s="18"/>
    </row>
    <row r="20" spans="2:16" ht="15" customHeight="1">
      <c r="B20" s="5"/>
      <c r="C20" s="5"/>
      <c r="D20" s="12"/>
      <c r="E20" s="12"/>
      <c r="F20" s="12"/>
      <c r="G20" s="12"/>
      <c r="H20" s="12"/>
      <c r="I20" s="12"/>
      <c r="J20" s="12"/>
      <c r="K20" s="18"/>
      <c r="L20" s="18"/>
      <c r="M20" s="18"/>
      <c r="N20" s="18"/>
      <c r="P20" s="18"/>
    </row>
    <row r="21" spans="1:17" ht="15" customHeight="1">
      <c r="A21" s="2" t="s">
        <v>133</v>
      </c>
      <c r="B21" s="5"/>
      <c r="C21" s="5"/>
      <c r="D21" s="12">
        <v>6993668460</v>
      </c>
      <c r="E21" s="12"/>
      <c r="F21" s="12">
        <v>38021608900</v>
      </c>
      <c r="G21" s="12"/>
      <c r="H21" s="12">
        <v>11432046462</v>
      </c>
      <c r="I21" s="12"/>
      <c r="J21" s="12">
        <v>-5473438630</v>
      </c>
      <c r="K21" s="18"/>
      <c r="L21" s="12">
        <v>34880969</v>
      </c>
      <c r="M21" s="18"/>
      <c r="N21" s="12">
        <v>-44189604162</v>
      </c>
      <c r="P21" s="18">
        <f>SUM(D21:N21)</f>
        <v>6819161999</v>
      </c>
      <c r="Q21" s="18"/>
    </row>
    <row r="22" spans="1:17" ht="15" customHeight="1">
      <c r="A22" s="5" t="s">
        <v>197</v>
      </c>
      <c r="B22" s="5"/>
      <c r="C22" s="5"/>
      <c r="D22" s="3" t="s">
        <v>62</v>
      </c>
      <c r="E22" s="12"/>
      <c r="F22" s="12">
        <v>16514190</v>
      </c>
      <c r="G22" s="12"/>
      <c r="H22" s="3" t="s">
        <v>62</v>
      </c>
      <c r="I22" s="12"/>
      <c r="J22" s="12">
        <v>-8264083</v>
      </c>
      <c r="L22" s="3" t="s">
        <v>62</v>
      </c>
      <c r="N22" s="3" t="s">
        <v>62</v>
      </c>
      <c r="P22" s="18">
        <f>SUM(D22:N22)</f>
        <v>8250107</v>
      </c>
      <c r="Q22" s="18"/>
    </row>
    <row r="23" spans="1:17" ht="15" customHeight="1">
      <c r="A23" s="5" t="s">
        <v>193</v>
      </c>
      <c r="B23" s="5"/>
      <c r="C23" s="5"/>
      <c r="D23" s="12">
        <v>-310750</v>
      </c>
      <c r="E23" s="12"/>
      <c r="F23" s="12">
        <v>310750</v>
      </c>
      <c r="G23" s="12"/>
      <c r="H23" s="3" t="s">
        <v>62</v>
      </c>
      <c r="I23" s="12"/>
      <c r="J23" s="3" t="s">
        <v>62</v>
      </c>
      <c r="L23" s="3" t="s">
        <v>62</v>
      </c>
      <c r="N23" s="3" t="s">
        <v>62</v>
      </c>
      <c r="P23" s="3" t="s">
        <v>62</v>
      </c>
      <c r="Q23" s="18"/>
    </row>
    <row r="24" spans="1:17" ht="15" customHeight="1">
      <c r="A24" s="34" t="s">
        <v>145</v>
      </c>
      <c r="B24" s="5"/>
      <c r="C24" s="5"/>
      <c r="D24" s="19" t="s">
        <v>62</v>
      </c>
      <c r="E24" s="17"/>
      <c r="F24" s="19" t="s">
        <v>62</v>
      </c>
      <c r="G24" s="17"/>
      <c r="H24" s="19" t="s">
        <v>62</v>
      </c>
      <c r="I24" s="17"/>
      <c r="J24" s="19" t="s">
        <v>62</v>
      </c>
      <c r="K24" s="31"/>
      <c r="L24" s="19" t="s">
        <v>62</v>
      </c>
      <c r="M24" s="31"/>
      <c r="N24" s="16">
        <v>698668801</v>
      </c>
      <c r="O24" s="31"/>
      <c r="P24" s="45">
        <f>SUM(D24:N24)</f>
        <v>698668801</v>
      </c>
      <c r="Q24" s="18"/>
    </row>
    <row r="25" spans="1:17" ht="15" customHeight="1">
      <c r="A25" s="34"/>
      <c r="B25" s="5"/>
      <c r="C25" s="5"/>
      <c r="D25" s="21"/>
      <c r="E25" s="17"/>
      <c r="F25" s="21"/>
      <c r="G25" s="17"/>
      <c r="H25" s="21"/>
      <c r="I25" s="17"/>
      <c r="J25" s="21"/>
      <c r="K25" s="31"/>
      <c r="L25" s="21"/>
      <c r="M25" s="31"/>
      <c r="N25" s="15"/>
      <c r="O25" s="31"/>
      <c r="P25" s="38"/>
      <c r="Q25" s="18"/>
    </row>
    <row r="26" spans="1:17" ht="15" customHeight="1" thickBot="1">
      <c r="A26" s="2" t="s">
        <v>134</v>
      </c>
      <c r="D26" s="13">
        <f>SUM(D21:D24)</f>
        <v>6993357710</v>
      </c>
      <c r="E26" s="15"/>
      <c r="F26" s="13">
        <f>SUM(F21:F24)</f>
        <v>38038433840</v>
      </c>
      <c r="G26" s="15"/>
      <c r="H26" s="13">
        <f>SUM(H21:H24)</f>
        <v>11432046462</v>
      </c>
      <c r="I26" s="15"/>
      <c r="J26" s="13">
        <f>SUM(J21:J24)</f>
        <v>-5481702713</v>
      </c>
      <c r="K26" s="15"/>
      <c r="L26" s="13">
        <f>SUM(L21:L24)</f>
        <v>34880969</v>
      </c>
      <c r="M26" s="15"/>
      <c r="N26" s="13">
        <f>SUM(N21:N24)</f>
        <v>-43490935361</v>
      </c>
      <c r="O26" s="15"/>
      <c r="P26" s="13">
        <f>SUM(P21:P24)</f>
        <v>7526080907</v>
      </c>
      <c r="Q26" s="18"/>
    </row>
    <row r="27" spans="2:16" s="31" customFormat="1" ht="15" customHeight="1" thickTop="1">
      <c r="B27" s="46"/>
      <c r="C27" s="46"/>
      <c r="D27" s="21">
        <f>+'Eng 2-4'!J109-D26</f>
        <v>0</v>
      </c>
      <c r="E27" s="17"/>
      <c r="F27" s="21">
        <f>+'Eng 2-4'!J110-F26</f>
        <v>0</v>
      </c>
      <c r="G27" s="17"/>
      <c r="H27" s="21">
        <f>+'Eng 2-4'!J112-H26</f>
        <v>0</v>
      </c>
      <c r="I27" s="17"/>
      <c r="J27" s="21">
        <f>+'Eng 2-4'!J114+'Eng 2-4'!J115-J26</f>
        <v>0</v>
      </c>
      <c r="L27" s="21">
        <f>+'Eng 2-4'!J121-L26</f>
        <v>0</v>
      </c>
      <c r="N27" s="15">
        <f>+'Eng 2-4'!J122-N26</f>
        <v>0</v>
      </c>
      <c r="P27" s="38">
        <f>+'Eng 2-4'!J124-P26</f>
        <v>0</v>
      </c>
    </row>
    <row r="28" spans="1:16" s="31" customFormat="1" ht="15" customHeight="1">
      <c r="A28" s="1"/>
      <c r="B28" s="46"/>
      <c r="C28" s="4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6.5" customHeight="1">
      <c r="A29" s="2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6.5" customHeight="1">
      <c r="A30" s="2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6.5" customHeight="1">
      <c r="A31" s="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6.5" customHeight="1">
      <c r="A32" s="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6.5" customHeight="1">
      <c r="A33" s="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6.5" customHeight="1">
      <c r="A34" s="2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6.5" customHeight="1">
      <c r="A35" s="2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6.5" customHeight="1">
      <c r="A36" s="2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6.5" customHeight="1">
      <c r="A37" s="2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6.5" customHeight="1">
      <c r="A38" s="2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27" customHeight="1">
      <c r="A39" s="2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21.75" customHeight="1">
      <c r="A40" s="58" t="s">
        <v>200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</row>
    <row r="41" ht="15.75" customHeight="1">
      <c r="P41" s="18">
        <v>6</v>
      </c>
    </row>
    <row r="184" spans="4:8" ht="15.75" customHeight="1">
      <c r="D184" s="4">
        <v>-0.03</v>
      </c>
      <c r="H184" s="4">
        <v>-0.04</v>
      </c>
    </row>
    <row r="185" spans="4:8" ht="15.75" customHeight="1">
      <c r="D185" s="4">
        <v>-0.02</v>
      </c>
      <c r="H185" s="4">
        <v>-0.03</v>
      </c>
    </row>
  </sheetData>
  <mergeCells count="3">
    <mergeCell ref="A40:P40"/>
    <mergeCell ref="D6:P6"/>
    <mergeCell ref="D9:F9"/>
  </mergeCells>
  <printOptions/>
  <pageMargins left="0.984251968503937" right="0.5118110236220472" top="0.5118110236220472" bottom="0.3937007874015748" header="0.4724409448818898" footer="0.3937007874015748"/>
  <pageSetup fitToHeight="2" horizontalDpi="1200" verticalDpi="12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7">
      <selection activeCell="A64" sqref="A64"/>
    </sheetView>
  </sheetViews>
  <sheetFormatPr defaultColWidth="9.140625" defaultRowHeight="15" customHeight="1"/>
  <cols>
    <col min="1" max="1" width="47.140625" style="7" customWidth="1"/>
    <col min="2" max="2" width="5.140625" style="7" customWidth="1"/>
    <col min="3" max="3" width="0.5625" style="7" customWidth="1"/>
    <col min="4" max="4" width="14.7109375" style="7" customWidth="1"/>
    <col min="5" max="5" width="0.5625" style="7" customWidth="1"/>
    <col min="6" max="6" width="14.7109375" style="7" customWidth="1"/>
    <col min="7" max="7" width="0.5625" style="7" customWidth="1"/>
    <col min="8" max="8" width="14.7109375" style="7" customWidth="1"/>
    <col min="9" max="9" width="0.5625" style="7" customWidth="1"/>
    <col min="10" max="10" width="14.7109375" style="7" customWidth="1"/>
    <col min="11" max="16384" width="9.140625" style="7" customWidth="1"/>
  </cols>
  <sheetData>
    <row r="1" spans="1:10" s="5" customFormat="1" ht="15" customHeight="1">
      <c r="A1" s="1" t="s">
        <v>88</v>
      </c>
      <c r="B1" s="28"/>
      <c r="C1" s="14"/>
      <c r="D1" s="14"/>
      <c r="E1" s="14"/>
      <c r="F1" s="14"/>
      <c r="G1" s="14"/>
      <c r="H1" s="14"/>
      <c r="I1" s="14"/>
      <c r="J1" s="50"/>
    </row>
    <row r="2" spans="1:10" s="5" customFormat="1" ht="15" customHeight="1">
      <c r="A2" s="1" t="s">
        <v>96</v>
      </c>
      <c r="B2" s="28"/>
      <c r="C2" s="14"/>
      <c r="D2" s="14"/>
      <c r="E2" s="14"/>
      <c r="F2" s="14"/>
      <c r="G2" s="14"/>
      <c r="H2" s="14"/>
      <c r="I2" s="14"/>
      <c r="J2" s="14"/>
    </row>
    <row r="3" spans="1:10" s="5" customFormat="1" ht="15" customHeight="1">
      <c r="A3" s="24" t="s">
        <v>160</v>
      </c>
      <c r="B3" s="25"/>
      <c r="C3" s="9"/>
      <c r="D3" s="9"/>
      <c r="E3" s="9"/>
      <c r="F3" s="9"/>
      <c r="G3" s="9"/>
      <c r="H3" s="9"/>
      <c r="I3" s="9"/>
      <c r="J3" s="9"/>
    </row>
    <row r="4" spans="2:10" s="5" customFormat="1" ht="15" customHeight="1">
      <c r="B4" s="3"/>
      <c r="C4" s="4"/>
      <c r="D4" s="4"/>
      <c r="E4" s="4"/>
      <c r="F4" s="4"/>
      <c r="G4" s="4"/>
      <c r="H4" s="4"/>
      <c r="I4" s="4"/>
      <c r="J4" s="4"/>
    </row>
    <row r="5" spans="2:10" s="5" customFormat="1" ht="15" customHeight="1">
      <c r="B5" s="3"/>
      <c r="C5" s="4"/>
      <c r="D5" s="4"/>
      <c r="E5" s="4"/>
      <c r="F5" s="4"/>
      <c r="G5" s="4"/>
      <c r="H5" s="4"/>
      <c r="I5" s="4"/>
      <c r="J5" s="4"/>
    </row>
    <row r="6" spans="2:10" s="5" customFormat="1" ht="15" customHeight="1">
      <c r="B6" s="3"/>
      <c r="C6" s="4"/>
      <c r="D6" s="54" t="s">
        <v>1</v>
      </c>
      <c r="E6" s="54"/>
      <c r="F6" s="54"/>
      <c r="G6" s="8"/>
      <c r="H6" s="54" t="s">
        <v>2</v>
      </c>
      <c r="I6" s="54"/>
      <c r="J6" s="54"/>
    </row>
    <row r="7" spans="2:10" s="5" customFormat="1" ht="15" customHeight="1">
      <c r="B7" s="3"/>
      <c r="C7" s="4"/>
      <c r="D7" s="32"/>
      <c r="E7" s="32"/>
      <c r="F7" s="32" t="s">
        <v>111</v>
      </c>
      <c r="G7" s="8"/>
      <c r="H7" s="32"/>
      <c r="I7" s="32"/>
      <c r="J7" s="32"/>
    </row>
    <row r="8" spans="2:10" s="5" customFormat="1" ht="15" customHeight="1">
      <c r="B8" s="3"/>
      <c r="C8" s="4"/>
      <c r="D8" s="20" t="s">
        <v>23</v>
      </c>
      <c r="E8" s="26"/>
      <c r="F8" s="20" t="s">
        <v>23</v>
      </c>
      <c r="G8" s="26"/>
      <c r="H8" s="20" t="s">
        <v>23</v>
      </c>
      <c r="I8" s="26"/>
      <c r="J8" s="20" t="s">
        <v>23</v>
      </c>
    </row>
    <row r="9" spans="2:10" s="5" customFormat="1" ht="15" customHeight="1">
      <c r="B9" s="3"/>
      <c r="C9" s="4"/>
      <c r="D9" s="10" t="s">
        <v>159</v>
      </c>
      <c r="E9" s="26"/>
      <c r="F9" s="10" t="s">
        <v>132</v>
      </c>
      <c r="G9" s="26"/>
      <c r="H9" s="10" t="str">
        <f>D9</f>
        <v>2008</v>
      </c>
      <c r="I9" s="26"/>
      <c r="J9" s="10" t="str">
        <f>F9</f>
        <v>2007</v>
      </c>
    </row>
    <row r="10" spans="2:10" s="5" customFormat="1" ht="15" customHeight="1">
      <c r="B10" s="25" t="s">
        <v>3</v>
      </c>
      <c r="C10" s="4"/>
      <c r="D10" s="11" t="s">
        <v>61</v>
      </c>
      <c r="E10" s="26"/>
      <c r="F10" s="11" t="s">
        <v>61</v>
      </c>
      <c r="G10" s="26"/>
      <c r="H10" s="11" t="str">
        <f>F10</f>
        <v>Baht </v>
      </c>
      <c r="I10" s="26"/>
      <c r="J10" s="11" t="str">
        <f>H10</f>
        <v>Baht </v>
      </c>
    </row>
    <row r="11" spans="2:10" s="5" customFormat="1" ht="15" customHeight="1">
      <c r="B11" s="3"/>
      <c r="C11" s="4"/>
      <c r="D11" s="35"/>
      <c r="E11" s="4"/>
      <c r="F11" s="35"/>
      <c r="G11" s="4"/>
      <c r="H11" s="35"/>
      <c r="I11" s="4"/>
      <c r="J11" s="35"/>
    </row>
    <row r="12" spans="1:10" s="5" customFormat="1" ht="15" customHeight="1">
      <c r="A12" s="2" t="s">
        <v>20</v>
      </c>
      <c r="B12" s="21">
        <v>37</v>
      </c>
      <c r="C12" s="4"/>
      <c r="D12" s="16">
        <v>11893528854</v>
      </c>
      <c r="E12" s="12"/>
      <c r="F12" s="16">
        <v>10363658304</v>
      </c>
      <c r="G12" s="12"/>
      <c r="H12" s="16">
        <v>3635908254</v>
      </c>
      <c r="I12" s="12"/>
      <c r="J12" s="16">
        <v>2881440440</v>
      </c>
    </row>
    <row r="13" spans="2:10" s="5" customFormat="1" ht="12" customHeight="1">
      <c r="B13" s="21"/>
      <c r="C13" s="4"/>
      <c r="D13" s="36"/>
      <c r="E13" s="12"/>
      <c r="F13" s="36"/>
      <c r="G13" s="12"/>
      <c r="H13" s="36"/>
      <c r="I13" s="12"/>
      <c r="J13" s="36"/>
    </row>
    <row r="14" spans="1:10" s="5" customFormat="1" ht="15" customHeight="1">
      <c r="A14" s="2" t="s">
        <v>21</v>
      </c>
      <c r="B14" s="3"/>
      <c r="C14" s="4"/>
      <c r="D14" s="12"/>
      <c r="E14" s="12"/>
      <c r="F14" s="12"/>
      <c r="G14" s="12"/>
      <c r="H14" s="12"/>
      <c r="I14" s="12"/>
      <c r="J14" s="12"/>
    </row>
    <row r="15" spans="1:10" s="5" customFormat="1" ht="15" customHeight="1">
      <c r="A15" s="5" t="s">
        <v>91</v>
      </c>
      <c r="B15" s="3"/>
      <c r="C15" s="4"/>
      <c r="D15" s="12">
        <v>-114991799</v>
      </c>
      <c r="E15" s="12"/>
      <c r="F15" s="12">
        <v>768201356</v>
      </c>
      <c r="G15" s="12"/>
      <c r="H15" s="18">
        <v>32731469</v>
      </c>
      <c r="I15" s="12"/>
      <c r="J15" s="18">
        <v>1203395359</v>
      </c>
    </row>
    <row r="16" spans="1:10" s="5" customFormat="1" ht="15" customHeight="1">
      <c r="A16" s="5" t="s">
        <v>113</v>
      </c>
      <c r="B16" s="3"/>
      <c r="C16" s="4"/>
      <c r="D16" s="12">
        <v>-448391372</v>
      </c>
      <c r="E16" s="12"/>
      <c r="F16" s="12">
        <v>43895110</v>
      </c>
      <c r="G16" s="12"/>
      <c r="H16" s="12">
        <v>-449730961</v>
      </c>
      <c r="I16" s="3"/>
      <c r="J16" s="12">
        <v>49957846</v>
      </c>
    </row>
    <row r="17" spans="1:10" s="5" customFormat="1" ht="15" customHeight="1">
      <c r="A17" s="5" t="s">
        <v>114</v>
      </c>
      <c r="B17" s="3">
        <v>13</v>
      </c>
      <c r="C17" s="4"/>
      <c r="D17" s="18">
        <v>-6000236</v>
      </c>
      <c r="E17" s="3"/>
      <c r="F17" s="18">
        <v>-3000119</v>
      </c>
      <c r="G17" s="12"/>
      <c r="H17" s="12">
        <v>-500000000</v>
      </c>
      <c r="I17" s="12"/>
      <c r="J17" s="12">
        <v>-66800000</v>
      </c>
    </row>
    <row r="18" spans="1:10" s="5" customFormat="1" ht="15" customHeight="1">
      <c r="A18" s="5" t="s">
        <v>122</v>
      </c>
      <c r="C18" s="4"/>
      <c r="H18" s="3"/>
      <c r="J18" s="3"/>
    </row>
    <row r="19" spans="1:10" s="5" customFormat="1" ht="15" customHeight="1">
      <c r="A19" s="5" t="s">
        <v>123</v>
      </c>
      <c r="B19" s="3">
        <v>8</v>
      </c>
      <c r="C19" s="4"/>
      <c r="D19" s="3" t="s">
        <v>62</v>
      </c>
      <c r="E19" s="3"/>
      <c r="F19" s="12">
        <v>-325297</v>
      </c>
      <c r="G19" s="12"/>
      <c r="H19" s="3" t="s">
        <v>62</v>
      </c>
      <c r="I19" s="12"/>
      <c r="J19" s="3" t="s">
        <v>62</v>
      </c>
    </row>
    <row r="20" spans="1:10" s="5" customFormat="1" ht="15" customHeight="1">
      <c r="A20" s="5" t="s">
        <v>153</v>
      </c>
      <c r="B20" s="3">
        <v>16</v>
      </c>
      <c r="C20" s="4"/>
      <c r="D20" s="18">
        <v>-45700000</v>
      </c>
      <c r="E20" s="3"/>
      <c r="F20" s="18">
        <v>-151839567</v>
      </c>
      <c r="G20" s="12"/>
      <c r="H20" s="12">
        <v>-1247426177</v>
      </c>
      <c r="I20" s="12"/>
      <c r="J20" s="12">
        <v>-284668928</v>
      </c>
    </row>
    <row r="21" spans="1:10" s="5" customFormat="1" ht="15" customHeight="1">
      <c r="A21" s="5" t="s">
        <v>110</v>
      </c>
      <c r="B21" s="3">
        <v>11</v>
      </c>
      <c r="C21" s="4"/>
      <c r="D21" s="12">
        <v>-63039000</v>
      </c>
      <c r="E21" s="3"/>
      <c r="F21" s="12">
        <v>-63039000</v>
      </c>
      <c r="G21" s="12"/>
      <c r="H21" s="12">
        <v>-63039000</v>
      </c>
      <c r="I21" s="12"/>
      <c r="J21" s="12">
        <v>-63039000</v>
      </c>
    </row>
    <row r="22" spans="1:10" s="5" customFormat="1" ht="15" customHeight="1">
      <c r="A22" s="5" t="s">
        <v>109</v>
      </c>
      <c r="B22" s="3"/>
      <c r="C22" s="4"/>
      <c r="D22" s="12">
        <v>-6779363148</v>
      </c>
      <c r="E22" s="12"/>
      <c r="F22" s="12">
        <v>-7055038892</v>
      </c>
      <c r="G22" s="12"/>
      <c r="H22" s="12">
        <v>-463740065</v>
      </c>
      <c r="I22" s="12"/>
      <c r="J22" s="12">
        <v>-547781162</v>
      </c>
    </row>
    <row r="23" spans="1:10" s="5" customFormat="1" ht="15" customHeight="1">
      <c r="A23" s="5" t="s">
        <v>80</v>
      </c>
      <c r="B23" s="3"/>
      <c r="C23" s="4"/>
      <c r="D23" s="12">
        <v>-503243789</v>
      </c>
      <c r="E23" s="12"/>
      <c r="F23" s="12">
        <v>-262829103</v>
      </c>
      <c r="G23" s="3"/>
      <c r="H23" s="12">
        <v>-18283777</v>
      </c>
      <c r="I23" s="3"/>
      <c r="J23" s="12">
        <v>-42884356</v>
      </c>
    </row>
    <row r="24" spans="1:10" s="5" customFormat="1" ht="15" customHeight="1">
      <c r="A24" s="5" t="s">
        <v>175</v>
      </c>
      <c r="B24" s="3">
        <v>13</v>
      </c>
      <c r="C24" s="4"/>
      <c r="D24" s="18">
        <v>3000118</v>
      </c>
      <c r="E24" s="3"/>
      <c r="F24" s="18">
        <v>12000010</v>
      </c>
      <c r="G24" s="12"/>
      <c r="H24" s="18">
        <v>686800000</v>
      </c>
      <c r="I24" s="12"/>
      <c r="J24" s="3" t="s">
        <v>62</v>
      </c>
    </row>
    <row r="25" spans="1:10" s="5" customFormat="1" ht="15" customHeight="1">
      <c r="A25" s="5" t="s">
        <v>115</v>
      </c>
      <c r="B25" s="3"/>
      <c r="C25" s="4"/>
      <c r="D25" s="3"/>
      <c r="E25" s="3"/>
      <c r="F25" s="3"/>
      <c r="G25" s="12"/>
      <c r="H25" s="12"/>
      <c r="I25" s="12"/>
      <c r="J25" s="12"/>
    </row>
    <row r="26" spans="1:10" s="5" customFormat="1" ht="15" customHeight="1">
      <c r="A26" s="5" t="s">
        <v>116</v>
      </c>
      <c r="B26" s="3"/>
      <c r="C26" s="4"/>
      <c r="D26" s="3" t="s">
        <v>62</v>
      </c>
      <c r="E26" s="3"/>
      <c r="F26" s="18">
        <v>1845752</v>
      </c>
      <c r="G26" s="12"/>
      <c r="H26" s="3" t="s">
        <v>62</v>
      </c>
      <c r="I26" s="12"/>
      <c r="J26" s="3" t="s">
        <v>62</v>
      </c>
    </row>
    <row r="27" spans="1:10" s="5" customFormat="1" ht="15" customHeight="1">
      <c r="A27" s="5" t="s">
        <v>189</v>
      </c>
      <c r="B27" s="3">
        <v>16</v>
      </c>
      <c r="C27" s="4"/>
      <c r="D27" s="3" t="s">
        <v>62</v>
      </c>
      <c r="E27" s="12"/>
      <c r="F27" s="3" t="s">
        <v>62</v>
      </c>
      <c r="G27" s="3"/>
      <c r="H27" s="12">
        <v>85500100</v>
      </c>
      <c r="I27" s="3"/>
      <c r="J27" s="3" t="s">
        <v>62</v>
      </c>
    </row>
    <row r="28" spans="1:10" s="5" customFormat="1" ht="15" customHeight="1">
      <c r="A28" s="5" t="s">
        <v>128</v>
      </c>
      <c r="B28" s="3"/>
      <c r="C28" s="4"/>
      <c r="D28" s="12"/>
      <c r="E28" s="12"/>
      <c r="F28" s="12"/>
      <c r="G28" s="12"/>
      <c r="H28" s="12"/>
      <c r="I28" s="12"/>
      <c r="J28" s="12"/>
    </row>
    <row r="29" spans="1:10" s="5" customFormat="1" ht="15" customHeight="1">
      <c r="A29" s="5" t="s">
        <v>124</v>
      </c>
      <c r="B29" s="3"/>
      <c r="C29" s="4"/>
      <c r="D29" s="12">
        <v>454400289</v>
      </c>
      <c r="E29" s="12"/>
      <c r="F29" s="12">
        <v>392606398</v>
      </c>
      <c r="G29" s="12"/>
      <c r="H29" s="12">
        <v>34909585</v>
      </c>
      <c r="I29" s="12"/>
      <c r="J29" s="12">
        <v>29261271</v>
      </c>
    </row>
    <row r="30" spans="1:10" s="5" customFormat="1" ht="15" customHeight="1">
      <c r="A30" s="5" t="s">
        <v>148</v>
      </c>
      <c r="B30" s="3"/>
      <c r="C30" s="4"/>
      <c r="D30" s="3" t="s">
        <v>62</v>
      </c>
      <c r="E30" s="12"/>
      <c r="F30" s="12">
        <v>6750000</v>
      </c>
      <c r="G30" s="3"/>
      <c r="H30" s="3" t="s">
        <v>62</v>
      </c>
      <c r="I30" s="3"/>
      <c r="J30" s="3" t="s">
        <v>62</v>
      </c>
    </row>
    <row r="31" spans="1:10" s="5" customFormat="1" ht="15" customHeight="1">
      <c r="A31" s="5" t="s">
        <v>105</v>
      </c>
      <c r="B31" s="3">
        <v>13</v>
      </c>
      <c r="C31" s="4"/>
      <c r="D31" s="19" t="s">
        <v>62</v>
      </c>
      <c r="E31" s="15"/>
      <c r="F31" s="19" t="s">
        <v>62</v>
      </c>
      <c r="G31" s="15"/>
      <c r="H31" s="45">
        <v>517020000</v>
      </c>
      <c r="I31" s="15"/>
      <c r="J31" s="19" t="s">
        <v>62</v>
      </c>
    </row>
    <row r="32" spans="2:10" s="5" customFormat="1" ht="15" customHeight="1">
      <c r="B32" s="3"/>
      <c r="C32" s="4"/>
      <c r="D32" s="21"/>
      <c r="E32" s="15"/>
      <c r="F32" s="21"/>
      <c r="G32" s="15"/>
      <c r="H32" s="21"/>
      <c r="I32" s="15"/>
      <c r="J32" s="21"/>
    </row>
    <row r="33" spans="1:10" s="5" customFormat="1" ht="15" customHeight="1">
      <c r="A33" s="5" t="s">
        <v>155</v>
      </c>
      <c r="B33" s="3"/>
      <c r="C33" s="4"/>
      <c r="D33" s="16">
        <f>SUM(D15:D31)</f>
        <v>-7503328937</v>
      </c>
      <c r="E33" s="15"/>
      <c r="F33" s="16">
        <f>SUM(F15:F31)</f>
        <v>-6310773352</v>
      </c>
      <c r="G33" s="15"/>
      <c r="H33" s="16">
        <f>SUM(H14:H31)</f>
        <v>-1385258826</v>
      </c>
      <c r="I33" s="15"/>
      <c r="J33" s="16">
        <f>SUM(J14:J31)</f>
        <v>277441030</v>
      </c>
    </row>
    <row r="34" spans="2:10" s="5" customFormat="1" ht="12" customHeight="1">
      <c r="B34" s="3"/>
      <c r="C34" s="4"/>
      <c r="D34" s="36"/>
      <c r="E34" s="15"/>
      <c r="F34" s="36"/>
      <c r="G34" s="15"/>
      <c r="H34" s="36"/>
      <c r="I34" s="15"/>
      <c r="J34" s="36"/>
    </row>
    <row r="35" spans="1:10" s="5" customFormat="1" ht="15" customHeight="1">
      <c r="A35" s="2" t="s">
        <v>22</v>
      </c>
      <c r="B35" s="3"/>
      <c r="C35" s="4"/>
      <c r="D35" s="12"/>
      <c r="E35" s="15"/>
      <c r="F35" s="12"/>
      <c r="G35" s="15"/>
      <c r="H35" s="12"/>
      <c r="I35" s="15"/>
      <c r="J35" s="12"/>
    </row>
    <row r="36" spans="1:10" s="5" customFormat="1" ht="15" customHeight="1">
      <c r="A36" s="5" t="s">
        <v>97</v>
      </c>
      <c r="B36" s="3">
        <v>29</v>
      </c>
      <c r="C36" s="4"/>
      <c r="D36" s="3" t="s">
        <v>62</v>
      </c>
      <c r="E36" s="15"/>
      <c r="F36" s="12">
        <v>8250106</v>
      </c>
      <c r="G36" s="15"/>
      <c r="H36" s="3" t="s">
        <v>62</v>
      </c>
      <c r="I36" s="21"/>
      <c r="J36" s="12">
        <v>8250106</v>
      </c>
    </row>
    <row r="37" spans="1:10" s="31" customFormat="1" ht="15" customHeight="1">
      <c r="A37" s="31" t="s">
        <v>152</v>
      </c>
      <c r="B37" s="21">
        <v>31</v>
      </c>
      <c r="C37" s="17"/>
      <c r="D37" s="15">
        <v>39342</v>
      </c>
      <c r="E37" s="15"/>
      <c r="F37" s="15">
        <v>3000014320</v>
      </c>
      <c r="G37" s="15"/>
      <c r="H37" s="21" t="s">
        <v>62</v>
      </c>
      <c r="I37" s="15"/>
      <c r="J37" s="21" t="s">
        <v>62</v>
      </c>
    </row>
    <row r="38" spans="1:10" s="31" customFormat="1" ht="15" customHeight="1">
      <c r="A38" s="31" t="s">
        <v>171</v>
      </c>
      <c r="B38" s="21">
        <v>31</v>
      </c>
      <c r="C38" s="17"/>
      <c r="D38" s="15">
        <v>-43504398</v>
      </c>
      <c r="E38" s="15"/>
      <c r="F38" s="21" t="s">
        <v>62</v>
      </c>
      <c r="G38" s="15"/>
      <c r="H38" s="21" t="s">
        <v>62</v>
      </c>
      <c r="I38" s="15"/>
      <c r="J38" s="21" t="s">
        <v>62</v>
      </c>
    </row>
    <row r="39" spans="1:10" s="31" customFormat="1" ht="15" customHeight="1">
      <c r="A39" s="31" t="s">
        <v>172</v>
      </c>
      <c r="B39" s="21">
        <v>31</v>
      </c>
      <c r="C39" s="17"/>
      <c r="D39" s="15">
        <v>-2049699</v>
      </c>
      <c r="E39" s="15"/>
      <c r="F39" s="21" t="s">
        <v>62</v>
      </c>
      <c r="G39" s="15"/>
      <c r="H39" s="21" t="s">
        <v>62</v>
      </c>
      <c r="I39" s="15"/>
      <c r="J39" s="21" t="s">
        <v>62</v>
      </c>
    </row>
    <row r="40" spans="1:10" s="5" customFormat="1" ht="15" customHeight="1">
      <c r="A40" s="5" t="s">
        <v>104</v>
      </c>
      <c r="B40" s="3"/>
      <c r="C40" s="4"/>
      <c r="D40" s="12">
        <v>3140000000</v>
      </c>
      <c r="E40" s="15"/>
      <c r="F40" s="12">
        <v>3651399976</v>
      </c>
      <c r="G40" s="15"/>
      <c r="H40" s="12">
        <v>2400000000</v>
      </c>
      <c r="I40" s="21"/>
      <c r="J40" s="12">
        <v>3150000000</v>
      </c>
    </row>
    <row r="41" spans="1:6" s="5" customFormat="1" ht="15" customHeight="1">
      <c r="A41" s="5" t="s">
        <v>126</v>
      </c>
      <c r="C41" s="4"/>
      <c r="D41" s="12"/>
      <c r="E41" s="15"/>
      <c r="F41" s="12"/>
    </row>
    <row r="42" spans="1:10" s="5" customFormat="1" ht="15" customHeight="1">
      <c r="A42" s="5" t="s">
        <v>125</v>
      </c>
      <c r="B42" s="3"/>
      <c r="C42" s="4"/>
      <c r="D42" s="12">
        <v>43707777</v>
      </c>
      <c r="E42" s="15"/>
      <c r="F42" s="12">
        <v>30512468840</v>
      </c>
      <c r="G42" s="15"/>
      <c r="H42" s="3" t="s">
        <v>62</v>
      </c>
      <c r="I42" s="15"/>
      <c r="J42" s="18">
        <v>23044474999</v>
      </c>
    </row>
    <row r="43" spans="1:10" s="5" customFormat="1" ht="15" customHeight="1">
      <c r="A43" s="5" t="s">
        <v>106</v>
      </c>
      <c r="B43" s="3"/>
      <c r="C43" s="4"/>
      <c r="D43" s="12">
        <v>-2461399976</v>
      </c>
      <c r="E43" s="15"/>
      <c r="F43" s="12">
        <v>-2977560992</v>
      </c>
      <c r="G43" s="15"/>
      <c r="H43" s="18">
        <v>-2100000000</v>
      </c>
      <c r="I43" s="15"/>
      <c r="J43" s="18">
        <v>-2476460992</v>
      </c>
    </row>
    <row r="44" spans="1:10" s="5" customFormat="1" ht="15" customHeight="1">
      <c r="A44" s="5" t="s">
        <v>58</v>
      </c>
      <c r="B44" s="3"/>
      <c r="C44" s="4"/>
      <c r="D44" s="16">
        <v>-5732164248</v>
      </c>
      <c r="E44" s="15"/>
      <c r="F44" s="16">
        <v>-37144498437</v>
      </c>
      <c r="G44" s="15"/>
      <c r="H44" s="16">
        <v>-2501075290</v>
      </c>
      <c r="I44" s="15"/>
      <c r="J44" s="16">
        <v>-26895779662</v>
      </c>
    </row>
    <row r="45" spans="2:10" s="5" customFormat="1" ht="15" customHeight="1">
      <c r="B45" s="3"/>
      <c r="C45" s="4"/>
      <c r="D45" s="15"/>
      <c r="E45" s="15"/>
      <c r="F45" s="15"/>
      <c r="G45" s="15"/>
      <c r="H45" s="15"/>
      <c r="I45" s="15"/>
      <c r="J45" s="15"/>
    </row>
    <row r="46" spans="1:10" s="5" customFormat="1" ht="15" customHeight="1">
      <c r="A46" s="37" t="s">
        <v>146</v>
      </c>
      <c r="B46" s="3"/>
      <c r="C46" s="4"/>
      <c r="D46" s="16">
        <f>SUM(D36:D44)</f>
        <v>-5055371202</v>
      </c>
      <c r="E46" s="15"/>
      <c r="F46" s="16">
        <f>SUM(F36:F44)</f>
        <v>-2949926187</v>
      </c>
      <c r="G46" s="15"/>
      <c r="H46" s="16">
        <f>SUM(H36:H44)</f>
        <v>-2201075290</v>
      </c>
      <c r="I46" s="15"/>
      <c r="J46" s="16">
        <f>SUM(J36:J44)</f>
        <v>-3169515549</v>
      </c>
    </row>
    <row r="47" spans="1:10" s="5" customFormat="1" ht="12" customHeight="1">
      <c r="A47" s="37"/>
      <c r="B47" s="3"/>
      <c r="C47" s="4"/>
      <c r="D47" s="15"/>
      <c r="E47" s="15"/>
      <c r="F47" s="15"/>
      <c r="G47" s="15"/>
      <c r="H47" s="15"/>
      <c r="I47" s="15"/>
      <c r="J47" s="15"/>
    </row>
    <row r="48" spans="1:10" s="5" customFormat="1" ht="15" customHeight="1">
      <c r="A48" s="2" t="s">
        <v>176</v>
      </c>
      <c r="B48" s="3"/>
      <c r="C48" s="4"/>
      <c r="D48" s="12">
        <f>D12+D33+D46</f>
        <v>-665171285</v>
      </c>
      <c r="E48" s="12"/>
      <c r="F48" s="12">
        <f>F12+F33+F46</f>
        <v>1102958765</v>
      </c>
      <c r="G48" s="12"/>
      <c r="H48" s="12">
        <f>H12+H33+H46</f>
        <v>49574138</v>
      </c>
      <c r="I48" s="12"/>
      <c r="J48" s="12">
        <f>J12+J33+J46</f>
        <v>-10634079</v>
      </c>
    </row>
    <row r="49" spans="1:10" s="5" customFormat="1" ht="15" customHeight="1">
      <c r="A49" s="5" t="s">
        <v>78</v>
      </c>
      <c r="B49" s="3"/>
      <c r="C49" s="4" t="s">
        <v>130</v>
      </c>
      <c r="D49" s="15">
        <v>5019382731</v>
      </c>
      <c r="E49" s="15"/>
      <c r="F49" s="15">
        <v>3923738951</v>
      </c>
      <c r="G49" s="15"/>
      <c r="H49" s="15">
        <v>439081045</v>
      </c>
      <c r="I49" s="15"/>
      <c r="J49" s="15">
        <v>449715124</v>
      </c>
    </row>
    <row r="50" spans="1:10" s="5" customFormat="1" ht="15" customHeight="1">
      <c r="A50" s="5" t="s">
        <v>129</v>
      </c>
      <c r="B50" s="3"/>
      <c r="C50" s="4"/>
      <c r="D50" s="16">
        <v>78803</v>
      </c>
      <c r="E50" s="12"/>
      <c r="F50" s="16">
        <v>-7394985</v>
      </c>
      <c r="G50" s="3"/>
      <c r="H50" s="19" t="s">
        <v>62</v>
      </c>
      <c r="I50" s="3"/>
      <c r="J50" s="19" t="s">
        <v>62</v>
      </c>
    </row>
    <row r="51" spans="2:10" s="5" customFormat="1" ht="15" customHeight="1">
      <c r="B51" s="3"/>
      <c r="C51" s="4"/>
      <c r="D51" s="15"/>
      <c r="E51" s="12"/>
      <c r="F51" s="15"/>
      <c r="G51" s="3"/>
      <c r="H51" s="21"/>
      <c r="I51" s="3"/>
      <c r="J51" s="21"/>
    </row>
    <row r="52" spans="1:10" s="5" customFormat="1" ht="15" customHeight="1" thickBot="1">
      <c r="A52" s="5" t="s">
        <v>79</v>
      </c>
      <c r="B52" s="3"/>
      <c r="C52" s="4"/>
      <c r="D52" s="13">
        <f>SUM(D48:D50)</f>
        <v>4354290249</v>
      </c>
      <c r="E52" s="15"/>
      <c r="F52" s="13">
        <f>SUM(F48:F50)</f>
        <v>5019302731</v>
      </c>
      <c r="G52" s="15"/>
      <c r="H52" s="13">
        <f>SUM(H48:H50)</f>
        <v>488655183</v>
      </c>
      <c r="I52" s="15"/>
      <c r="J52" s="13">
        <f>SUM(J48:J50)</f>
        <v>439081045</v>
      </c>
    </row>
    <row r="53" spans="2:10" s="5" customFormat="1" ht="15" customHeight="1" thickTop="1">
      <c r="B53" s="3"/>
      <c r="C53" s="4"/>
      <c r="D53" s="15"/>
      <c r="E53" s="15"/>
      <c r="F53" s="15"/>
      <c r="G53" s="15"/>
      <c r="H53" s="15"/>
      <c r="I53" s="15"/>
      <c r="J53" s="15"/>
    </row>
    <row r="54" spans="1:10" s="5" customFormat="1" ht="15" customHeight="1">
      <c r="A54" s="2" t="s">
        <v>177</v>
      </c>
      <c r="B54" s="3"/>
      <c r="C54" s="4"/>
      <c r="D54" s="4"/>
      <c r="E54" s="4"/>
      <c r="F54" s="4"/>
      <c r="G54" s="4"/>
      <c r="H54" s="4"/>
      <c r="I54" s="4"/>
      <c r="J54" s="4"/>
    </row>
    <row r="55" spans="1:10" s="5" customFormat="1" ht="7.5" customHeight="1">
      <c r="A55" s="2"/>
      <c r="B55" s="3"/>
      <c r="C55" s="4"/>
      <c r="D55" s="4"/>
      <c r="E55" s="4"/>
      <c r="F55" s="4"/>
      <c r="G55" s="4"/>
      <c r="H55" s="4"/>
      <c r="I55" s="4"/>
      <c r="J55" s="4"/>
    </row>
    <row r="56" spans="1:10" s="5" customFormat="1" ht="15" customHeight="1">
      <c r="A56" s="5" t="s">
        <v>149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15" customHeight="1">
      <c r="A57" s="59" t="s">
        <v>168</v>
      </c>
      <c r="B57" s="59"/>
      <c r="C57" s="59"/>
      <c r="D57" s="59"/>
      <c r="E57" s="59"/>
      <c r="F57" s="59"/>
      <c r="G57" s="59"/>
      <c r="H57" s="59"/>
      <c r="I57" s="59"/>
      <c r="J57" s="59"/>
    </row>
    <row r="58" ht="15" customHeight="1">
      <c r="A58" s="5" t="s">
        <v>178</v>
      </c>
    </row>
    <row r="59" ht="15" customHeight="1">
      <c r="A59" s="48" t="s">
        <v>179</v>
      </c>
    </row>
    <row r="60" ht="15" customHeight="1">
      <c r="A60" s="5" t="s">
        <v>185</v>
      </c>
    </row>
    <row r="61" ht="15" customHeight="1">
      <c r="A61" s="5"/>
    </row>
    <row r="62" ht="15" customHeight="1">
      <c r="A62" s="5"/>
    </row>
    <row r="63" ht="28.5" customHeight="1">
      <c r="A63" s="5"/>
    </row>
    <row r="64" spans="1:10" ht="21.75" customHeight="1">
      <c r="A64" s="30" t="s">
        <v>200</v>
      </c>
      <c r="B64" s="44"/>
      <c r="C64" s="44"/>
      <c r="D64" s="44"/>
      <c r="E64" s="44"/>
      <c r="F64" s="44"/>
      <c r="G64" s="44"/>
      <c r="H64" s="44"/>
      <c r="I64" s="44"/>
      <c r="J64" s="44"/>
    </row>
    <row r="65" ht="15" customHeight="1">
      <c r="J65" s="41">
        <v>7</v>
      </c>
    </row>
  </sheetData>
  <mergeCells count="3">
    <mergeCell ref="D6:F6"/>
    <mergeCell ref="H6:J6"/>
    <mergeCell ref="A57:J57"/>
  </mergeCells>
  <printOptions/>
  <pageMargins left="0.9" right="0.5" top="0.5" bottom="0.4" header="0.49" footer="0.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PwCUser</cp:lastModifiedBy>
  <cp:lastPrinted>2009-03-02T06:27:24Z</cp:lastPrinted>
  <dcterms:created xsi:type="dcterms:W3CDTF">2001-10-30T06:26:29Z</dcterms:created>
  <dcterms:modified xsi:type="dcterms:W3CDTF">2009-03-02T06:39:13Z</dcterms:modified>
  <cp:category/>
  <cp:version/>
  <cp:contentType/>
  <cp:contentStatus/>
</cp:coreProperties>
</file>