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65461" windowWidth="7305" windowHeight="8595" tabRatio="564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ce Conso" sheetId="7" r:id="rId7"/>
    <sheet name="ce The Company only" sheetId="8" r:id="rId8"/>
    <sheet name="000" sheetId="9" state="veryHidden" r:id="rId9"/>
  </sheets>
  <definedNames>
    <definedName name="_xlnm.Print_Area" localSheetId="6">'ce Conso'!$A$1:$V$34</definedName>
    <definedName name="_xlnm.Print_Area" localSheetId="7">'ce The Company only'!$A$1:$Q$25</definedName>
  </definedNames>
  <calcPr fullCalcOnLoad="1"/>
</workbook>
</file>

<file path=xl/sharedStrings.xml><?xml version="1.0" encoding="utf-8"?>
<sst xmlns="http://schemas.openxmlformats.org/spreadsheetml/2006/main" count="393" uniqueCount="243">
  <si>
    <t>Note</t>
  </si>
  <si>
    <t>The accompanying notes are an integral part of the financial statements.</t>
  </si>
  <si>
    <t>Capital surplus</t>
  </si>
  <si>
    <t>Retained earnings</t>
  </si>
  <si>
    <t>Share</t>
  </si>
  <si>
    <t>premium</t>
  </si>
  <si>
    <t>surplus</t>
  </si>
  <si>
    <t>revaluation</t>
  </si>
  <si>
    <t>surplus of</t>
  </si>
  <si>
    <t>subsidiaries</t>
  </si>
  <si>
    <t>Unappropriated</t>
  </si>
  <si>
    <t>Total</t>
  </si>
  <si>
    <t>statutory reserve</t>
  </si>
  <si>
    <t>securities</t>
  </si>
  <si>
    <t>Minority interest</t>
  </si>
  <si>
    <t>on available-for-sale</t>
  </si>
  <si>
    <t>The Company's</t>
  </si>
  <si>
    <t>(Unaudited</t>
  </si>
  <si>
    <t>(Audited)</t>
  </si>
  <si>
    <t>but reviewed)</t>
  </si>
  <si>
    <t>Cash and cash equivalents at beginning of period</t>
  </si>
  <si>
    <t>Cash and cash equivalents at end of period</t>
  </si>
  <si>
    <t>(Unit: Thousand Baht)</t>
  </si>
  <si>
    <t>(Unit: Thousand Baht, except earnings per share expressed in Baht)</t>
  </si>
  <si>
    <t>Warrants</t>
  </si>
  <si>
    <t>Issued and</t>
  </si>
  <si>
    <t>share capital</t>
  </si>
  <si>
    <t>Share of</t>
  </si>
  <si>
    <t>- equity attributable</t>
  </si>
  <si>
    <t xml:space="preserve">to minority </t>
  </si>
  <si>
    <t xml:space="preserve">shareholders of </t>
  </si>
  <si>
    <t>Consolidated financial statements</t>
  </si>
  <si>
    <t>Separate financial statements</t>
  </si>
  <si>
    <t>Net income for the period</t>
  </si>
  <si>
    <t>Statements of changes in shareholders' equity (continued)</t>
  </si>
  <si>
    <t>(Unaudited but reviewed)</t>
  </si>
  <si>
    <t>Statements of changes in shareholders' equity</t>
  </si>
  <si>
    <t>Balance as at 31 December 2006</t>
  </si>
  <si>
    <t>Balance as at 31 December 2007</t>
  </si>
  <si>
    <t>Share of amortisation of revaluation surplus</t>
  </si>
  <si>
    <t xml:space="preserve">   of subsidiary</t>
  </si>
  <si>
    <t xml:space="preserve">   of available-for-sale securities</t>
  </si>
  <si>
    <t xml:space="preserve"> 31 December 2007</t>
  </si>
  <si>
    <t>Cash and cash equivalents</t>
  </si>
  <si>
    <t>Current investments - marketable securities</t>
  </si>
  <si>
    <t>Trade accounts and notes receivable</t>
  </si>
  <si>
    <t xml:space="preserve">   Unrelated parties - net</t>
  </si>
  <si>
    <t xml:space="preserve">   Related parties - net</t>
  </si>
  <si>
    <t>Trade accounts and notes receivable - net</t>
  </si>
  <si>
    <t xml:space="preserve">Unbilled receivables </t>
  </si>
  <si>
    <t>Retention receivables - net</t>
  </si>
  <si>
    <t>Construction in progress</t>
  </si>
  <si>
    <t>Current portion of loans to related parties</t>
  </si>
  <si>
    <t>Other current assets</t>
  </si>
  <si>
    <t xml:space="preserve">   Advances to subcontractors - net</t>
  </si>
  <si>
    <t xml:space="preserve">   Others - net</t>
  </si>
  <si>
    <t>Restricted bank deposits</t>
  </si>
  <si>
    <t>Investments in associates</t>
  </si>
  <si>
    <t>Other long-term investments - net</t>
  </si>
  <si>
    <t>Loans to related parties - net of current portion</t>
  </si>
  <si>
    <t>Property, plant and equipment - net</t>
  </si>
  <si>
    <t>Other non-current assets</t>
  </si>
  <si>
    <t xml:space="preserve">Bank overdrafts and short-term loans from </t>
  </si>
  <si>
    <t xml:space="preserve">   financial institutions</t>
  </si>
  <si>
    <t>Trade accounts and notes payable</t>
  </si>
  <si>
    <t xml:space="preserve">   Unrelated parties</t>
  </si>
  <si>
    <t xml:space="preserve">   Related parties</t>
  </si>
  <si>
    <t>Total trade accounts and notes payable</t>
  </si>
  <si>
    <t>Current portion of long-term loans</t>
  </si>
  <si>
    <t>Cash receipt under construction contract</t>
  </si>
  <si>
    <t>Other current liabilities</t>
  </si>
  <si>
    <t xml:space="preserve">   Advances received from construction contracts</t>
  </si>
  <si>
    <t xml:space="preserve">   Undue output tax</t>
  </si>
  <si>
    <t xml:space="preserve">   Others</t>
  </si>
  <si>
    <t>Long-term loans - net of current portion</t>
  </si>
  <si>
    <t>Other liabilities</t>
  </si>
  <si>
    <t>Share capital</t>
  </si>
  <si>
    <t xml:space="preserve">   Registered</t>
  </si>
  <si>
    <t xml:space="preserve">   Issued and fully paid-up</t>
  </si>
  <si>
    <t>Share premium</t>
  </si>
  <si>
    <t>Revaluation surplus</t>
  </si>
  <si>
    <t xml:space="preserve">   The Company's revaluation surplus</t>
  </si>
  <si>
    <t xml:space="preserve">   Share of revaluation surplus of subsidiary</t>
  </si>
  <si>
    <t xml:space="preserve">   Appropriated - statutory reserve</t>
  </si>
  <si>
    <t xml:space="preserve">   Unappropriated (deficit)</t>
  </si>
  <si>
    <t xml:space="preserve">   shareholders of subsidiaries</t>
  </si>
  <si>
    <t>Construction and service income</t>
  </si>
  <si>
    <t>Other revenue</t>
  </si>
  <si>
    <t xml:space="preserve">   Interest income</t>
  </si>
  <si>
    <t>Selling and administrative expenses</t>
  </si>
  <si>
    <t>Adjustments to reconcile net income to net cash</t>
  </si>
  <si>
    <t>Operating assets (increase) decrease</t>
  </si>
  <si>
    <t xml:space="preserve">   Trade accounts and notes receivable</t>
  </si>
  <si>
    <t xml:space="preserve">   Trade accounts receivable - related parties</t>
  </si>
  <si>
    <t xml:space="preserve">   Unbilled receivables</t>
  </si>
  <si>
    <t xml:space="preserve">   Construction in progress</t>
  </si>
  <si>
    <t xml:space="preserve">   Retention receivables</t>
  </si>
  <si>
    <t xml:space="preserve">   Other current assets</t>
  </si>
  <si>
    <t>Operating liabilities increase (decrease)</t>
  </si>
  <si>
    <t xml:space="preserve">   Trade accounts and notes payable</t>
  </si>
  <si>
    <t xml:space="preserve">   Trade accounts payable - related parties</t>
  </si>
  <si>
    <t xml:space="preserve">   Other current liabilities</t>
  </si>
  <si>
    <t>Proceeds from the exercises of warrants</t>
  </si>
  <si>
    <t>Directors</t>
  </si>
  <si>
    <t>Balance sheets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</si>
  <si>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</si>
  <si>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</si>
  <si>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</si>
  <si>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</si>
  <si>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</si>
  <si>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</si>
  <si>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Balance sheets (continued)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</si>
  <si>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</si>
  <si>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</si>
  <si>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</si>
  <si>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</si>
  <si>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</si>
  <si>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</si>
  <si>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</si>
  <si>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 xml:space="preserve">      1,350,250,000 ordinary shares of Baht 1 each</t>
  </si>
  <si>
    <t xml:space="preserve">Minority interest - equity attributable to minority </t>
  </si>
  <si>
    <t>Total shareholders' equity</t>
  </si>
  <si>
    <t>Total liabilities and shareholders' equity</t>
  </si>
  <si>
    <t>Income statements</t>
  </si>
  <si>
    <t>Revenues</t>
  </si>
  <si>
    <t>Total revenues</t>
  </si>
  <si>
    <t>Expenses</t>
  </si>
  <si>
    <t>Total expenses</t>
  </si>
  <si>
    <t>Interest expenses</t>
  </si>
  <si>
    <t>Corporate income tax</t>
  </si>
  <si>
    <t>Earnings per share</t>
  </si>
  <si>
    <t>Cash flow statements</t>
  </si>
  <si>
    <t xml:space="preserve">Cash flows from operating activities </t>
  </si>
  <si>
    <t xml:space="preserve">Income from operating activities </t>
  </si>
  <si>
    <t xml:space="preserve">   before changes in operating assets and liabilities</t>
  </si>
  <si>
    <t>Cash flows from investing activities</t>
  </si>
  <si>
    <t>Cash flows from financing activities</t>
  </si>
  <si>
    <t xml:space="preserve">Excess of net book value </t>
  </si>
  <si>
    <t xml:space="preserve">   of subsidiary over cost of investment</t>
  </si>
  <si>
    <t>Net income attributable to:</t>
  </si>
  <si>
    <t>Equity holders of the parent</t>
  </si>
  <si>
    <t>Minority interests of the subsidiaries</t>
  </si>
  <si>
    <t xml:space="preserve">   Net income attributable to equity holders of the parent</t>
  </si>
  <si>
    <t xml:space="preserve"> </t>
  </si>
  <si>
    <t xml:space="preserve">   Cash paid for interest expenses</t>
  </si>
  <si>
    <t xml:space="preserve">   Cash paid for corporate income tax</t>
  </si>
  <si>
    <t>3,4</t>
  </si>
  <si>
    <t xml:space="preserve">   financial lease payable</t>
  </si>
  <si>
    <t xml:space="preserve">   - net of current portion</t>
  </si>
  <si>
    <t>Sino-Thai Engineering and Construction Public Company Limited and its subsidiaries</t>
  </si>
  <si>
    <t xml:space="preserve">      1,186,208,619 ordinary shares of Baht 1 each</t>
  </si>
  <si>
    <t>Basic earnings per share (Baht)</t>
  </si>
  <si>
    <t>Diluted earnings per share (Baht)</t>
  </si>
  <si>
    <t>(deficit)</t>
  </si>
  <si>
    <t>Balance as at 31 December 2007 - as restated</t>
  </si>
  <si>
    <t xml:space="preserve">Increase in fair value </t>
  </si>
  <si>
    <t>Net income before tax</t>
  </si>
  <si>
    <t xml:space="preserve">   provided by (paid from) operating activities:</t>
  </si>
  <si>
    <t>Decrease in hire purchase and financial lease payable</t>
  </si>
  <si>
    <t>Supplementary cash flows information</t>
  </si>
  <si>
    <t>Non-cash items</t>
  </si>
  <si>
    <t xml:space="preserve">   Increase of equipments from hire purchase</t>
  </si>
  <si>
    <t xml:space="preserve">      and financial lease agreements</t>
  </si>
  <si>
    <t>Unbilled payables</t>
  </si>
  <si>
    <t xml:space="preserve">   Withholding tax</t>
  </si>
  <si>
    <t xml:space="preserve">   Land awaiting for development</t>
  </si>
  <si>
    <t>Current portion of debentures</t>
  </si>
  <si>
    <t xml:space="preserve">   Provision for loss on construction projects</t>
  </si>
  <si>
    <t>Hire purchase creditors and financial lease payable</t>
  </si>
  <si>
    <t>Income before interest expenses and</t>
  </si>
  <si>
    <t xml:space="preserve">   corporate income tax </t>
  </si>
  <si>
    <t>Sale of revaluation assets</t>
  </si>
  <si>
    <t xml:space="preserve">Balance as at 31 December 2007 - </t>
  </si>
  <si>
    <t xml:space="preserve">   as previous reported</t>
  </si>
  <si>
    <t>fully paid-up</t>
  </si>
  <si>
    <t>Realisation of negative goodwill</t>
  </si>
  <si>
    <t>Provision for loss of jointly controlled entities</t>
  </si>
  <si>
    <t>Unrealised gain on available-for-sale securities</t>
  </si>
  <si>
    <t>Equity attributable to the company's shareholders</t>
  </si>
  <si>
    <t>Cash paid for purchase of land awaiting for development</t>
  </si>
  <si>
    <t>Repayment of bond</t>
  </si>
  <si>
    <t>Increase in restricted bank deposits</t>
  </si>
  <si>
    <t>Increase in share capital from exercises of warrants</t>
  </si>
  <si>
    <t>Increase in share capital from excercises of warrants</t>
  </si>
  <si>
    <t>Increase in fair value of available-for-sale securities</t>
  </si>
  <si>
    <t>Cash flow statements (Continued)</t>
  </si>
  <si>
    <t>Condominium units for sales</t>
  </si>
  <si>
    <t>(Increase) decrease in loans to related parties</t>
  </si>
  <si>
    <t xml:space="preserve">                                                                                                                    </t>
  </si>
  <si>
    <t>Investments in subsidiary</t>
  </si>
  <si>
    <t xml:space="preserve">Current portion of hire purchase and </t>
  </si>
  <si>
    <t>Loan from related party</t>
  </si>
  <si>
    <t>subsidiary</t>
  </si>
  <si>
    <t>Unrealised gain</t>
  </si>
  <si>
    <t>Appropriated -</t>
  </si>
  <si>
    <t xml:space="preserve"> 30 September 2008</t>
  </si>
  <si>
    <t>For the three-month periods ended 30 September 2008 and 2007</t>
  </si>
  <si>
    <t>Balance as at 30 September 2007</t>
  </si>
  <si>
    <t>Balance as at 30 September 2008</t>
  </si>
  <si>
    <t>For the nine-month periods ended 30 September 2008 and 2007</t>
  </si>
  <si>
    <t>Income from settlement of doubtful debt</t>
  </si>
  <si>
    <t xml:space="preserve">   Income from settlement of doubtful debt</t>
  </si>
  <si>
    <t>Cost of construction and service</t>
  </si>
  <si>
    <t>Depreciation</t>
  </si>
  <si>
    <t>Amortisation of excess of net book value of subsidiary</t>
  </si>
  <si>
    <t xml:space="preserve">   over cost of investment</t>
  </si>
  <si>
    <t>Unrealised loss on  fair value of marketable securities</t>
  </si>
  <si>
    <t xml:space="preserve">   Unbilled payable</t>
  </si>
  <si>
    <t>Share of loss from investments in associate</t>
  </si>
  <si>
    <t>Share of income from investments in associate</t>
  </si>
  <si>
    <t>Share of (income) loss from investment in associate</t>
  </si>
  <si>
    <t>Decrease in provision for loss of projects</t>
  </si>
  <si>
    <t>Adjusted cost of condominium units for sales</t>
  </si>
  <si>
    <t xml:space="preserve">   plant and equipment</t>
  </si>
  <si>
    <t>Unrealised loss on exchange rate</t>
  </si>
  <si>
    <t>Repayment of long-term loans</t>
  </si>
  <si>
    <t xml:space="preserve">Decrease in fair value </t>
  </si>
  <si>
    <t xml:space="preserve">Increase (decrease) in bank overdrafts and loans from </t>
  </si>
  <si>
    <t>Cash paid for purchase other investment</t>
  </si>
  <si>
    <t>Share of income from investment in associate</t>
  </si>
  <si>
    <t xml:space="preserve">Loss on disposal and written-off property, </t>
  </si>
  <si>
    <t xml:space="preserve">   Gain on sales of investments in associated</t>
  </si>
  <si>
    <t xml:space="preserve">      and other companies</t>
  </si>
  <si>
    <t>Gain on sales of investments in associated</t>
  </si>
  <si>
    <t xml:space="preserve">   and other companies</t>
  </si>
  <si>
    <t>Provision for impairment of long-term investments</t>
  </si>
  <si>
    <t xml:space="preserve">Income from investment - dividend received from </t>
  </si>
  <si>
    <t xml:space="preserve">   investment in associate</t>
  </si>
  <si>
    <t>Cash flows from operating activities</t>
  </si>
  <si>
    <t>Decrease in loans to other company</t>
  </si>
  <si>
    <t>Aquisition of property, plant and equipment</t>
  </si>
  <si>
    <t>Proceeds from sales of assets</t>
  </si>
  <si>
    <t>Dividend received from investment in associate</t>
  </si>
  <si>
    <t>Proceeds from sales of investments in associated</t>
  </si>
  <si>
    <t>Net cash flows used in investing activities</t>
  </si>
  <si>
    <t>Increase (decrease) in loan from related party</t>
  </si>
  <si>
    <t>Net cash flows used in financing activities</t>
  </si>
  <si>
    <t>Net increase (decrease) in cash and cash equivalents</t>
  </si>
  <si>
    <t>Net cash flows from operating activities</t>
  </si>
  <si>
    <t>Cash receipt from long-term loans</t>
  </si>
  <si>
    <t>Decrease in fair value of available-for-sale securities</t>
  </si>
  <si>
    <t xml:space="preserve">   Other non-current assets</t>
  </si>
  <si>
    <t xml:space="preserve">   Other non-current liabilities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</si>
</sst>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_);\(&quot;฿&quot;#,##0\)"/>
    <numFmt numFmtId="192" formatCode="&quot;฿&quot;#,##0_);[Red]\(&quot;฿&quot;#,##0\)"/>
    <numFmt numFmtId="193" formatCode="&quot;฿&quot;#,##0.00_);\(&quot;฿&quot;#,##0.00\)"/>
    <numFmt numFmtId="194" formatCode="&quot;฿&quot;#,##0.00_);[Red]\(&quot;฿&quot;#,##0.00\)"/>
    <numFmt numFmtId="195" formatCode="_(&quot;฿&quot;* #,##0_);_(&quot;฿&quot;* \(#,##0\);_(&quot;฿&quot;* &quot;-&quot;_);_(@_)"/>
    <numFmt numFmtId="196" formatCode="_(&quot;฿&quot;* #,##0.00_);_(&quot;฿&quot;* \(#,##0.00\);_(&quot;฿&quot;* &quot;-&quot;??_);_(@_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_-&quot;฿&quot;* #,##0_-;\-&quot;฿&quot;* #,##0_-;_-&quot;฿&quot;* &quot;-&quot;_-;_-@_-"/>
    <numFmt numFmtId="202" formatCode="_-* #,##0_-;\-* #,##0_-;_-* &quot;-&quot;_-;_-@_-"/>
    <numFmt numFmtId="203" formatCode="&quot;ผ&quot;#,##0.00_);[Red]\(&quot;ผ&quot;#,##0.00\)"/>
    <numFmt numFmtId="204" formatCode="0.0%"/>
    <numFmt numFmtId="205" formatCode="dd\-mmm\-yy_)"/>
    <numFmt numFmtId="206" formatCode="0.00_)"/>
    <numFmt numFmtId="207" formatCode="#,##0.00\ &quot;F&quot;;\-#,##0.00\ &quot;F&quot;"/>
    <numFmt numFmtId="208" formatCode="_(* #,##0.00_);_(* \(#,##0.00\);_(* &quot;-&quot;_);_(@_)"/>
    <numFmt numFmtId="209" formatCode="_(* #,##0.0_);_(* \(#,##0.0\);_(* &quot;-&quot;_);_(@_)"/>
    <numFmt numFmtId="210" formatCode="_(* #,##0.000_);_(* \(#,##0.000\);_(* &quot;-&quot;_);_(@_)"/>
    <numFmt numFmtId="211" formatCode="_(* #,##0.0000_);_(* \(#,##0.0000\);_(* &quot;-&quot;_);_(@_)"/>
    <numFmt numFmtId="212" formatCode="_(* #,##0.0_);_(* \(#,##0.0\);_(* &quot;-&quot;??_);_(@_)"/>
    <numFmt numFmtId="213" formatCode="_(* #,##0_);_(* \(#,##0\);_(* &quot;-&quot;??_);_(@_)"/>
    <numFmt numFmtId="214" formatCode="#,##0.0_);\(#,##0.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1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6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207" fontId="5" fillId="0" borderId="0">
      <alignment/>
      <protection/>
    </xf>
    <xf numFmtId="203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5" fontId="5" fillId="0" borderId="0">
      <alignment/>
      <protection/>
    </xf>
    <xf numFmtId="204" fontId="5" fillId="0" borderId="0">
      <alignment/>
      <protection/>
    </xf>
    <xf numFmtId="0" fontId="11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206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13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13" fontId="12" fillId="0" borderId="0" xfId="0" applyNumberFormat="1" applyFont="1" applyBorder="1" applyAlignment="1">
      <alignment horizontal="center"/>
    </xf>
    <xf numFmtId="213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13" fontId="12" fillId="0" borderId="3" xfId="0" applyNumberFormat="1" applyFont="1" applyBorder="1" applyAlignment="1">
      <alignment horizontal="center"/>
    </xf>
    <xf numFmtId="213" fontId="12" fillId="0" borderId="4" xfId="0" applyNumberFormat="1" applyFont="1" applyBorder="1" applyAlignment="1">
      <alignment horizont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213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213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/>
    </xf>
    <xf numFmtId="41" fontId="12" fillId="0" borderId="0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213" fontId="12" fillId="0" borderId="0" xfId="0" applyNumberFormat="1" applyFont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5" xfId="0" applyNumberFormat="1" applyFont="1" applyFill="1" applyBorder="1" applyAlignment="1">
      <alignment horizontal="center"/>
    </xf>
    <xf numFmtId="41" fontId="12" fillId="0" borderId="3" xfId="0" applyNumberFormat="1" applyFont="1" applyFill="1" applyBorder="1" applyAlignment="1">
      <alignment horizontal="center"/>
    </xf>
    <xf numFmtId="37" fontId="14" fillId="0" borderId="0" xfId="0" applyNumberFormat="1" applyFont="1" applyFill="1" applyAlignment="1">
      <alignment horizontal="center"/>
    </xf>
    <xf numFmtId="41" fontId="17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Alignment="1">
      <alignment horizontal="right"/>
    </xf>
    <xf numFmtId="41" fontId="17" fillId="0" borderId="6" xfId="0" applyNumberFormat="1" applyFont="1" applyFill="1" applyBorder="1" applyAlignment="1">
      <alignment horizontal="right"/>
    </xf>
    <xf numFmtId="41" fontId="17" fillId="0" borderId="4" xfId="0" applyNumberFormat="1" applyFont="1" applyFill="1" applyBorder="1" applyAlignment="1">
      <alignment horizontal="right"/>
    </xf>
    <xf numFmtId="41" fontId="12" fillId="0" borderId="4" xfId="0" applyNumberFormat="1" applyFont="1" applyBorder="1" applyAlignment="1">
      <alignment horizontal="right"/>
    </xf>
    <xf numFmtId="3" fontId="14" fillId="0" borderId="0" xfId="15" applyNumberFormat="1" applyFont="1" applyFill="1" applyAlignment="1">
      <alignment horizontal="center"/>
    </xf>
    <xf numFmtId="3" fontId="12" fillId="0" borderId="0" xfId="15" applyNumberFormat="1" applyFont="1" applyFill="1" applyAlignment="1">
      <alignment horizontal="right"/>
    </xf>
    <xf numFmtId="41" fontId="12" fillId="0" borderId="3" xfId="0" applyNumberFormat="1" applyFont="1" applyFill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37" fontId="12" fillId="0" borderId="0" xfId="0" applyNumberFormat="1" applyFont="1" applyFill="1" applyAlignment="1">
      <alignment horizontal="right"/>
    </xf>
    <xf numFmtId="37" fontId="12" fillId="0" borderId="0" xfId="0" applyNumberFormat="1" applyFont="1" applyFill="1" applyBorder="1" applyAlignment="1">
      <alignment horizontal="right"/>
    </xf>
    <xf numFmtId="41" fontId="12" fillId="0" borderId="6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center"/>
    </xf>
    <xf numFmtId="41" fontId="12" fillId="0" borderId="4" xfId="0" applyNumberFormat="1" applyFont="1" applyFill="1" applyBorder="1" applyAlignment="1">
      <alignment horizontal="right"/>
    </xf>
    <xf numFmtId="41" fontId="12" fillId="0" borderId="7" xfId="0" applyNumberFormat="1" applyFont="1" applyFill="1" applyBorder="1" applyAlignment="1">
      <alignment horizontal="right"/>
    </xf>
    <xf numFmtId="210" fontId="12" fillId="0" borderId="7" xfId="0" applyNumberFormat="1" applyFont="1" applyFill="1" applyBorder="1" applyAlignment="1">
      <alignment horizontal="right"/>
    </xf>
    <xf numFmtId="210" fontId="12" fillId="0" borderId="0" xfId="0" applyNumberFormat="1" applyFont="1" applyFill="1" applyBorder="1" applyAlignment="1">
      <alignment horizontal="right"/>
    </xf>
    <xf numFmtId="208" fontId="12" fillId="0" borderId="0" xfId="0" applyNumberFormat="1" applyFont="1" applyFill="1" applyBorder="1" applyAlignment="1">
      <alignment horizontal="right"/>
    </xf>
    <xf numFmtId="37" fontId="12" fillId="0" borderId="0" xfId="0" applyNumberFormat="1" applyFont="1" applyFill="1" applyAlignment="1">
      <alignment horizontal="left"/>
    </xf>
    <xf numFmtId="41" fontId="14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 quotePrefix="1">
      <alignment horizontal="center"/>
    </xf>
    <xf numFmtId="41" fontId="14" fillId="0" borderId="0" xfId="0" applyNumberFormat="1" applyFont="1" applyFill="1" applyBorder="1" applyAlignment="1">
      <alignment horizontal="right"/>
    </xf>
    <xf numFmtId="41" fontId="17" fillId="0" borderId="8" xfId="0" applyNumberFormat="1" applyFont="1" applyFill="1" applyBorder="1" applyAlignment="1">
      <alignment horizontal="right"/>
    </xf>
    <xf numFmtId="41" fontId="17" fillId="0" borderId="5" xfId="0" applyNumberFormat="1" applyFont="1" applyFill="1" applyBorder="1" applyAlignment="1">
      <alignment horizontal="right"/>
    </xf>
    <xf numFmtId="37" fontId="12" fillId="0" borderId="0" xfId="0" applyNumberFormat="1" applyFont="1" applyFill="1" applyAlignment="1">
      <alignment horizontal="center"/>
    </xf>
    <xf numFmtId="3" fontId="12" fillId="0" borderId="0" xfId="15" applyNumberFormat="1" applyFont="1" applyFill="1" applyAlignment="1">
      <alignment/>
    </xf>
    <xf numFmtId="41" fontId="12" fillId="0" borderId="0" xfId="15" applyNumberFormat="1" applyFont="1" applyFill="1" applyAlignment="1">
      <alignment horizontal="right"/>
    </xf>
    <xf numFmtId="41" fontId="12" fillId="0" borderId="0" xfId="15" applyNumberFormat="1" applyFont="1" applyFill="1" applyAlignment="1">
      <alignment/>
    </xf>
    <xf numFmtId="41" fontId="17" fillId="0" borderId="3" xfId="0" applyNumberFormat="1" applyFont="1" applyFill="1" applyBorder="1" applyAlignment="1">
      <alignment horizontal="right"/>
    </xf>
    <xf numFmtId="37" fontId="12" fillId="0" borderId="0" xfId="0" applyNumberFormat="1" applyFont="1" applyFill="1" applyAlignment="1">
      <alignment horizontal="centerContinuous"/>
    </xf>
    <xf numFmtId="41" fontId="12" fillId="0" borderId="0" xfId="0" applyNumberFormat="1" applyFont="1" applyFill="1" applyAlignment="1" quotePrefix="1">
      <alignment horizontal="centerContinuous"/>
    </xf>
    <xf numFmtId="41" fontId="12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"/>
    </xf>
    <xf numFmtId="37" fontId="15" fillId="0" borderId="0" xfId="28" applyNumberFormat="1" applyFont="1" applyFill="1" applyAlignment="1">
      <alignment horizontal="center"/>
      <protection/>
    </xf>
    <xf numFmtId="41" fontId="12" fillId="0" borderId="0" xfId="0" applyNumberFormat="1" applyFont="1" applyFill="1" applyAlignment="1">
      <alignment horizontal="center"/>
    </xf>
    <xf numFmtId="41" fontId="15" fillId="0" borderId="0" xfId="0" applyNumberFormat="1" applyFont="1" applyFill="1" applyBorder="1" applyAlignment="1">
      <alignment horizontal="center"/>
    </xf>
    <xf numFmtId="41" fontId="12" fillId="0" borderId="0" xfId="28" applyNumberFormat="1" applyFont="1" applyFill="1" applyAlignment="1">
      <alignment/>
      <protection/>
    </xf>
    <xf numFmtId="41" fontId="14" fillId="0" borderId="0" xfId="0" applyNumberFormat="1" applyFont="1" applyFill="1" applyAlignment="1">
      <alignment horizontal="center"/>
    </xf>
    <xf numFmtId="37" fontId="12" fillId="0" borderId="9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12" fillId="0" borderId="0" xfId="0" applyNumberFormat="1" applyFont="1" applyFill="1" applyAlignment="1">
      <alignment horizontal="right"/>
    </xf>
    <xf numFmtId="38" fontId="16" fillId="0" borderId="0" xfId="28" applyNumberFormat="1" applyFont="1" applyFill="1" applyAlignment="1">
      <alignment horizontal="center"/>
      <protection/>
    </xf>
    <xf numFmtId="37" fontId="13" fillId="0" borderId="0" xfId="28" applyNumberFormat="1" applyFont="1" applyFill="1" applyAlignment="1">
      <alignment/>
      <protection/>
    </xf>
    <xf numFmtId="38" fontId="15" fillId="0" borderId="0" xfId="28" applyNumberFormat="1" applyFont="1" applyFill="1" applyAlignment="1">
      <alignment horizontal="center"/>
      <protection/>
    </xf>
    <xf numFmtId="0" fontId="15" fillId="0" borderId="0" xfId="28" applyNumberFormat="1" applyFont="1" applyFill="1" applyAlignment="1">
      <alignment horizontal="center"/>
      <protection/>
    </xf>
    <xf numFmtId="0" fontId="15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0" borderId="0" xfId="28" applyNumberFormat="1" applyFont="1" applyFill="1" applyAlignment="1">
      <alignment horizontal="center"/>
      <protection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41" fontId="12" fillId="0" borderId="4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/>
    </xf>
    <xf numFmtId="214" fontId="14" fillId="0" borderId="0" xfId="0" applyNumberFormat="1" applyFont="1" applyFill="1" applyAlignment="1">
      <alignment horizontal="center"/>
    </xf>
    <xf numFmtId="41" fontId="14" fillId="0" borderId="0" xfId="0" applyNumberFormat="1" applyFont="1" applyFill="1" applyAlignment="1">
      <alignment horizontal="right"/>
    </xf>
    <xf numFmtId="41" fontId="17" fillId="0" borderId="0" xfId="15" applyNumberFormat="1" applyFont="1" applyFill="1" applyBorder="1" applyAlignment="1">
      <alignment horizontal="right"/>
    </xf>
    <xf numFmtId="41" fontId="12" fillId="0" borderId="0" xfId="15" applyNumberFormat="1" applyFont="1" applyFill="1" applyBorder="1" applyAlignment="1">
      <alignment horizontal="right"/>
    </xf>
    <xf numFmtId="41" fontId="14" fillId="0" borderId="0" xfId="15" applyNumberFormat="1" applyFont="1" applyFill="1" applyAlignment="1">
      <alignment horizontal="right"/>
    </xf>
    <xf numFmtId="41" fontId="12" fillId="0" borderId="6" xfId="0" applyNumberFormat="1" applyFont="1" applyFill="1" applyBorder="1" applyAlignment="1">
      <alignment/>
    </xf>
    <xf numFmtId="41" fontId="12" fillId="0" borderId="3" xfId="0" applyNumberFormat="1" applyFont="1" applyFill="1" applyBorder="1" applyAlignment="1">
      <alignment/>
    </xf>
    <xf numFmtId="41" fontId="12" fillId="0" borderId="4" xfId="0" applyNumberFormat="1" applyFont="1" applyFill="1" applyBorder="1" applyAlignment="1">
      <alignment/>
    </xf>
    <xf numFmtId="41" fontId="12" fillId="0" borderId="7" xfId="0" applyNumberFormat="1" applyFont="1" applyFill="1" applyBorder="1" applyAlignment="1">
      <alignment/>
    </xf>
    <xf numFmtId="41" fontId="12" fillId="0" borderId="7" xfId="0" applyNumberFormat="1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center"/>
    </xf>
    <xf numFmtId="41" fontId="17" fillId="0" borderId="8" xfId="0" applyNumberFormat="1" applyFont="1" applyFill="1" applyBorder="1" applyAlignment="1">
      <alignment horizontal="center"/>
    </xf>
    <xf numFmtId="41" fontId="17" fillId="0" borderId="4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right"/>
    </xf>
    <xf numFmtId="213" fontId="12" fillId="0" borderId="0" xfId="0" applyNumberFormat="1" applyFont="1" applyFill="1" applyAlignment="1">
      <alignment/>
    </xf>
    <xf numFmtId="37" fontId="13" fillId="0" borderId="3" xfId="28" applyNumberFormat="1" applyFont="1" applyFill="1" applyBorder="1" applyAlignment="1">
      <alignment horizontal="center"/>
      <protection/>
    </xf>
    <xf numFmtId="37" fontId="12" fillId="0" borderId="3" xfId="0" applyNumberFormat="1" applyFont="1" applyBorder="1" applyAlignment="1">
      <alignment horizontal="center"/>
    </xf>
    <xf numFmtId="37" fontId="13" fillId="0" borderId="3" xfId="0" applyNumberFormat="1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974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47625" y="0"/>
          <a:ext cx="9715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974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47625" y="0"/>
          <a:ext cx="9715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93"/>
  <sheetViews>
    <sheetView showGridLines="0" tabSelected="1" zoomScaleSheetLayoutView="100" workbookViewId="0" topLeftCell="A1">
      <selection activeCell="A246" sqref="A246"/>
    </sheetView>
  </sheetViews>
  <sheetFormatPr defaultColWidth="9.00390625" defaultRowHeight="22.5" customHeight="1"/>
  <cols>
    <col min="1" max="1" width="46.625" style="22" customWidth="1"/>
    <col min="2" max="2" width="8.125" style="22" customWidth="1"/>
    <col min="3" max="3" width="1.00390625" style="22" customWidth="1"/>
    <col min="4" max="4" width="17.25390625" style="20" customWidth="1"/>
    <col min="5" max="5" width="1.12109375" style="20" customWidth="1"/>
    <col min="6" max="6" width="17.25390625" style="20" customWidth="1"/>
    <col min="7" max="7" width="1.12109375" style="20" customWidth="1"/>
    <col min="8" max="8" width="17.25390625" style="20" customWidth="1"/>
    <col min="9" max="9" width="1.12109375" style="20" customWidth="1"/>
    <col min="10" max="10" width="17.25390625" style="20" customWidth="1"/>
    <col min="11" max="11" width="1.12109375" style="22" customWidth="1"/>
    <col min="12" max="16384" width="10.75390625" style="22" customWidth="1"/>
  </cols>
  <sheetData>
    <row r="1" spans="1:10" ht="22.5" customHeight="1">
      <c r="A1" s="72" t="s">
        <v>149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2.5" customHeight="1">
      <c r="A2" s="72" t="s">
        <v>104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2.5" customHeight="1">
      <c r="A3" s="73"/>
      <c r="B3" s="62"/>
      <c r="C3" s="62"/>
      <c r="D3" s="62"/>
      <c r="E3" s="62"/>
      <c r="F3" s="62"/>
      <c r="G3" s="62"/>
      <c r="H3" s="62"/>
      <c r="I3" s="62"/>
      <c r="J3" s="74" t="s">
        <v>22</v>
      </c>
    </row>
    <row r="4" spans="1:10" ht="22.5" customHeight="1">
      <c r="A4" s="73"/>
      <c r="B4" s="75"/>
      <c r="C4" s="75"/>
      <c r="D4" s="110" t="s">
        <v>31</v>
      </c>
      <c r="E4" s="110"/>
      <c r="F4" s="110"/>
      <c r="G4" s="76"/>
      <c r="H4" s="110" t="s">
        <v>32</v>
      </c>
      <c r="I4" s="110"/>
      <c r="J4" s="110"/>
    </row>
    <row r="5" spans="1:10" ht="22.5" customHeight="1">
      <c r="A5" s="73"/>
      <c r="B5" s="77" t="s">
        <v>0</v>
      </c>
      <c r="C5" s="78"/>
      <c r="D5" s="79" t="s">
        <v>195</v>
      </c>
      <c r="E5" s="80"/>
      <c r="F5" s="79" t="s">
        <v>42</v>
      </c>
      <c r="G5" s="81"/>
      <c r="H5" s="79" t="s">
        <v>195</v>
      </c>
      <c r="I5" s="80"/>
      <c r="J5" s="79" t="s">
        <v>42</v>
      </c>
    </row>
    <row r="6" spans="1:10" ht="22.5" customHeight="1">
      <c r="A6" s="73"/>
      <c r="B6" s="77"/>
      <c r="C6" s="78"/>
      <c r="D6" s="82" t="s">
        <v>17</v>
      </c>
      <c r="E6" s="83"/>
      <c r="F6" s="82" t="s">
        <v>18</v>
      </c>
      <c r="G6" s="81"/>
      <c r="H6" s="82" t="s">
        <v>17</v>
      </c>
      <c r="I6" s="83"/>
      <c r="J6" s="82" t="s">
        <v>18</v>
      </c>
    </row>
    <row r="7" spans="1:10" ht="22.5" customHeight="1">
      <c r="A7" s="73"/>
      <c r="B7" s="77"/>
      <c r="C7" s="78"/>
      <c r="D7" s="82" t="s">
        <v>19</v>
      </c>
      <c r="E7" s="83"/>
      <c r="F7" s="82"/>
      <c r="G7" s="81"/>
      <c r="H7" s="82" t="s">
        <v>19</v>
      </c>
      <c r="I7" s="83"/>
      <c r="J7" s="82"/>
    </row>
    <row r="8" spans="1:10" ht="22.5" customHeight="1">
      <c r="A8" s="72" t="s">
        <v>105</v>
      </c>
      <c r="D8" s="40"/>
      <c r="E8" s="40"/>
      <c r="F8" s="40"/>
      <c r="G8" s="40"/>
      <c r="H8" s="40"/>
      <c r="I8" s="40"/>
      <c r="J8" s="40"/>
    </row>
    <row r="9" spans="1:10" ht="22.5" customHeight="1">
      <c r="A9" s="72" t="s">
        <v>106</v>
      </c>
      <c r="B9" s="29"/>
      <c r="D9" s="40"/>
      <c r="E9" s="52"/>
      <c r="F9" s="40"/>
      <c r="G9" s="53"/>
      <c r="H9" s="40"/>
      <c r="I9" s="53"/>
      <c r="J9" s="40"/>
    </row>
    <row r="10" spans="1:10" ht="22.5" customHeight="1">
      <c r="A10" s="73" t="s">
        <v>43</v>
      </c>
      <c r="B10" s="29">
        <v>2</v>
      </c>
      <c r="D10" s="30">
        <v>837437</v>
      </c>
      <c r="E10" s="54"/>
      <c r="F10" s="20">
        <v>1070319</v>
      </c>
      <c r="G10" s="31"/>
      <c r="H10" s="32">
        <v>804877</v>
      </c>
      <c r="I10" s="31"/>
      <c r="J10" s="20">
        <v>969861</v>
      </c>
    </row>
    <row r="11" spans="1:10" ht="22.5" customHeight="1">
      <c r="A11" s="73" t="s">
        <v>44</v>
      </c>
      <c r="B11" s="29"/>
      <c r="D11" s="30">
        <v>95</v>
      </c>
      <c r="E11" s="54"/>
      <c r="F11" s="20">
        <v>95</v>
      </c>
      <c r="G11" s="31"/>
      <c r="H11" s="32">
        <v>95</v>
      </c>
      <c r="I11" s="31"/>
      <c r="J11" s="20">
        <v>95</v>
      </c>
    </row>
    <row r="12" spans="1:10" ht="22.5" customHeight="1">
      <c r="A12" s="73" t="s">
        <v>45</v>
      </c>
      <c r="B12" s="29"/>
      <c r="D12" s="30"/>
      <c r="E12" s="54"/>
      <c r="F12" s="30"/>
      <c r="G12" s="31"/>
      <c r="H12" s="30"/>
      <c r="I12" s="31"/>
      <c r="J12" s="30"/>
    </row>
    <row r="13" spans="1:10" ht="22.5" customHeight="1">
      <c r="A13" s="73" t="s">
        <v>46</v>
      </c>
      <c r="B13" s="29">
        <v>3</v>
      </c>
      <c r="D13" s="55">
        <v>1390038</v>
      </c>
      <c r="E13" s="54"/>
      <c r="F13" s="55">
        <v>1523716</v>
      </c>
      <c r="G13" s="31"/>
      <c r="H13" s="55">
        <v>1247083</v>
      </c>
      <c r="I13" s="31"/>
      <c r="J13" s="55">
        <v>1371348</v>
      </c>
    </row>
    <row r="14" spans="1:10" ht="22.5" customHeight="1">
      <c r="A14" s="73" t="s">
        <v>47</v>
      </c>
      <c r="B14" s="29" t="s">
        <v>146</v>
      </c>
      <c r="D14" s="56">
        <v>13135</v>
      </c>
      <c r="E14" s="54"/>
      <c r="F14" s="56">
        <v>36954</v>
      </c>
      <c r="G14" s="31"/>
      <c r="H14" s="56">
        <v>127253</v>
      </c>
      <c r="I14" s="31"/>
      <c r="J14" s="56">
        <v>455909</v>
      </c>
    </row>
    <row r="15" spans="1:10" ht="22.5" customHeight="1">
      <c r="A15" s="73" t="s">
        <v>48</v>
      </c>
      <c r="B15" s="29"/>
      <c r="D15" s="30">
        <f>SUM(D13:D14)</f>
        <v>1403173</v>
      </c>
      <c r="E15" s="54"/>
      <c r="F15" s="30">
        <f>SUM(F13:F14)</f>
        <v>1560670</v>
      </c>
      <c r="G15" s="31"/>
      <c r="H15" s="30">
        <f>SUM(H13:H14)</f>
        <v>1374336</v>
      </c>
      <c r="I15" s="31"/>
      <c r="J15" s="30">
        <f>SUM(J13:J14)</f>
        <v>1827257</v>
      </c>
    </row>
    <row r="16" spans="1:10" ht="22.5" customHeight="1">
      <c r="A16" s="73" t="s">
        <v>49</v>
      </c>
      <c r="B16" s="29">
        <v>4</v>
      </c>
      <c r="D16" s="30">
        <v>3650130</v>
      </c>
      <c r="E16" s="54"/>
      <c r="F16" s="20">
        <v>4039251</v>
      </c>
      <c r="G16" s="31"/>
      <c r="H16" s="32">
        <v>3670138</v>
      </c>
      <c r="I16" s="31"/>
      <c r="J16" s="20">
        <v>4000299</v>
      </c>
    </row>
    <row r="17" spans="1:10" ht="22.5" customHeight="1">
      <c r="A17" s="73" t="s">
        <v>50</v>
      </c>
      <c r="B17" s="29">
        <v>4</v>
      </c>
      <c r="D17" s="30">
        <v>416237</v>
      </c>
      <c r="E17" s="54"/>
      <c r="F17" s="20">
        <v>862982</v>
      </c>
      <c r="G17" s="31"/>
      <c r="H17" s="32">
        <v>416088</v>
      </c>
      <c r="I17" s="31"/>
      <c r="J17" s="20">
        <v>846753</v>
      </c>
    </row>
    <row r="18" spans="1:10" ht="22.5" customHeight="1">
      <c r="A18" s="73" t="s">
        <v>51</v>
      </c>
      <c r="B18" s="29"/>
      <c r="D18" s="30">
        <v>1002431</v>
      </c>
      <c r="E18" s="54"/>
      <c r="F18" s="20">
        <v>635844</v>
      </c>
      <c r="G18" s="31"/>
      <c r="H18" s="32">
        <v>1002431</v>
      </c>
      <c r="I18" s="31"/>
      <c r="J18" s="20">
        <v>635844</v>
      </c>
    </row>
    <row r="19" spans="1:10" ht="22.5" customHeight="1">
      <c r="A19" s="73" t="s">
        <v>52</v>
      </c>
      <c r="B19" s="29">
        <v>4</v>
      </c>
      <c r="D19" s="30">
        <v>2977</v>
      </c>
      <c r="E19" s="54"/>
      <c r="F19" s="20">
        <v>79524</v>
      </c>
      <c r="G19" s="31"/>
      <c r="H19" s="30">
        <v>0</v>
      </c>
      <c r="I19" s="31"/>
      <c r="J19" s="26">
        <v>0</v>
      </c>
    </row>
    <row r="20" spans="1:10" ht="22.5" customHeight="1">
      <c r="A20" s="73" t="s">
        <v>186</v>
      </c>
      <c r="B20" s="29">
        <v>5</v>
      </c>
      <c r="C20" s="57"/>
      <c r="D20" s="30">
        <v>301904</v>
      </c>
      <c r="E20" s="54"/>
      <c r="F20" s="20">
        <v>300509</v>
      </c>
      <c r="G20" s="31"/>
      <c r="H20" s="30">
        <v>0</v>
      </c>
      <c r="I20" s="31"/>
      <c r="J20" s="26">
        <v>0</v>
      </c>
    </row>
    <row r="21" spans="1:10" ht="22.5" customHeight="1">
      <c r="A21" s="73" t="s">
        <v>53</v>
      </c>
      <c r="B21" s="29"/>
      <c r="D21" s="32"/>
      <c r="E21" s="32"/>
      <c r="F21" s="32"/>
      <c r="G21" s="32"/>
      <c r="H21" s="32"/>
      <c r="I21" s="32"/>
      <c r="J21" s="32"/>
    </row>
    <row r="22" spans="1:10" ht="22.5" customHeight="1">
      <c r="A22" s="73" t="s">
        <v>54</v>
      </c>
      <c r="B22" s="36"/>
      <c r="C22" s="58"/>
      <c r="D22" s="59">
        <v>600898</v>
      </c>
      <c r="E22" s="59"/>
      <c r="F22" s="60">
        <v>947559</v>
      </c>
      <c r="G22" s="59"/>
      <c r="H22" s="59">
        <v>531169</v>
      </c>
      <c r="I22" s="59"/>
      <c r="J22" s="60">
        <v>877831</v>
      </c>
    </row>
    <row r="23" spans="1:10" ht="22.5" customHeight="1">
      <c r="A23" s="73" t="s">
        <v>164</v>
      </c>
      <c r="B23" s="29"/>
      <c r="D23" s="30">
        <v>234969</v>
      </c>
      <c r="E23" s="54"/>
      <c r="F23" s="20">
        <v>397537</v>
      </c>
      <c r="G23" s="31"/>
      <c r="H23" s="32">
        <v>216798</v>
      </c>
      <c r="I23" s="31"/>
      <c r="J23" s="20">
        <v>397537</v>
      </c>
    </row>
    <row r="24" spans="1:10" s="58" customFormat="1" ht="22.5" customHeight="1">
      <c r="A24" s="73" t="s">
        <v>55</v>
      </c>
      <c r="B24" s="36"/>
      <c r="C24" s="22"/>
      <c r="D24" s="61">
        <v>124446</v>
      </c>
      <c r="E24" s="54"/>
      <c r="F24" s="20">
        <v>113137</v>
      </c>
      <c r="G24" s="31"/>
      <c r="H24" s="32">
        <v>52093</v>
      </c>
      <c r="I24" s="31"/>
      <c r="J24" s="20">
        <v>88195</v>
      </c>
    </row>
    <row r="25" spans="1:10" ht="22.5" customHeight="1">
      <c r="A25" s="72" t="s">
        <v>107</v>
      </c>
      <c r="B25" s="29"/>
      <c r="D25" s="33">
        <f>SUM(D10:D12,D15:D24)</f>
        <v>8574697</v>
      </c>
      <c r="E25" s="54"/>
      <c r="F25" s="33">
        <f>SUM(F10:F12,F15:F24)</f>
        <v>10007427</v>
      </c>
      <c r="G25" s="31"/>
      <c r="H25" s="33">
        <f>SUM(H10:H11,H15:H24)</f>
        <v>8068025</v>
      </c>
      <c r="I25" s="31"/>
      <c r="J25" s="33">
        <f>SUM(J10:J12,J15:J24)</f>
        <v>9643672</v>
      </c>
    </row>
    <row r="26" spans="1:10" ht="22.5" customHeight="1">
      <c r="A26" s="72" t="s">
        <v>108</v>
      </c>
      <c r="B26" s="29"/>
      <c r="E26" s="54"/>
      <c r="F26" s="30"/>
      <c r="G26" s="31"/>
      <c r="H26" s="30"/>
      <c r="I26" s="31"/>
      <c r="J26" s="30"/>
    </row>
    <row r="27" spans="1:10" ht="22.5" customHeight="1">
      <c r="A27" s="73" t="s">
        <v>56</v>
      </c>
      <c r="B27" s="93"/>
      <c r="D27" s="30">
        <v>74022</v>
      </c>
      <c r="E27" s="54"/>
      <c r="F27" s="20">
        <v>58771</v>
      </c>
      <c r="G27" s="31"/>
      <c r="H27" s="32">
        <v>74022</v>
      </c>
      <c r="I27" s="108"/>
      <c r="J27" s="20">
        <v>58771</v>
      </c>
    </row>
    <row r="28" spans="1:10" ht="22.5" customHeight="1">
      <c r="A28" s="73" t="s">
        <v>189</v>
      </c>
      <c r="B28" s="29">
        <v>6</v>
      </c>
      <c r="D28" s="30">
        <v>0</v>
      </c>
      <c r="E28" s="54"/>
      <c r="F28" s="26">
        <v>0</v>
      </c>
      <c r="G28" s="31"/>
      <c r="H28" s="30">
        <v>440090</v>
      </c>
      <c r="I28" s="108"/>
      <c r="J28" s="20">
        <v>440090</v>
      </c>
    </row>
    <row r="29" spans="1:9" ht="22.5" customHeight="1">
      <c r="A29" s="73" t="s">
        <v>137</v>
      </c>
      <c r="B29" s="29"/>
      <c r="D29" s="32"/>
      <c r="E29" s="54"/>
      <c r="F29" s="30"/>
      <c r="G29" s="31"/>
      <c r="H29" s="32"/>
      <c r="I29" s="108"/>
    </row>
    <row r="30" spans="1:10" ht="22.5" customHeight="1">
      <c r="A30" s="73" t="s">
        <v>138</v>
      </c>
      <c r="B30" s="29"/>
      <c r="D30" s="30">
        <v>0</v>
      </c>
      <c r="E30" s="54"/>
      <c r="F30" s="20">
        <v>-14859</v>
      </c>
      <c r="G30" s="31"/>
      <c r="H30" s="30">
        <v>0</v>
      </c>
      <c r="I30" s="108"/>
      <c r="J30" s="26">
        <v>0</v>
      </c>
    </row>
    <row r="31" spans="1:10" ht="22.5" customHeight="1">
      <c r="A31" s="73" t="s">
        <v>57</v>
      </c>
      <c r="B31" s="29">
        <v>8</v>
      </c>
      <c r="D31" s="30">
        <v>189847</v>
      </c>
      <c r="E31" s="54"/>
      <c r="F31" s="20">
        <v>203557</v>
      </c>
      <c r="G31" s="31"/>
      <c r="H31" s="32">
        <v>2800</v>
      </c>
      <c r="I31" s="108"/>
      <c r="J31" s="20">
        <v>2800</v>
      </c>
    </row>
    <row r="32" spans="1:10" ht="22.5" customHeight="1">
      <c r="A32" s="73" t="s">
        <v>58</v>
      </c>
      <c r="B32" s="29"/>
      <c r="D32" s="30">
        <v>28765</v>
      </c>
      <c r="E32" s="54"/>
      <c r="F32" s="20">
        <v>44305</v>
      </c>
      <c r="G32" s="31"/>
      <c r="H32" s="32">
        <v>20412</v>
      </c>
      <c r="I32" s="108"/>
      <c r="J32" s="20">
        <v>35553</v>
      </c>
    </row>
    <row r="33" spans="1:10" ht="22.5" customHeight="1">
      <c r="A33" s="73" t="s">
        <v>59</v>
      </c>
      <c r="B33" s="29">
        <v>4</v>
      </c>
      <c r="D33" s="30">
        <v>10661</v>
      </c>
      <c r="E33" s="54"/>
      <c r="F33" s="20">
        <v>12935</v>
      </c>
      <c r="G33" s="31"/>
      <c r="H33" s="30">
        <v>0</v>
      </c>
      <c r="I33" s="31"/>
      <c r="J33" s="26">
        <v>0</v>
      </c>
    </row>
    <row r="34" spans="1:10" ht="22.5" customHeight="1">
      <c r="A34" s="73" t="s">
        <v>60</v>
      </c>
      <c r="B34" s="29">
        <v>9</v>
      </c>
      <c r="D34" s="30">
        <v>3368237</v>
      </c>
      <c r="E34" s="54"/>
      <c r="F34" s="20">
        <v>3659373</v>
      </c>
      <c r="G34" s="31"/>
      <c r="H34" s="32">
        <v>3175219</v>
      </c>
      <c r="I34" s="31"/>
      <c r="J34" s="20">
        <v>3421103</v>
      </c>
    </row>
    <row r="35" spans="1:10" ht="22.5" customHeight="1">
      <c r="A35" s="73" t="s">
        <v>61</v>
      </c>
      <c r="B35" s="29"/>
      <c r="D35" s="32"/>
      <c r="E35" s="54"/>
      <c r="F35" s="32"/>
      <c r="G35" s="31"/>
      <c r="H35" s="32"/>
      <c r="I35" s="31"/>
      <c r="J35" s="32"/>
    </row>
    <row r="36" spans="1:10" ht="22.5" customHeight="1">
      <c r="A36" s="73" t="s">
        <v>165</v>
      </c>
      <c r="B36" s="29"/>
      <c r="D36" s="30">
        <v>38000</v>
      </c>
      <c r="E36" s="54"/>
      <c r="F36" s="20">
        <v>38000</v>
      </c>
      <c r="G36" s="31"/>
      <c r="H36" s="30">
        <v>0</v>
      </c>
      <c r="I36" s="31"/>
      <c r="J36" s="26">
        <v>0</v>
      </c>
    </row>
    <row r="37" spans="1:10" ht="22.5" customHeight="1">
      <c r="A37" s="73" t="s">
        <v>55</v>
      </c>
      <c r="B37" s="29"/>
      <c r="C37" s="57"/>
      <c r="D37" s="30">
        <v>23645</v>
      </c>
      <c r="E37" s="54"/>
      <c r="F37" s="20">
        <v>16997</v>
      </c>
      <c r="G37" s="31"/>
      <c r="H37" s="32">
        <v>20791</v>
      </c>
      <c r="I37" s="31"/>
      <c r="J37" s="20">
        <v>18703</v>
      </c>
    </row>
    <row r="38" spans="1:10" ht="22.5" customHeight="1">
      <c r="A38" s="72" t="s">
        <v>109</v>
      </c>
      <c r="B38" s="29"/>
      <c r="C38" s="57"/>
      <c r="D38" s="33">
        <f>SUM(D27:D37)</f>
        <v>3733177</v>
      </c>
      <c r="E38" s="54"/>
      <c r="F38" s="33">
        <f>SUM(F27:F37)</f>
        <v>4019079</v>
      </c>
      <c r="G38" s="31"/>
      <c r="H38" s="33">
        <f>SUM(H26:H37)</f>
        <v>3733334</v>
      </c>
      <c r="I38" s="31"/>
      <c r="J38" s="33">
        <f>SUM(J27:J37)</f>
        <v>3977020</v>
      </c>
    </row>
    <row r="39" spans="1:10" ht="22.5" customHeight="1" thickBot="1">
      <c r="A39" s="72" t="s">
        <v>110</v>
      </c>
      <c r="B39" s="29"/>
      <c r="C39" s="57"/>
      <c r="D39" s="34">
        <f>SUM(D25+D38)</f>
        <v>12307874</v>
      </c>
      <c r="E39" s="31"/>
      <c r="F39" s="34">
        <f>SUM(F25+F38)</f>
        <v>14026506</v>
      </c>
      <c r="G39" s="31"/>
      <c r="H39" s="34">
        <f>SUM(H25+H38)</f>
        <v>11801359</v>
      </c>
      <c r="I39" s="31"/>
      <c r="J39" s="34">
        <f>SUM(J25+J38)</f>
        <v>13620692</v>
      </c>
    </row>
    <row r="40" spans="5:10" ht="22.5" customHeight="1" thickTop="1">
      <c r="E40" s="22"/>
      <c r="F40" s="22"/>
      <c r="G40" s="22"/>
      <c r="H40" s="22"/>
      <c r="I40" s="22"/>
      <c r="J40" s="22"/>
    </row>
    <row r="41" spans="1:10" ht="22.5" customHeight="1">
      <c r="A41" s="22" t="s">
        <v>1</v>
      </c>
      <c r="B41" s="62"/>
      <c r="C41" s="62"/>
      <c r="D41" s="63"/>
      <c r="E41" s="64"/>
      <c r="F41" s="63"/>
      <c r="G41" s="64"/>
      <c r="H41" s="64"/>
      <c r="I41" s="64"/>
      <c r="J41" s="64"/>
    </row>
    <row r="42" spans="1:10" ht="22.5" customHeight="1">
      <c r="A42" s="72" t="s">
        <v>149</v>
      </c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22.5" customHeight="1">
      <c r="A43" s="72" t="s">
        <v>111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22.5" customHeight="1">
      <c r="A44" s="73"/>
      <c r="B44" s="62"/>
      <c r="C44" s="62"/>
      <c r="D44" s="62"/>
      <c r="E44" s="62"/>
      <c r="F44" s="62"/>
      <c r="G44" s="62"/>
      <c r="H44" s="62"/>
      <c r="I44" s="62"/>
      <c r="J44" s="74" t="s">
        <v>22</v>
      </c>
    </row>
    <row r="45" spans="1:10" ht="22.5" customHeight="1">
      <c r="A45" s="73"/>
      <c r="B45" s="75"/>
      <c r="C45" s="75"/>
      <c r="D45" s="110" t="s">
        <v>31</v>
      </c>
      <c r="E45" s="110"/>
      <c r="F45" s="110"/>
      <c r="G45" s="76"/>
      <c r="H45" s="110" t="s">
        <v>32</v>
      </c>
      <c r="I45" s="110"/>
      <c r="J45" s="110"/>
    </row>
    <row r="46" spans="1:10" ht="22.5" customHeight="1">
      <c r="A46" s="73"/>
      <c r="B46" s="77" t="s">
        <v>0</v>
      </c>
      <c r="C46" s="78"/>
      <c r="D46" s="79" t="s">
        <v>195</v>
      </c>
      <c r="E46" s="80"/>
      <c r="F46" s="79" t="s">
        <v>42</v>
      </c>
      <c r="G46" s="81"/>
      <c r="H46" s="79" t="s">
        <v>195</v>
      </c>
      <c r="I46" s="80"/>
      <c r="J46" s="79" t="s">
        <v>42</v>
      </c>
    </row>
    <row r="47" spans="1:10" ht="22.5" customHeight="1">
      <c r="A47" s="73"/>
      <c r="B47" s="77"/>
      <c r="C47" s="78"/>
      <c r="D47" s="82" t="s">
        <v>17</v>
      </c>
      <c r="E47" s="83"/>
      <c r="F47" s="82" t="s">
        <v>18</v>
      </c>
      <c r="G47" s="81"/>
      <c r="H47" s="82" t="s">
        <v>17</v>
      </c>
      <c r="I47" s="83"/>
      <c r="J47" s="82" t="s">
        <v>18</v>
      </c>
    </row>
    <row r="48" spans="1:10" ht="22.5" customHeight="1">
      <c r="A48" s="73"/>
      <c r="B48" s="77"/>
      <c r="C48" s="78"/>
      <c r="D48" s="82" t="s">
        <v>19</v>
      </c>
      <c r="E48" s="83"/>
      <c r="F48" s="82"/>
      <c r="G48" s="81"/>
      <c r="H48" s="82" t="s">
        <v>19</v>
      </c>
      <c r="I48" s="83"/>
      <c r="J48" s="82"/>
    </row>
    <row r="49" spans="1:9" ht="22.5" customHeight="1">
      <c r="A49" s="72" t="s">
        <v>112</v>
      </c>
      <c r="B49" s="65"/>
      <c r="G49" s="40"/>
      <c r="I49" s="40"/>
    </row>
    <row r="50" spans="1:9" ht="22.5" customHeight="1">
      <c r="A50" s="72" t="s">
        <v>113</v>
      </c>
      <c r="B50" s="65"/>
      <c r="G50" s="40"/>
      <c r="I50" s="40"/>
    </row>
    <row r="51" spans="1:9" ht="22.5" customHeight="1">
      <c r="A51" s="73" t="s">
        <v>62</v>
      </c>
      <c r="B51" s="65"/>
      <c r="G51" s="40"/>
      <c r="I51" s="40"/>
    </row>
    <row r="52" spans="1:10" ht="22.5" customHeight="1">
      <c r="A52" s="73" t="s">
        <v>63</v>
      </c>
      <c r="B52" s="29"/>
      <c r="D52" s="32">
        <v>648084</v>
      </c>
      <c r="E52" s="94"/>
      <c r="F52" s="32">
        <v>467953</v>
      </c>
      <c r="G52" s="31"/>
      <c r="H52" s="32">
        <v>648084</v>
      </c>
      <c r="I52" s="31"/>
      <c r="J52" s="32">
        <v>467953</v>
      </c>
    </row>
    <row r="53" spans="1:10" ht="22.5" customHeight="1">
      <c r="A53" s="73" t="s">
        <v>64</v>
      </c>
      <c r="B53" s="29"/>
      <c r="D53" s="30"/>
      <c r="E53" s="94"/>
      <c r="F53" s="30"/>
      <c r="G53" s="31"/>
      <c r="H53" s="30"/>
      <c r="I53" s="31"/>
      <c r="J53" s="30"/>
    </row>
    <row r="54" spans="1:10" ht="22.5" customHeight="1">
      <c r="A54" s="73" t="s">
        <v>65</v>
      </c>
      <c r="B54" s="29"/>
      <c r="D54" s="55">
        <v>3076682</v>
      </c>
      <c r="E54" s="94"/>
      <c r="F54" s="55">
        <v>3970935</v>
      </c>
      <c r="G54" s="31"/>
      <c r="H54" s="55">
        <v>3075751</v>
      </c>
      <c r="I54" s="31"/>
      <c r="J54" s="55">
        <v>3958079</v>
      </c>
    </row>
    <row r="55" spans="1:10" ht="22.5" customHeight="1">
      <c r="A55" s="73" t="s">
        <v>66</v>
      </c>
      <c r="B55" s="29">
        <v>4</v>
      </c>
      <c r="D55" s="56">
        <v>17689</v>
      </c>
      <c r="E55" s="94"/>
      <c r="F55" s="56">
        <v>2720</v>
      </c>
      <c r="G55" s="31"/>
      <c r="H55" s="56">
        <v>17689</v>
      </c>
      <c r="I55" s="31"/>
      <c r="J55" s="56">
        <v>2720</v>
      </c>
    </row>
    <row r="56" spans="1:10" ht="22.5" customHeight="1">
      <c r="A56" s="73" t="s">
        <v>67</v>
      </c>
      <c r="B56" s="29"/>
      <c r="D56" s="30">
        <f>SUM(D54:D55)</f>
        <v>3094371</v>
      </c>
      <c r="E56" s="94"/>
      <c r="F56" s="30">
        <f>SUM(F54:F55)</f>
        <v>3973655</v>
      </c>
      <c r="G56" s="31"/>
      <c r="H56" s="30">
        <f>SUM(H54:H55)</f>
        <v>3093440</v>
      </c>
      <c r="I56" s="31"/>
      <c r="J56" s="30">
        <f>SUM(J54:J55)</f>
        <v>3960799</v>
      </c>
    </row>
    <row r="57" spans="1:10" ht="22.5" customHeight="1">
      <c r="A57" s="73" t="s">
        <v>163</v>
      </c>
      <c r="B57" s="29"/>
      <c r="D57" s="30">
        <v>970925</v>
      </c>
      <c r="E57" s="94"/>
      <c r="F57" s="32">
        <v>1415422</v>
      </c>
      <c r="G57" s="31"/>
      <c r="H57" s="32">
        <v>918851</v>
      </c>
      <c r="I57" s="31"/>
      <c r="J57" s="32">
        <v>1369584</v>
      </c>
    </row>
    <row r="58" spans="1:10" ht="22.5" customHeight="1">
      <c r="A58" s="73" t="s">
        <v>190</v>
      </c>
      <c r="B58" s="29"/>
      <c r="D58" s="30"/>
      <c r="E58" s="94"/>
      <c r="F58" s="32"/>
      <c r="G58" s="31"/>
      <c r="H58" s="30"/>
      <c r="I58" s="31"/>
      <c r="J58" s="32"/>
    </row>
    <row r="59" spans="1:10" ht="22.5" customHeight="1">
      <c r="A59" s="73" t="s">
        <v>147</v>
      </c>
      <c r="B59" s="29">
        <v>10</v>
      </c>
      <c r="D59" s="30">
        <v>98855</v>
      </c>
      <c r="E59" s="94"/>
      <c r="F59" s="32">
        <v>140413</v>
      </c>
      <c r="G59" s="31"/>
      <c r="H59" s="32">
        <v>98855</v>
      </c>
      <c r="I59" s="31"/>
      <c r="J59" s="32">
        <v>140413</v>
      </c>
    </row>
    <row r="60" spans="1:10" ht="22.5" customHeight="1">
      <c r="A60" s="73" t="s">
        <v>166</v>
      </c>
      <c r="B60" s="29">
        <v>11</v>
      </c>
      <c r="D60" s="32">
        <v>62500</v>
      </c>
      <c r="E60" s="94"/>
      <c r="F60" s="32">
        <v>125000</v>
      </c>
      <c r="G60" s="31"/>
      <c r="H60" s="32">
        <v>62500</v>
      </c>
      <c r="I60" s="31"/>
      <c r="J60" s="32">
        <v>125000</v>
      </c>
    </row>
    <row r="61" spans="1:10" ht="22.5" customHeight="1">
      <c r="A61" s="73" t="s">
        <v>68</v>
      </c>
      <c r="B61" s="29">
        <v>12</v>
      </c>
      <c r="D61" s="32">
        <v>290000</v>
      </c>
      <c r="E61" s="94"/>
      <c r="F61" s="32">
        <v>500000</v>
      </c>
      <c r="G61" s="31"/>
      <c r="H61" s="32">
        <v>290000</v>
      </c>
      <c r="I61" s="31"/>
      <c r="J61" s="32">
        <v>500000</v>
      </c>
    </row>
    <row r="62" spans="1:10" ht="22.5" customHeight="1">
      <c r="A62" s="73" t="s">
        <v>69</v>
      </c>
      <c r="B62" s="36"/>
      <c r="D62" s="32">
        <v>454320</v>
      </c>
      <c r="E62" s="94"/>
      <c r="F62" s="32">
        <v>454320</v>
      </c>
      <c r="G62" s="96"/>
      <c r="H62" s="32">
        <v>454320</v>
      </c>
      <c r="I62" s="96"/>
      <c r="J62" s="32">
        <v>454320</v>
      </c>
    </row>
    <row r="63" spans="1:10" ht="22.5" customHeight="1">
      <c r="A63" s="73" t="s">
        <v>191</v>
      </c>
      <c r="B63" s="29">
        <v>4</v>
      </c>
      <c r="D63" s="30">
        <v>0</v>
      </c>
      <c r="E63" s="94"/>
      <c r="F63" s="31">
        <v>0</v>
      </c>
      <c r="G63" s="31"/>
      <c r="H63" s="30">
        <v>33000</v>
      </c>
      <c r="I63" s="31"/>
      <c r="J63" s="32">
        <v>100000</v>
      </c>
    </row>
    <row r="64" spans="1:10" ht="22.5" customHeight="1">
      <c r="A64" s="73" t="s">
        <v>70</v>
      </c>
      <c r="B64" s="29"/>
      <c r="D64" s="32"/>
      <c r="E64" s="32"/>
      <c r="F64" s="32"/>
      <c r="G64" s="32"/>
      <c r="H64" s="32"/>
      <c r="I64" s="32"/>
      <c r="J64" s="32"/>
    </row>
    <row r="65" spans="1:10" ht="22.5" customHeight="1">
      <c r="A65" s="73" t="s">
        <v>71</v>
      </c>
      <c r="B65" s="29">
        <v>4</v>
      </c>
      <c r="D65" s="30">
        <v>1882573</v>
      </c>
      <c r="E65" s="94"/>
      <c r="F65" s="32">
        <v>1973657</v>
      </c>
      <c r="G65" s="96"/>
      <c r="H65" s="32">
        <v>1821819</v>
      </c>
      <c r="I65" s="96"/>
      <c r="J65" s="32">
        <v>1901859</v>
      </c>
    </row>
    <row r="66" spans="1:10" ht="22.5" customHeight="1">
      <c r="A66" s="73" t="s">
        <v>72</v>
      </c>
      <c r="B66" s="29"/>
      <c r="D66" s="30">
        <v>78550</v>
      </c>
      <c r="E66" s="94"/>
      <c r="F66" s="32">
        <v>109094</v>
      </c>
      <c r="G66" s="96"/>
      <c r="H66" s="32">
        <v>80354</v>
      </c>
      <c r="I66" s="96"/>
      <c r="J66" s="32">
        <v>118451</v>
      </c>
    </row>
    <row r="67" spans="1:10" ht="22.5" customHeight="1">
      <c r="A67" s="73" t="s">
        <v>167</v>
      </c>
      <c r="B67" s="29">
        <v>13</v>
      </c>
      <c r="D67" s="30">
        <v>174176</v>
      </c>
      <c r="E67" s="94"/>
      <c r="F67" s="32">
        <v>375228</v>
      </c>
      <c r="G67" s="96"/>
      <c r="H67" s="32">
        <v>174176</v>
      </c>
      <c r="I67" s="96"/>
      <c r="J67" s="32">
        <v>375228</v>
      </c>
    </row>
    <row r="68" spans="1:10" ht="22.5" customHeight="1">
      <c r="A68" s="73" t="s">
        <v>73</v>
      </c>
      <c r="B68" s="29"/>
      <c r="D68" s="61">
        <v>264408</v>
      </c>
      <c r="E68" s="94"/>
      <c r="F68" s="32">
        <v>137946</v>
      </c>
      <c r="G68" s="96"/>
      <c r="H68" s="32">
        <v>225824</v>
      </c>
      <c r="I68" s="96"/>
      <c r="J68" s="32">
        <v>108498</v>
      </c>
    </row>
    <row r="69" spans="1:10" ht="22.5" customHeight="1">
      <c r="A69" s="72" t="s">
        <v>114</v>
      </c>
      <c r="B69" s="29"/>
      <c r="D69" s="33">
        <f>SUM(D52:D52,D56:D68)</f>
        <v>8018762</v>
      </c>
      <c r="E69" s="94"/>
      <c r="F69" s="33">
        <f>SUM(F52:F52,F56:F68)</f>
        <v>9672688</v>
      </c>
      <c r="G69" s="30"/>
      <c r="H69" s="33">
        <f>SUM(H52:H52,H56:H68)</f>
        <v>7901223</v>
      </c>
      <c r="I69" s="31"/>
      <c r="J69" s="33">
        <f>SUM(J52:J52,J56:J68)</f>
        <v>9622105</v>
      </c>
    </row>
    <row r="70" spans="1:10" ht="22.5" customHeight="1">
      <c r="A70" s="72" t="s">
        <v>115</v>
      </c>
      <c r="B70" s="29"/>
      <c r="D70" s="30"/>
      <c r="E70" s="94"/>
      <c r="F70" s="30"/>
      <c r="G70" s="30"/>
      <c r="H70" s="30"/>
      <c r="I70" s="31"/>
      <c r="J70" s="30"/>
    </row>
    <row r="71" spans="1:10" s="37" customFormat="1" ht="22.5" customHeight="1">
      <c r="A71" s="73" t="s">
        <v>168</v>
      </c>
      <c r="B71" s="36"/>
      <c r="D71" s="95"/>
      <c r="E71" s="97"/>
      <c r="F71" s="59"/>
      <c r="G71" s="95"/>
      <c r="H71" s="95"/>
      <c r="I71" s="96"/>
      <c r="J71" s="59"/>
    </row>
    <row r="72" spans="1:10" s="37" customFormat="1" ht="22.5" customHeight="1">
      <c r="A72" s="73" t="s">
        <v>148</v>
      </c>
      <c r="B72" s="36">
        <v>10</v>
      </c>
      <c r="D72" s="95">
        <v>131153</v>
      </c>
      <c r="E72" s="97"/>
      <c r="F72" s="59">
        <v>178267</v>
      </c>
      <c r="G72" s="95"/>
      <c r="H72" s="59">
        <v>131153</v>
      </c>
      <c r="I72" s="97"/>
      <c r="J72" s="59">
        <v>178267</v>
      </c>
    </row>
    <row r="73" spans="1:10" s="37" customFormat="1" ht="22.5" customHeight="1">
      <c r="A73" s="73" t="s">
        <v>74</v>
      </c>
      <c r="B73" s="36">
        <v>12</v>
      </c>
      <c r="D73" s="95">
        <v>165809</v>
      </c>
      <c r="E73" s="97"/>
      <c r="F73" s="59">
        <v>270692</v>
      </c>
      <c r="G73" s="95"/>
      <c r="H73" s="59">
        <v>100000</v>
      </c>
      <c r="I73" s="96"/>
      <c r="J73" s="59">
        <v>200000</v>
      </c>
    </row>
    <row r="74" spans="1:10" ht="22.5" customHeight="1">
      <c r="A74" s="73" t="s">
        <v>176</v>
      </c>
      <c r="B74" s="29">
        <v>7</v>
      </c>
      <c r="D74" s="32">
        <v>2401</v>
      </c>
      <c r="E74" s="94"/>
      <c r="F74" s="32">
        <v>2401</v>
      </c>
      <c r="G74" s="31"/>
      <c r="H74" s="30">
        <v>0</v>
      </c>
      <c r="I74" s="31"/>
      <c r="J74" s="31">
        <v>0</v>
      </c>
    </row>
    <row r="75" spans="1:10" ht="22.5" customHeight="1">
      <c r="A75" s="73" t="s">
        <v>75</v>
      </c>
      <c r="B75" s="29"/>
      <c r="D75" s="30">
        <v>9591</v>
      </c>
      <c r="E75" s="94"/>
      <c r="F75" s="32">
        <v>9543</v>
      </c>
      <c r="G75" s="31"/>
      <c r="H75" s="30">
        <v>0</v>
      </c>
      <c r="I75" s="31"/>
      <c r="J75" s="31">
        <v>0</v>
      </c>
    </row>
    <row r="76" spans="1:10" ht="22.5" customHeight="1">
      <c r="A76" s="72" t="s">
        <v>116</v>
      </c>
      <c r="B76" s="29"/>
      <c r="D76" s="33">
        <f>SUM(D72:D75)</f>
        <v>308954</v>
      </c>
      <c r="E76" s="94"/>
      <c r="F76" s="33">
        <f>SUM(F71:F75)</f>
        <v>460903</v>
      </c>
      <c r="G76" s="31"/>
      <c r="H76" s="33">
        <f>SUM(H72:H75)</f>
        <v>231153</v>
      </c>
      <c r="I76" s="31"/>
      <c r="J76" s="33">
        <f>SUM(J71:J75)</f>
        <v>378267</v>
      </c>
    </row>
    <row r="77" spans="1:10" ht="22.5" customHeight="1">
      <c r="A77" s="72" t="s">
        <v>117</v>
      </c>
      <c r="D77" s="33">
        <f>SUM(D69+D76)</f>
        <v>8327716</v>
      </c>
      <c r="E77" s="32"/>
      <c r="F77" s="33">
        <f>SUM(F69+F76)</f>
        <v>10133591</v>
      </c>
      <c r="G77" s="31"/>
      <c r="H77" s="33">
        <f>SUM(H69+H76)</f>
        <v>8132376</v>
      </c>
      <c r="I77" s="31"/>
      <c r="J77" s="33">
        <f>SUM(J69+J76)</f>
        <v>10000372</v>
      </c>
    </row>
    <row r="79" ht="22.5" customHeight="1">
      <c r="A79" s="22" t="s">
        <v>1</v>
      </c>
    </row>
    <row r="80" spans="1:10" ht="22.5" customHeight="1">
      <c r="A80" s="72" t="s">
        <v>149</v>
      </c>
      <c r="B80" s="62"/>
      <c r="C80" s="62"/>
      <c r="D80" s="62"/>
      <c r="E80" s="62"/>
      <c r="F80" s="62"/>
      <c r="G80" s="62"/>
      <c r="H80" s="62"/>
      <c r="I80" s="62"/>
      <c r="J80" s="62"/>
    </row>
    <row r="81" spans="1:10" ht="22.5" customHeight="1">
      <c r="A81" s="72" t="s">
        <v>111</v>
      </c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22.5" customHeight="1">
      <c r="A82" s="73"/>
      <c r="B82" s="62"/>
      <c r="C82" s="62"/>
      <c r="D82" s="62"/>
      <c r="E82" s="62"/>
      <c r="F82" s="62"/>
      <c r="G82" s="62"/>
      <c r="H82" s="62"/>
      <c r="I82" s="62"/>
      <c r="J82" s="74" t="s">
        <v>22</v>
      </c>
    </row>
    <row r="83" spans="1:10" ht="22.5" customHeight="1">
      <c r="A83" s="73"/>
      <c r="B83" s="75"/>
      <c r="C83" s="75"/>
      <c r="D83" s="110" t="s">
        <v>31</v>
      </c>
      <c r="E83" s="110"/>
      <c r="F83" s="110"/>
      <c r="G83" s="76"/>
      <c r="H83" s="110" t="s">
        <v>32</v>
      </c>
      <c r="I83" s="110"/>
      <c r="J83" s="110"/>
    </row>
    <row r="84" spans="1:10" ht="22.5" customHeight="1">
      <c r="A84" s="73"/>
      <c r="B84" s="77" t="s">
        <v>0</v>
      </c>
      <c r="C84" s="78"/>
      <c r="D84" s="79" t="s">
        <v>195</v>
      </c>
      <c r="E84" s="80"/>
      <c r="F84" s="79" t="s">
        <v>42</v>
      </c>
      <c r="G84" s="81"/>
      <c r="H84" s="79" t="s">
        <v>195</v>
      </c>
      <c r="I84" s="80"/>
      <c r="J84" s="79" t="s">
        <v>42</v>
      </c>
    </row>
    <row r="85" spans="1:10" ht="22.5" customHeight="1">
      <c r="A85" s="73"/>
      <c r="B85" s="77"/>
      <c r="C85" s="78"/>
      <c r="D85" s="82" t="s">
        <v>17</v>
      </c>
      <c r="E85" s="83"/>
      <c r="F85" s="82" t="s">
        <v>18</v>
      </c>
      <c r="G85" s="81"/>
      <c r="H85" s="82" t="s">
        <v>17</v>
      </c>
      <c r="I85" s="83"/>
      <c r="J85" s="82" t="s">
        <v>18</v>
      </c>
    </row>
    <row r="86" spans="1:10" ht="22.5" customHeight="1">
      <c r="A86" s="73"/>
      <c r="B86" s="77"/>
      <c r="C86" s="78"/>
      <c r="D86" s="82" t="s">
        <v>19</v>
      </c>
      <c r="E86" s="83"/>
      <c r="F86" s="82"/>
      <c r="G86" s="81"/>
      <c r="H86" s="82" t="s">
        <v>19</v>
      </c>
      <c r="I86" s="83"/>
      <c r="J86" s="82"/>
    </row>
    <row r="87" spans="1:10" ht="22.5" customHeight="1">
      <c r="A87" s="72" t="s">
        <v>118</v>
      </c>
      <c r="B87" s="66"/>
      <c r="C87" s="66"/>
      <c r="D87" s="67"/>
      <c r="E87" s="68"/>
      <c r="F87" s="67"/>
      <c r="G87" s="69"/>
      <c r="H87" s="67"/>
      <c r="I87" s="68"/>
      <c r="J87" s="67"/>
    </row>
    <row r="88" spans="1:9" ht="22.5" customHeight="1">
      <c r="A88" s="73" t="s">
        <v>76</v>
      </c>
      <c r="B88" s="29"/>
      <c r="E88" s="70"/>
      <c r="G88" s="31"/>
      <c r="I88" s="31"/>
    </row>
    <row r="89" spans="1:9" ht="22.5" customHeight="1">
      <c r="A89" s="73" t="s">
        <v>77</v>
      </c>
      <c r="B89" s="29"/>
      <c r="E89" s="70"/>
      <c r="G89" s="31"/>
      <c r="I89" s="31"/>
    </row>
    <row r="90" spans="1:10" ht="22.5" customHeight="1" thickBot="1">
      <c r="A90" s="73" t="s">
        <v>119</v>
      </c>
      <c r="B90" s="29"/>
      <c r="D90" s="47">
        <v>1350250</v>
      </c>
      <c r="E90" s="70"/>
      <c r="F90" s="102">
        <v>1350250</v>
      </c>
      <c r="G90" s="26"/>
      <c r="H90" s="47">
        <v>1350250</v>
      </c>
      <c r="I90" s="26"/>
      <c r="J90" s="102">
        <v>1350250</v>
      </c>
    </row>
    <row r="91" spans="1:10" ht="22.5" customHeight="1" thickTop="1">
      <c r="A91" s="73" t="s">
        <v>78</v>
      </c>
      <c r="B91" s="29"/>
      <c r="D91" s="31"/>
      <c r="E91" s="70"/>
      <c r="F91" s="26"/>
      <c r="G91" s="26"/>
      <c r="H91" s="31"/>
      <c r="I91" s="26"/>
      <c r="J91" s="26"/>
    </row>
    <row r="92" spans="1:10" ht="22.5" customHeight="1">
      <c r="A92" s="73" t="s">
        <v>150</v>
      </c>
      <c r="B92" s="29"/>
      <c r="D92" s="32">
        <v>1186209</v>
      </c>
      <c r="E92" s="52"/>
      <c r="F92" s="20">
        <v>1186209</v>
      </c>
      <c r="G92" s="40"/>
      <c r="H92" s="32">
        <v>1186209</v>
      </c>
      <c r="I92" s="40"/>
      <c r="J92" s="20">
        <v>1186209</v>
      </c>
    </row>
    <row r="93" spans="1:10" ht="22.5" customHeight="1">
      <c r="A93" s="73" t="s">
        <v>79</v>
      </c>
      <c r="B93" s="29"/>
      <c r="D93" s="32">
        <v>2828907</v>
      </c>
      <c r="E93" s="70"/>
      <c r="F93" s="20">
        <v>2828907</v>
      </c>
      <c r="G93" s="103"/>
      <c r="H93" s="32">
        <v>2828907</v>
      </c>
      <c r="I93" s="26"/>
      <c r="J93" s="20">
        <v>2828907</v>
      </c>
    </row>
    <row r="94" spans="1:10" ht="22.5" customHeight="1">
      <c r="A94" s="73" t="s">
        <v>80</v>
      </c>
      <c r="B94" s="29"/>
      <c r="D94" s="30"/>
      <c r="E94" s="70"/>
      <c r="F94" s="103"/>
      <c r="G94" s="103"/>
      <c r="H94" s="30"/>
      <c r="I94" s="26"/>
      <c r="J94" s="103"/>
    </row>
    <row r="95" spans="1:10" ht="22.5" customHeight="1">
      <c r="A95" s="73" t="s">
        <v>81</v>
      </c>
      <c r="B95" s="29"/>
      <c r="D95" s="55">
        <v>445632</v>
      </c>
      <c r="E95" s="70"/>
      <c r="F95" s="104">
        <v>445632</v>
      </c>
      <c r="G95" s="26"/>
      <c r="H95" s="55">
        <v>445632</v>
      </c>
      <c r="I95" s="26"/>
      <c r="J95" s="104">
        <v>445632</v>
      </c>
    </row>
    <row r="96" spans="1:10" ht="22.5" customHeight="1">
      <c r="A96" s="73" t="s">
        <v>82</v>
      </c>
      <c r="B96" s="29"/>
      <c r="D96" s="56">
        <v>56322</v>
      </c>
      <c r="E96" s="70"/>
      <c r="F96" s="56">
        <v>84050</v>
      </c>
      <c r="G96" s="26"/>
      <c r="H96" s="56">
        <v>0</v>
      </c>
      <c r="I96" s="26"/>
      <c r="J96" s="27">
        <v>0</v>
      </c>
    </row>
    <row r="97" spans="1:10" ht="22.5" customHeight="1">
      <c r="A97" s="73"/>
      <c r="B97" s="29">
        <v>14</v>
      </c>
      <c r="D97" s="30">
        <f>SUM(D95:D96)</f>
        <v>501954</v>
      </c>
      <c r="E97" s="70"/>
      <c r="F97" s="103">
        <f>SUM(F95:F96)</f>
        <v>529682</v>
      </c>
      <c r="G97" s="26"/>
      <c r="H97" s="30">
        <f>SUM(H95:H96)</f>
        <v>445632</v>
      </c>
      <c r="I97" s="26"/>
      <c r="J97" s="103">
        <f>SUM(J95:J96)</f>
        <v>445632</v>
      </c>
    </row>
    <row r="98" spans="1:10" ht="22.5" customHeight="1">
      <c r="A98" s="73" t="s">
        <v>24</v>
      </c>
      <c r="B98" s="29">
        <v>15</v>
      </c>
      <c r="D98" s="32">
        <v>490645</v>
      </c>
      <c r="E98" s="70"/>
      <c r="F98" s="20">
        <v>490645</v>
      </c>
      <c r="G98" s="26"/>
      <c r="H98" s="32">
        <v>490645</v>
      </c>
      <c r="I98" s="26"/>
      <c r="J98" s="20">
        <v>490645</v>
      </c>
    </row>
    <row r="99" spans="1:10" ht="22.5" customHeight="1">
      <c r="A99" s="73" t="s">
        <v>177</v>
      </c>
      <c r="B99" s="29"/>
      <c r="D99" s="30">
        <v>10600</v>
      </c>
      <c r="E99" s="26"/>
      <c r="F99" s="20">
        <v>13714</v>
      </c>
      <c r="G99" s="26"/>
      <c r="H99" s="32">
        <v>11975</v>
      </c>
      <c r="I99" s="26"/>
      <c r="J99" s="20">
        <v>14766</v>
      </c>
    </row>
    <row r="100" spans="1:8" ht="22.5" customHeight="1">
      <c r="A100" s="73" t="s">
        <v>3</v>
      </c>
      <c r="D100" s="30"/>
      <c r="H100" s="30"/>
    </row>
    <row r="101" spans="1:10" ht="22.5" customHeight="1">
      <c r="A101" s="73" t="s">
        <v>83</v>
      </c>
      <c r="B101" s="29"/>
      <c r="D101" s="32">
        <v>103038</v>
      </c>
      <c r="E101" s="70"/>
      <c r="F101" s="20">
        <v>103038</v>
      </c>
      <c r="G101" s="26"/>
      <c r="H101" s="32">
        <v>103038</v>
      </c>
      <c r="I101" s="26"/>
      <c r="J101" s="20">
        <v>103038</v>
      </c>
    </row>
    <row r="102" spans="1:10" ht="22.5" customHeight="1">
      <c r="A102" s="73" t="s">
        <v>84</v>
      </c>
      <c r="B102" s="57"/>
      <c r="D102" s="61">
        <f>'ce Conso'!R31</f>
        <v>-1248649</v>
      </c>
      <c r="E102" s="67"/>
      <c r="F102" s="99">
        <f>'ce Conso'!R23</f>
        <v>-1359874</v>
      </c>
      <c r="G102" s="26"/>
      <c r="H102" s="38">
        <f>'ce The Company only'!O22</f>
        <v>-1397423</v>
      </c>
      <c r="I102" s="26"/>
      <c r="J102" s="99">
        <f>'ce The Company only'!O19</f>
        <v>-1448877</v>
      </c>
    </row>
    <row r="103" spans="1:10" ht="22.5" customHeight="1">
      <c r="A103" s="73" t="s">
        <v>178</v>
      </c>
      <c r="D103" s="30">
        <f>SUM(D92:D94,D97:D102)</f>
        <v>3872704</v>
      </c>
      <c r="E103" s="67"/>
      <c r="F103" s="103">
        <f>SUM(F92:F94,F97:F102)</f>
        <v>3792321</v>
      </c>
      <c r="G103" s="26"/>
      <c r="H103" s="30">
        <f>SUM(H92:H94,H97:H102)</f>
        <v>3668983</v>
      </c>
      <c r="I103" s="26"/>
      <c r="J103" s="103">
        <f>SUM(J92:J94,J97:J102)</f>
        <v>3620320</v>
      </c>
    </row>
    <row r="104" spans="1:8" ht="22.5" customHeight="1">
      <c r="A104" s="73" t="s">
        <v>120</v>
      </c>
      <c r="D104" s="32"/>
      <c r="H104" s="32"/>
    </row>
    <row r="105" spans="1:10" ht="22.5" customHeight="1">
      <c r="A105" s="73" t="s">
        <v>85</v>
      </c>
      <c r="D105" s="61">
        <v>107454</v>
      </c>
      <c r="E105" s="67"/>
      <c r="F105" s="99">
        <v>100594</v>
      </c>
      <c r="G105" s="26"/>
      <c r="H105" s="61">
        <v>0</v>
      </c>
      <c r="I105" s="26"/>
      <c r="J105" s="28">
        <v>0</v>
      </c>
    </row>
    <row r="106" spans="1:10" ht="22.5" customHeight="1">
      <c r="A106" s="72" t="s">
        <v>121</v>
      </c>
      <c r="D106" s="30">
        <f>SUM(D103:D105)</f>
        <v>3980158</v>
      </c>
      <c r="E106" s="67"/>
      <c r="F106" s="103">
        <f>SUM(F103:F105)</f>
        <v>3892915</v>
      </c>
      <c r="G106" s="26"/>
      <c r="H106" s="30">
        <f>SUM(H103:H105)</f>
        <v>3668983</v>
      </c>
      <c r="I106" s="26"/>
      <c r="J106" s="103">
        <f>SUM(J103:J105)</f>
        <v>3620320</v>
      </c>
    </row>
    <row r="107" spans="1:10" ht="22.5" customHeight="1" thickBot="1">
      <c r="A107" s="72" t="s">
        <v>122</v>
      </c>
      <c r="D107" s="34">
        <f>SUM(D77+D106)</f>
        <v>12307874</v>
      </c>
      <c r="E107" s="67"/>
      <c r="F107" s="105">
        <f>SUM(F77+F106)</f>
        <v>14026506</v>
      </c>
      <c r="G107" s="26"/>
      <c r="H107" s="34">
        <f>SUM(H77+H106)</f>
        <v>11801359</v>
      </c>
      <c r="I107" s="26"/>
      <c r="J107" s="105">
        <f>SUM(J77+J106)</f>
        <v>13620692</v>
      </c>
    </row>
    <row r="108" spans="4:10" ht="22.5" customHeight="1" thickTop="1">
      <c r="D108" s="30">
        <f>SUM(D107-D39)</f>
        <v>0</v>
      </c>
      <c r="F108" s="30">
        <f>F107-F39</f>
        <v>0</v>
      </c>
      <c r="G108" s="31"/>
      <c r="H108" s="30">
        <f>SUM(H107-H39)</f>
        <v>0</v>
      </c>
      <c r="I108" s="31"/>
      <c r="J108" s="30">
        <f>SUM(J107-J39)</f>
        <v>0</v>
      </c>
    </row>
    <row r="109" spans="1:10" ht="22.5" customHeight="1">
      <c r="A109" s="22" t="s">
        <v>1</v>
      </c>
      <c r="G109" s="31"/>
      <c r="H109" s="30"/>
      <c r="I109" s="31"/>
      <c r="J109" s="31"/>
    </row>
    <row r="110" spans="7:10" ht="22.5" customHeight="1">
      <c r="G110" s="31"/>
      <c r="H110" s="31"/>
      <c r="I110" s="31"/>
      <c r="J110" s="31"/>
    </row>
    <row r="111" spans="1:10" ht="22.5" customHeight="1">
      <c r="A111" s="71"/>
      <c r="C111" s="73"/>
      <c r="G111" s="40"/>
      <c r="H111" s="40"/>
      <c r="I111" s="40"/>
      <c r="J111" s="40"/>
    </row>
    <row r="112" spans="7:10" ht="22.5" customHeight="1">
      <c r="G112" s="31"/>
      <c r="H112" s="31"/>
      <c r="I112" s="31"/>
      <c r="J112" s="31"/>
    </row>
    <row r="113" spans="2:10" ht="22.5" customHeight="1">
      <c r="B113" s="73" t="s">
        <v>103</v>
      </c>
      <c r="G113" s="31"/>
      <c r="H113" s="31"/>
      <c r="I113" s="31"/>
      <c r="J113" s="31"/>
    </row>
    <row r="114" spans="1:10" ht="22.5" customHeight="1">
      <c r="A114" s="71"/>
      <c r="C114" s="73"/>
      <c r="G114" s="40"/>
      <c r="H114" s="40"/>
      <c r="I114" s="40"/>
      <c r="J114" s="40"/>
    </row>
    <row r="115" spans="1:10" ht="22.5" customHeight="1">
      <c r="A115" s="39"/>
      <c r="C115" s="73"/>
      <c r="F115" s="31"/>
      <c r="G115" s="40"/>
      <c r="H115" s="40"/>
      <c r="I115" s="40"/>
      <c r="J115" s="41" t="s">
        <v>35</v>
      </c>
    </row>
    <row r="116" spans="1:10" ht="22.5" customHeight="1">
      <c r="A116" s="72" t="s">
        <v>149</v>
      </c>
      <c r="B116" s="62"/>
      <c r="C116" s="62"/>
      <c r="D116" s="62"/>
      <c r="E116" s="62"/>
      <c r="F116" s="62"/>
      <c r="G116" s="62"/>
      <c r="H116" s="62"/>
      <c r="I116" s="62"/>
      <c r="J116" s="62"/>
    </row>
    <row r="117" spans="1:10" ht="22.5" customHeight="1">
      <c r="A117" s="72" t="s">
        <v>123</v>
      </c>
      <c r="B117" s="84"/>
      <c r="C117" s="85"/>
      <c r="D117" s="62"/>
      <c r="E117" s="62"/>
      <c r="F117" s="62"/>
      <c r="G117" s="62"/>
      <c r="H117" s="62"/>
      <c r="I117" s="62"/>
      <c r="J117" s="62"/>
    </row>
    <row r="118" spans="1:10" s="86" customFormat="1" ht="22.5" customHeight="1">
      <c r="A118" s="72" t="s">
        <v>196</v>
      </c>
      <c r="B118" s="84"/>
      <c r="C118" s="85"/>
      <c r="D118" s="62"/>
      <c r="E118" s="62"/>
      <c r="F118" s="62"/>
      <c r="G118" s="62"/>
      <c r="H118" s="62"/>
      <c r="I118" s="62"/>
      <c r="J118" s="62"/>
    </row>
    <row r="119" spans="1:10" s="86" customFormat="1" ht="22.5" customHeight="1">
      <c r="A119" s="73"/>
      <c r="B119" s="84"/>
      <c r="C119" s="85"/>
      <c r="D119" s="62"/>
      <c r="E119" s="62"/>
      <c r="F119" s="62"/>
      <c r="G119" s="62"/>
      <c r="H119" s="62"/>
      <c r="I119" s="62"/>
      <c r="J119" s="74" t="s">
        <v>23</v>
      </c>
    </row>
    <row r="120" spans="1:10" ht="22.5" customHeight="1">
      <c r="A120" s="73"/>
      <c r="B120" s="75"/>
      <c r="C120" s="75"/>
      <c r="D120" s="110" t="s">
        <v>31</v>
      </c>
      <c r="E120" s="110"/>
      <c r="F120" s="110"/>
      <c r="G120" s="76"/>
      <c r="H120" s="110" t="s">
        <v>32</v>
      </c>
      <c r="I120" s="110"/>
      <c r="J120" s="110"/>
    </row>
    <row r="121" spans="1:10" ht="22.5" customHeight="1">
      <c r="A121" s="73"/>
      <c r="B121" s="77" t="s">
        <v>0</v>
      </c>
      <c r="C121" s="87"/>
      <c r="D121" s="79">
        <v>2008</v>
      </c>
      <c r="E121" s="79"/>
      <c r="F121" s="79">
        <v>2007</v>
      </c>
      <c r="G121" s="79"/>
      <c r="H121" s="79">
        <v>2008</v>
      </c>
      <c r="I121" s="79"/>
      <c r="J121" s="79">
        <v>2007</v>
      </c>
    </row>
    <row r="122" ht="22.5" customHeight="1">
      <c r="A122" s="72" t="s">
        <v>124</v>
      </c>
    </row>
    <row r="123" spans="1:12" ht="22.5" customHeight="1">
      <c r="A123" s="22" t="s">
        <v>86</v>
      </c>
      <c r="B123" s="42"/>
      <c r="C123" s="42"/>
      <c r="D123" s="32">
        <v>3847982</v>
      </c>
      <c r="E123" s="67"/>
      <c r="F123" s="67">
        <v>4263013</v>
      </c>
      <c r="G123" s="67"/>
      <c r="H123" s="32">
        <v>3822235</v>
      </c>
      <c r="I123" s="67"/>
      <c r="J123" s="67">
        <v>4249377</v>
      </c>
      <c r="K123" s="39"/>
      <c r="L123" s="39"/>
    </row>
    <row r="124" spans="1:12" ht="22.5" customHeight="1">
      <c r="A124" s="22" t="s">
        <v>87</v>
      </c>
      <c r="B124" s="42"/>
      <c r="C124" s="42"/>
      <c r="D124" s="32"/>
      <c r="E124" s="67"/>
      <c r="F124" s="67"/>
      <c r="G124" s="67"/>
      <c r="H124" s="32"/>
      <c r="I124" s="67"/>
      <c r="J124" s="67"/>
      <c r="K124" s="39"/>
      <c r="L124" s="39"/>
    </row>
    <row r="125" spans="1:12" ht="22.5" customHeight="1">
      <c r="A125" s="22" t="s">
        <v>88</v>
      </c>
      <c r="B125" s="29"/>
      <c r="C125" s="42"/>
      <c r="D125" s="32">
        <v>5547</v>
      </c>
      <c r="E125" s="67"/>
      <c r="F125" s="67">
        <v>8860</v>
      </c>
      <c r="G125" s="67"/>
      <c r="H125" s="32">
        <v>4220</v>
      </c>
      <c r="I125" s="67"/>
      <c r="J125" s="67">
        <v>5489</v>
      </c>
      <c r="K125" s="39"/>
      <c r="L125" s="39"/>
    </row>
    <row r="126" spans="1:12" ht="22.5" customHeight="1">
      <c r="A126" s="22" t="s">
        <v>201</v>
      </c>
      <c r="B126" s="29"/>
      <c r="C126" s="42"/>
      <c r="D126" s="32">
        <v>600</v>
      </c>
      <c r="E126" s="67"/>
      <c r="F126" s="67">
        <v>40793</v>
      </c>
      <c r="G126" s="67"/>
      <c r="H126" s="32">
        <v>600</v>
      </c>
      <c r="I126" s="67"/>
      <c r="J126" s="67">
        <v>40793</v>
      </c>
      <c r="K126" s="39"/>
      <c r="L126" s="39"/>
    </row>
    <row r="127" spans="1:12" ht="22.5" customHeight="1">
      <c r="A127" s="22" t="s">
        <v>73</v>
      </c>
      <c r="B127" s="42"/>
      <c r="C127" s="42"/>
      <c r="D127" s="32">
        <v>11373</v>
      </c>
      <c r="E127" s="67"/>
      <c r="F127" s="67">
        <v>26278</v>
      </c>
      <c r="G127" s="67"/>
      <c r="H127" s="32">
        <v>16051</v>
      </c>
      <c r="I127" s="67"/>
      <c r="J127" s="67">
        <v>23928</v>
      </c>
      <c r="K127" s="39"/>
      <c r="L127" s="39"/>
    </row>
    <row r="128" spans="1:12" ht="22.5" customHeight="1">
      <c r="A128" s="22" t="s">
        <v>219</v>
      </c>
      <c r="D128" s="32">
        <v>4314</v>
      </c>
      <c r="E128" s="67"/>
      <c r="F128" s="67">
        <v>2403</v>
      </c>
      <c r="G128" s="67"/>
      <c r="H128" s="32">
        <v>0</v>
      </c>
      <c r="I128" s="67"/>
      <c r="J128" s="67">
        <v>0</v>
      </c>
      <c r="K128" s="39"/>
      <c r="L128" s="39"/>
    </row>
    <row r="129" spans="1:10" ht="22.5" customHeight="1">
      <c r="A129" s="72" t="s">
        <v>125</v>
      </c>
      <c r="B129" s="43"/>
      <c r="C129" s="43"/>
      <c r="D129" s="44">
        <f>SUM(D123:D128)</f>
        <v>3869816</v>
      </c>
      <c r="E129" s="31"/>
      <c r="F129" s="44">
        <f>SUM(F123:F128)</f>
        <v>4341347</v>
      </c>
      <c r="G129" s="31"/>
      <c r="H129" s="44">
        <f>SUM(H123:H128)</f>
        <v>3843106</v>
      </c>
      <c r="I129" s="31"/>
      <c r="J129" s="44">
        <f>SUM(J123:J128)</f>
        <v>4319587</v>
      </c>
    </row>
    <row r="130" spans="1:10" ht="22.5" customHeight="1">
      <c r="A130" s="72" t="s">
        <v>126</v>
      </c>
      <c r="B130" s="43"/>
      <c r="C130" s="43"/>
      <c r="D130" s="32"/>
      <c r="E130" s="32"/>
      <c r="F130" s="32"/>
      <c r="G130" s="32"/>
      <c r="H130" s="32"/>
      <c r="I130" s="32"/>
      <c r="J130" s="32"/>
    </row>
    <row r="131" spans="1:12" ht="22.5" customHeight="1">
      <c r="A131" s="51" t="s">
        <v>202</v>
      </c>
      <c r="B131" s="42"/>
      <c r="C131" s="42"/>
      <c r="D131" s="32">
        <v>3704312</v>
      </c>
      <c r="E131" s="67"/>
      <c r="F131" s="67">
        <v>4180670</v>
      </c>
      <c r="G131" s="26"/>
      <c r="H131" s="32">
        <v>3690721</v>
      </c>
      <c r="I131" s="26"/>
      <c r="J131" s="67">
        <v>4173118</v>
      </c>
      <c r="K131" s="39"/>
      <c r="L131" s="39"/>
    </row>
    <row r="132" spans="1:12" ht="22.5" customHeight="1">
      <c r="A132" s="51" t="s">
        <v>89</v>
      </c>
      <c r="B132" s="42"/>
      <c r="C132" s="42"/>
      <c r="D132" s="32">
        <v>90458</v>
      </c>
      <c r="E132" s="67"/>
      <c r="F132" s="67">
        <v>92046</v>
      </c>
      <c r="G132" s="26"/>
      <c r="H132" s="32">
        <v>88682</v>
      </c>
      <c r="I132" s="26"/>
      <c r="J132" s="67">
        <v>91010</v>
      </c>
      <c r="K132" s="39"/>
      <c r="L132" s="39"/>
    </row>
    <row r="133" spans="1:10" ht="22.5" customHeight="1">
      <c r="A133" s="72" t="s">
        <v>127</v>
      </c>
      <c r="B133" s="43"/>
      <c r="C133" s="43"/>
      <c r="D133" s="44">
        <f>SUM(D131:D132)</f>
        <v>3794770</v>
      </c>
      <c r="E133" s="31"/>
      <c r="F133" s="44">
        <f>SUM(F131:F132)</f>
        <v>4272716</v>
      </c>
      <c r="G133" s="31"/>
      <c r="H133" s="44">
        <f>SUM(H131:H132)</f>
        <v>3779403</v>
      </c>
      <c r="I133" s="31"/>
      <c r="J133" s="44">
        <f>SUM(J131:J132)</f>
        <v>4264128</v>
      </c>
    </row>
    <row r="134" spans="1:10" ht="22.5" customHeight="1">
      <c r="A134" s="72" t="s">
        <v>169</v>
      </c>
      <c r="B134" s="43"/>
      <c r="C134" s="43"/>
      <c r="D134" s="32"/>
      <c r="E134" s="32"/>
      <c r="F134" s="32"/>
      <c r="G134" s="32"/>
      <c r="H134" s="32"/>
      <c r="I134" s="32"/>
      <c r="J134" s="32"/>
    </row>
    <row r="135" spans="1:10" s="39" customFormat="1" ht="22.5" customHeight="1">
      <c r="A135" s="72" t="s">
        <v>170</v>
      </c>
      <c r="B135" s="45"/>
      <c r="C135" s="43"/>
      <c r="D135" s="31">
        <f>D129-D133</f>
        <v>75046</v>
      </c>
      <c r="E135" s="31"/>
      <c r="F135" s="31">
        <f>F129-F133</f>
        <v>68631</v>
      </c>
      <c r="G135" s="31"/>
      <c r="H135" s="31">
        <f>SUM(H129-H133)</f>
        <v>63703</v>
      </c>
      <c r="I135" s="31"/>
      <c r="J135" s="31">
        <f>SUM(J129-J133)</f>
        <v>55459</v>
      </c>
    </row>
    <row r="136" spans="1:11" s="39" customFormat="1" ht="22.5" customHeight="1">
      <c r="A136" s="73" t="s">
        <v>128</v>
      </c>
      <c r="B136" s="42"/>
      <c r="C136" s="42"/>
      <c r="D136" s="31">
        <v>-26735</v>
      </c>
      <c r="E136" s="31"/>
      <c r="F136" s="31">
        <v>-20966</v>
      </c>
      <c r="G136" s="31"/>
      <c r="H136" s="31">
        <v>-26665</v>
      </c>
      <c r="I136" s="31"/>
      <c r="J136" s="31">
        <v>-21973</v>
      </c>
      <c r="K136" s="31"/>
    </row>
    <row r="137" spans="1:11" s="39" customFormat="1" ht="22.5" customHeight="1">
      <c r="A137" s="73" t="s">
        <v>129</v>
      </c>
      <c r="B137" s="29">
        <v>16</v>
      </c>
      <c r="C137" s="42"/>
      <c r="D137" s="38">
        <v>-3503</v>
      </c>
      <c r="E137" s="32"/>
      <c r="F137" s="38">
        <v>-3313</v>
      </c>
      <c r="G137" s="32"/>
      <c r="H137" s="38">
        <v>0</v>
      </c>
      <c r="I137" s="32"/>
      <c r="J137" s="38">
        <v>0</v>
      </c>
      <c r="K137" s="32"/>
    </row>
    <row r="138" spans="1:10" s="42" customFormat="1" ht="22.5" customHeight="1" thickBot="1">
      <c r="A138" s="72" t="s">
        <v>33</v>
      </c>
      <c r="B138" s="43"/>
      <c r="C138" s="43"/>
      <c r="D138" s="47">
        <f>SUM(D135:D137)</f>
        <v>44808</v>
      </c>
      <c r="E138" s="31"/>
      <c r="F138" s="46">
        <f>SUM(F135:F137)</f>
        <v>44352</v>
      </c>
      <c r="G138" s="31"/>
      <c r="H138" s="47">
        <f>SUM(H135:H137)</f>
        <v>37038</v>
      </c>
      <c r="I138" s="31"/>
      <c r="J138" s="46">
        <f>SUM(J135:J137)</f>
        <v>33486</v>
      </c>
    </row>
    <row r="139" spans="1:10" s="42" customFormat="1" ht="22.5" customHeight="1" thickTop="1">
      <c r="A139" s="73"/>
      <c r="B139" s="43"/>
      <c r="C139" s="43"/>
      <c r="D139" s="31"/>
      <c r="E139" s="31"/>
      <c r="F139" s="31"/>
      <c r="G139" s="31"/>
      <c r="H139" s="31"/>
      <c r="I139" s="31"/>
      <c r="J139" s="31"/>
    </row>
    <row r="140" spans="1:10" s="42" customFormat="1" ht="22.5" customHeight="1">
      <c r="A140" s="72" t="s">
        <v>139</v>
      </c>
      <c r="B140" s="43"/>
      <c r="C140" s="43"/>
      <c r="D140" s="31"/>
      <c r="E140" s="31"/>
      <c r="F140" s="31"/>
      <c r="G140" s="31"/>
      <c r="H140" s="31"/>
      <c r="I140" s="31"/>
      <c r="J140" s="31"/>
    </row>
    <row r="141" spans="1:10" s="42" customFormat="1" ht="22.5" customHeight="1" thickBot="1">
      <c r="A141" s="73" t="s">
        <v>140</v>
      </c>
      <c r="B141" s="43"/>
      <c r="C141" s="43"/>
      <c r="D141" s="31">
        <v>44264</v>
      </c>
      <c r="E141" s="31"/>
      <c r="F141" s="31">
        <v>42715</v>
      </c>
      <c r="G141" s="31"/>
      <c r="H141" s="47">
        <f>H138</f>
        <v>37038</v>
      </c>
      <c r="I141" s="31"/>
      <c r="J141" s="47">
        <f>J138</f>
        <v>33486</v>
      </c>
    </row>
    <row r="142" spans="1:10" s="42" customFormat="1" ht="22.5" customHeight="1" thickTop="1">
      <c r="A142" s="73" t="s">
        <v>141</v>
      </c>
      <c r="B142" s="43"/>
      <c r="C142" s="43"/>
      <c r="D142" s="38">
        <v>544</v>
      </c>
      <c r="E142" s="31"/>
      <c r="F142" s="38">
        <v>1637</v>
      </c>
      <c r="G142" s="31"/>
      <c r="H142" s="31"/>
      <c r="I142" s="31"/>
      <c r="J142" s="31"/>
    </row>
    <row r="143" spans="1:10" s="42" customFormat="1" ht="22.5" customHeight="1" thickBot="1">
      <c r="A143" s="73"/>
      <c r="B143" s="43"/>
      <c r="C143" s="43"/>
      <c r="D143" s="47">
        <f>SUM(D141:D142)</f>
        <v>44808</v>
      </c>
      <c r="E143" s="31"/>
      <c r="F143" s="47">
        <f>SUM(F141:F142)</f>
        <v>44352</v>
      </c>
      <c r="G143" s="31"/>
      <c r="H143" s="31"/>
      <c r="I143" s="31"/>
      <c r="J143" s="31"/>
    </row>
    <row r="144" spans="1:10" s="42" customFormat="1" ht="22.5" customHeight="1" thickTop="1">
      <c r="A144" s="73"/>
      <c r="B144" s="43"/>
      <c r="C144" s="43"/>
      <c r="D144" s="31">
        <f>D138-D143</f>
        <v>0</v>
      </c>
      <c r="E144" s="31"/>
      <c r="F144" s="31">
        <f>F138-F143</f>
        <v>0</v>
      </c>
      <c r="G144" s="31"/>
      <c r="H144" s="31"/>
      <c r="I144" s="31"/>
      <c r="J144" s="31"/>
    </row>
    <row r="145" spans="1:10" s="42" customFormat="1" ht="22.5" customHeight="1">
      <c r="A145" s="72" t="s">
        <v>130</v>
      </c>
      <c r="B145" s="45">
        <v>17</v>
      </c>
      <c r="C145" s="43"/>
      <c r="D145" s="31"/>
      <c r="E145" s="31"/>
      <c r="F145" s="31"/>
      <c r="G145" s="31"/>
      <c r="H145" s="31"/>
      <c r="I145" s="31"/>
      <c r="J145" s="31"/>
    </row>
    <row r="146" spans="1:10" s="42" customFormat="1" ht="22.5" customHeight="1">
      <c r="A146" s="51" t="s">
        <v>151</v>
      </c>
      <c r="B146" s="43"/>
      <c r="C146" s="43"/>
      <c r="D146" s="31"/>
      <c r="E146" s="31"/>
      <c r="F146" s="31"/>
      <c r="G146" s="31"/>
      <c r="H146" s="31"/>
      <c r="I146" s="31"/>
      <c r="J146" s="31"/>
    </row>
    <row r="147" spans="1:10" s="42" customFormat="1" ht="22.5" customHeight="1" thickBot="1">
      <c r="A147" s="51" t="s">
        <v>142</v>
      </c>
      <c r="B147" s="45"/>
      <c r="C147" s="43"/>
      <c r="D147" s="48">
        <f>D141/D92</f>
        <v>0.037315515225394516</v>
      </c>
      <c r="E147" s="49"/>
      <c r="F147" s="48">
        <v>0.036</v>
      </c>
      <c r="G147" s="49"/>
      <c r="H147" s="48">
        <f>H141/H92</f>
        <v>0.031223839980981428</v>
      </c>
      <c r="I147" s="49"/>
      <c r="J147" s="48">
        <v>0.028</v>
      </c>
    </row>
    <row r="148" spans="1:10" s="42" customFormat="1" ht="22.5" customHeight="1" thickTop="1">
      <c r="A148" s="51"/>
      <c r="B148" s="45"/>
      <c r="C148" s="43"/>
      <c r="D148" s="49"/>
      <c r="E148" s="31"/>
      <c r="F148" s="49"/>
      <c r="G148" s="31"/>
      <c r="H148" s="49"/>
      <c r="I148" s="31"/>
      <c r="J148" s="49"/>
    </row>
    <row r="149" spans="1:10" s="42" customFormat="1" ht="22.5" customHeight="1">
      <c r="A149" s="51" t="s">
        <v>152</v>
      </c>
      <c r="B149" s="43"/>
      <c r="C149" s="43"/>
      <c r="D149" s="49"/>
      <c r="E149" s="31"/>
      <c r="F149" s="49"/>
      <c r="G149" s="31"/>
      <c r="H149" s="49"/>
      <c r="I149" s="31"/>
      <c r="J149" s="49"/>
    </row>
    <row r="150" spans="1:10" s="42" customFormat="1" ht="22.5" customHeight="1" thickBot="1">
      <c r="A150" s="51" t="s">
        <v>142</v>
      </c>
      <c r="B150" s="45"/>
      <c r="C150" s="43"/>
      <c r="D150" s="48">
        <f>D141/D92</f>
        <v>0.037315515225394516</v>
      </c>
      <c r="E150" s="49"/>
      <c r="F150" s="48">
        <v>0.036</v>
      </c>
      <c r="G150" s="49"/>
      <c r="H150" s="48">
        <f>H141/H92</f>
        <v>0.031223839980981428</v>
      </c>
      <c r="I150" s="49"/>
      <c r="J150" s="48">
        <v>0.028</v>
      </c>
    </row>
    <row r="151" spans="1:10" s="42" customFormat="1" ht="22.5" customHeight="1" thickTop="1">
      <c r="A151" s="51"/>
      <c r="B151" s="43"/>
      <c r="C151" s="43"/>
      <c r="D151" s="31"/>
      <c r="E151" s="31"/>
      <c r="F151" s="31"/>
      <c r="G151" s="31"/>
      <c r="H151" s="31"/>
      <c r="I151" s="31"/>
      <c r="J151" s="31"/>
    </row>
    <row r="152" spans="1:10" ht="22.5" customHeight="1">
      <c r="A152" s="22" t="s">
        <v>1</v>
      </c>
      <c r="B152" s="43"/>
      <c r="C152" s="43"/>
      <c r="D152" s="40"/>
      <c r="E152" s="31"/>
      <c r="F152" s="31"/>
      <c r="G152" s="31"/>
      <c r="H152" s="40"/>
      <c r="I152" s="31"/>
      <c r="J152" s="26"/>
    </row>
    <row r="153" spans="1:10" ht="22.5" customHeight="1">
      <c r="A153" s="39"/>
      <c r="C153" s="73"/>
      <c r="F153" s="31"/>
      <c r="G153" s="40"/>
      <c r="H153" s="40"/>
      <c r="I153" s="40"/>
      <c r="J153" s="41" t="s">
        <v>35</v>
      </c>
    </row>
    <row r="154" spans="1:10" ht="22.5" customHeight="1">
      <c r="A154" s="72" t="s">
        <v>149</v>
      </c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ht="22.5" customHeight="1">
      <c r="A155" s="72" t="s">
        <v>123</v>
      </c>
      <c r="B155" s="84"/>
      <c r="C155" s="85"/>
      <c r="D155" s="62"/>
      <c r="E155" s="62"/>
      <c r="F155" s="62"/>
      <c r="G155" s="62"/>
      <c r="H155" s="62"/>
      <c r="I155" s="62"/>
      <c r="J155" s="62"/>
    </row>
    <row r="156" spans="1:10" s="86" customFormat="1" ht="22.5" customHeight="1">
      <c r="A156" s="72" t="s">
        <v>199</v>
      </c>
      <c r="B156" s="84"/>
      <c r="C156" s="85"/>
      <c r="D156" s="62"/>
      <c r="E156" s="62"/>
      <c r="F156" s="62"/>
      <c r="G156" s="62"/>
      <c r="H156" s="62"/>
      <c r="I156" s="62"/>
      <c r="J156" s="62"/>
    </row>
    <row r="157" spans="1:10" s="86" customFormat="1" ht="22.5" customHeight="1">
      <c r="A157" s="73"/>
      <c r="B157" s="84"/>
      <c r="C157" s="85"/>
      <c r="D157" s="62"/>
      <c r="E157" s="62"/>
      <c r="F157" s="62"/>
      <c r="G157" s="62"/>
      <c r="H157" s="62"/>
      <c r="I157" s="62"/>
      <c r="J157" s="74" t="s">
        <v>23</v>
      </c>
    </row>
    <row r="158" spans="1:10" ht="22.5" customHeight="1">
      <c r="A158" s="73"/>
      <c r="B158" s="75"/>
      <c r="C158" s="75"/>
      <c r="D158" s="110" t="s">
        <v>31</v>
      </c>
      <c r="E158" s="110"/>
      <c r="F158" s="110"/>
      <c r="G158" s="76"/>
      <c r="H158" s="110" t="s">
        <v>32</v>
      </c>
      <c r="I158" s="110"/>
      <c r="J158" s="110"/>
    </row>
    <row r="159" spans="1:10" ht="22.5" customHeight="1">
      <c r="A159" s="73"/>
      <c r="B159" s="77" t="s">
        <v>0</v>
      </c>
      <c r="C159" s="87"/>
      <c r="D159" s="79">
        <v>2008</v>
      </c>
      <c r="E159" s="79"/>
      <c r="F159" s="79">
        <v>2007</v>
      </c>
      <c r="G159" s="79"/>
      <c r="H159" s="79">
        <v>2008</v>
      </c>
      <c r="I159" s="79"/>
      <c r="J159" s="79">
        <v>2007</v>
      </c>
    </row>
    <row r="160" ht="22.5" customHeight="1">
      <c r="A160" s="72" t="s">
        <v>124</v>
      </c>
    </row>
    <row r="161" spans="1:12" ht="22.5" customHeight="1">
      <c r="A161" s="73" t="s">
        <v>86</v>
      </c>
      <c r="B161" s="42"/>
      <c r="C161" s="42"/>
      <c r="D161" s="32">
        <v>10884403</v>
      </c>
      <c r="F161" s="20">
        <v>13469324</v>
      </c>
      <c r="H161" s="32">
        <v>10826525</v>
      </c>
      <c r="J161" s="20">
        <v>13366679</v>
      </c>
      <c r="K161" s="20"/>
      <c r="L161" s="20"/>
    </row>
    <row r="162" spans="1:8" ht="22.5" customHeight="1">
      <c r="A162" s="73" t="s">
        <v>87</v>
      </c>
      <c r="B162" s="42"/>
      <c r="C162" s="42"/>
      <c r="D162" s="32"/>
      <c r="H162" s="32"/>
    </row>
    <row r="163" spans="1:12" ht="22.5" customHeight="1">
      <c r="A163" s="22" t="s">
        <v>88</v>
      </c>
      <c r="B163" s="29"/>
      <c r="C163" s="42"/>
      <c r="D163" s="32">
        <v>18526</v>
      </c>
      <c r="E163" s="67"/>
      <c r="F163" s="67">
        <v>29084</v>
      </c>
      <c r="G163" s="67"/>
      <c r="H163" s="32">
        <v>14043</v>
      </c>
      <c r="I163" s="67"/>
      <c r="J163" s="67">
        <v>16629</v>
      </c>
      <c r="K163" s="39"/>
      <c r="L163" s="39"/>
    </row>
    <row r="164" spans="1:12" ht="22.5" customHeight="1">
      <c r="A164" s="22" t="s">
        <v>201</v>
      </c>
      <c r="B164" s="29"/>
      <c r="C164" s="42"/>
      <c r="D164" s="32">
        <v>1800</v>
      </c>
      <c r="E164" s="67"/>
      <c r="F164" s="67">
        <v>41513</v>
      </c>
      <c r="G164" s="67"/>
      <c r="H164" s="32">
        <v>1800</v>
      </c>
      <c r="I164" s="67"/>
      <c r="J164" s="67">
        <v>41513</v>
      </c>
      <c r="K164" s="39"/>
      <c r="L164" s="39"/>
    </row>
    <row r="165" spans="1:12" ht="22.5" customHeight="1">
      <c r="A165" s="22" t="s">
        <v>221</v>
      </c>
      <c r="B165" s="29"/>
      <c r="C165" s="42"/>
      <c r="D165" s="32"/>
      <c r="E165" s="67"/>
      <c r="F165" s="67"/>
      <c r="G165" s="67"/>
      <c r="H165" s="32"/>
      <c r="I165" s="67"/>
      <c r="J165" s="67"/>
      <c r="K165" s="39"/>
      <c r="L165" s="39"/>
    </row>
    <row r="166" spans="1:12" ht="22.5" customHeight="1">
      <c r="A166" s="22" t="s">
        <v>222</v>
      </c>
      <c r="B166" s="29">
        <v>8</v>
      </c>
      <c r="C166" s="42"/>
      <c r="D166" s="32">
        <v>50683</v>
      </c>
      <c r="E166" s="67"/>
      <c r="F166" s="67">
        <v>31981</v>
      </c>
      <c r="G166" s="67"/>
      <c r="H166" s="32">
        <v>0</v>
      </c>
      <c r="I166" s="67"/>
      <c r="J166" s="67">
        <v>31981</v>
      </c>
      <c r="K166" s="39"/>
      <c r="L166" s="39"/>
    </row>
    <row r="167" spans="1:12" ht="22.5" customHeight="1">
      <c r="A167" s="22" t="s">
        <v>73</v>
      </c>
      <c r="B167" s="42"/>
      <c r="C167" s="42"/>
      <c r="D167" s="32">
        <v>25978</v>
      </c>
      <c r="E167" s="67"/>
      <c r="F167" s="20">
        <v>52536</v>
      </c>
      <c r="G167" s="67"/>
      <c r="H167" s="32">
        <v>33984</v>
      </c>
      <c r="I167" s="67"/>
      <c r="J167" s="20">
        <v>55536</v>
      </c>
      <c r="K167" s="39"/>
      <c r="L167" s="39"/>
    </row>
    <row r="168" spans="1:12" ht="22.5" customHeight="1">
      <c r="A168" s="22" t="s">
        <v>209</v>
      </c>
      <c r="D168" s="30">
        <v>0</v>
      </c>
      <c r="F168" s="67">
        <v>8457</v>
      </c>
      <c r="H168" s="30">
        <v>0</v>
      </c>
      <c r="J168" s="67">
        <v>0</v>
      </c>
      <c r="K168" s="39"/>
      <c r="L168" s="39"/>
    </row>
    <row r="169" spans="1:10" ht="22.5" customHeight="1">
      <c r="A169" s="72" t="s">
        <v>125</v>
      </c>
      <c r="B169" s="43"/>
      <c r="C169" s="43"/>
      <c r="D169" s="44">
        <f>SUM(D161:D168)</f>
        <v>10981390</v>
      </c>
      <c r="E169" s="40"/>
      <c r="F169" s="98">
        <f>SUM(F161:F168)</f>
        <v>13632895</v>
      </c>
      <c r="G169" s="40"/>
      <c r="H169" s="44">
        <f>SUM(H161:H168)</f>
        <v>10876352</v>
      </c>
      <c r="I169" s="40"/>
      <c r="J169" s="98">
        <f>SUM(J161:J168)</f>
        <v>13512338</v>
      </c>
    </row>
    <row r="170" spans="1:8" ht="22.5" customHeight="1">
      <c r="A170" s="72" t="s">
        <v>126</v>
      </c>
      <c r="B170" s="43"/>
      <c r="C170" s="43"/>
      <c r="D170" s="32"/>
      <c r="H170" s="32"/>
    </row>
    <row r="171" spans="1:12" ht="22.5" customHeight="1">
      <c r="A171" s="51" t="s">
        <v>202</v>
      </c>
      <c r="B171" s="42"/>
      <c r="C171" s="42"/>
      <c r="D171" s="32">
        <v>10509665</v>
      </c>
      <c r="E171" s="67"/>
      <c r="F171" s="67">
        <v>13072643</v>
      </c>
      <c r="G171" s="26"/>
      <c r="H171" s="32">
        <v>10478509</v>
      </c>
      <c r="I171" s="26"/>
      <c r="J171" s="67">
        <v>12990523</v>
      </c>
      <c r="K171" s="39"/>
      <c r="L171" s="39"/>
    </row>
    <row r="172" spans="1:12" ht="22.5" customHeight="1">
      <c r="A172" s="51" t="s">
        <v>89</v>
      </c>
      <c r="B172" s="42"/>
      <c r="C172" s="42"/>
      <c r="D172" s="32">
        <v>267192</v>
      </c>
      <c r="E172" s="67"/>
      <c r="F172" s="67">
        <v>269923</v>
      </c>
      <c r="G172" s="26"/>
      <c r="H172" s="32">
        <v>261118</v>
      </c>
      <c r="I172" s="26"/>
      <c r="J172" s="67">
        <v>262455</v>
      </c>
      <c r="K172" s="39"/>
      <c r="L172" s="39"/>
    </row>
    <row r="173" spans="1:12" ht="22.5" customHeight="1">
      <c r="A173" s="22" t="s">
        <v>208</v>
      </c>
      <c r="B173" s="29"/>
      <c r="C173" s="42"/>
      <c r="D173" s="32">
        <v>5311</v>
      </c>
      <c r="E173" s="67"/>
      <c r="F173" s="67">
        <v>0</v>
      </c>
      <c r="G173" s="26"/>
      <c r="H173" s="32">
        <v>0</v>
      </c>
      <c r="I173" s="26"/>
      <c r="J173" s="67">
        <v>0</v>
      </c>
      <c r="K173" s="39"/>
      <c r="L173" s="39"/>
    </row>
    <row r="174" spans="1:10" ht="22.5" customHeight="1">
      <c r="A174" s="72" t="s">
        <v>127</v>
      </c>
      <c r="B174" s="43"/>
      <c r="C174" s="43"/>
      <c r="D174" s="44">
        <f>SUM(D171:D173)</f>
        <v>10782168</v>
      </c>
      <c r="E174" s="40"/>
      <c r="F174" s="98">
        <f>SUM(F171:F173)</f>
        <v>13342566</v>
      </c>
      <c r="G174" s="40"/>
      <c r="H174" s="44">
        <f>SUM(H171:H173)</f>
        <v>10739627</v>
      </c>
      <c r="I174" s="40"/>
      <c r="J174" s="98">
        <f>SUM(J171:J173)</f>
        <v>13252978</v>
      </c>
    </row>
    <row r="175" spans="1:8" ht="22.5" customHeight="1">
      <c r="A175" s="72" t="s">
        <v>169</v>
      </c>
      <c r="B175" s="43"/>
      <c r="C175" s="43"/>
      <c r="D175" s="32"/>
      <c r="H175" s="32"/>
    </row>
    <row r="176" spans="1:10" s="39" customFormat="1" ht="22.5" customHeight="1">
      <c r="A176" s="72" t="s">
        <v>170</v>
      </c>
      <c r="B176" s="45"/>
      <c r="C176" s="43"/>
      <c r="D176" s="31">
        <f>D169-D174</f>
        <v>199222</v>
      </c>
      <c r="E176" s="40"/>
      <c r="F176" s="40">
        <f>F169-F174</f>
        <v>290329</v>
      </c>
      <c r="G176" s="40"/>
      <c r="H176" s="31">
        <f>SUM(H169-H174)</f>
        <v>136725</v>
      </c>
      <c r="I176" s="40"/>
      <c r="J176" s="40">
        <f>SUM(J169-J174)</f>
        <v>259360</v>
      </c>
    </row>
    <row r="177" spans="1:11" s="39" customFormat="1" ht="22.5" customHeight="1">
      <c r="A177" s="73" t="s">
        <v>128</v>
      </c>
      <c r="B177" s="42"/>
      <c r="C177" s="42"/>
      <c r="D177" s="32">
        <v>-85517</v>
      </c>
      <c r="E177" s="40"/>
      <c r="F177" s="40">
        <v>-72023</v>
      </c>
      <c r="G177" s="40"/>
      <c r="H177" s="32">
        <v>-85271</v>
      </c>
      <c r="I177" s="40"/>
      <c r="J177" s="40">
        <v>-73277</v>
      </c>
      <c r="K177" s="40"/>
    </row>
    <row r="178" spans="1:11" s="39" customFormat="1" ht="22.5" customHeight="1">
      <c r="A178" s="73" t="s">
        <v>129</v>
      </c>
      <c r="B178" s="29">
        <v>16</v>
      </c>
      <c r="C178" s="42"/>
      <c r="D178" s="38">
        <v>-3856</v>
      </c>
      <c r="E178" s="20"/>
      <c r="F178" s="99">
        <v>-9601</v>
      </c>
      <c r="G178" s="20"/>
      <c r="H178" s="38">
        <v>0</v>
      </c>
      <c r="I178" s="20"/>
      <c r="J178" s="99">
        <v>0</v>
      </c>
      <c r="K178" s="20"/>
    </row>
    <row r="179" spans="1:10" s="42" customFormat="1" ht="22.5" customHeight="1" thickBot="1">
      <c r="A179" s="72" t="s">
        <v>33</v>
      </c>
      <c r="B179" s="43"/>
      <c r="C179" s="43"/>
      <c r="D179" s="47">
        <f>SUM(D176:D178)</f>
        <v>109849</v>
      </c>
      <c r="E179" s="40"/>
      <c r="F179" s="100">
        <f>SUM(F176:F178)</f>
        <v>208705</v>
      </c>
      <c r="G179" s="40"/>
      <c r="H179" s="47">
        <f>SUM(H176:H178)</f>
        <v>51454</v>
      </c>
      <c r="I179" s="40"/>
      <c r="J179" s="100">
        <f>SUM(J176:J178)</f>
        <v>186083</v>
      </c>
    </row>
    <row r="180" spans="1:10" s="42" customFormat="1" ht="22.5" customHeight="1" thickTop="1">
      <c r="A180" s="73"/>
      <c r="B180" s="43"/>
      <c r="C180" s="43"/>
      <c r="D180" s="31"/>
      <c r="E180" s="40"/>
      <c r="F180" s="40"/>
      <c r="G180" s="40"/>
      <c r="H180" s="31"/>
      <c r="I180" s="40"/>
      <c r="J180" s="40"/>
    </row>
    <row r="181" spans="1:10" s="42" customFormat="1" ht="22.5" customHeight="1">
      <c r="A181" s="72" t="s">
        <v>139</v>
      </c>
      <c r="B181" s="43"/>
      <c r="C181" s="43"/>
      <c r="D181" s="31"/>
      <c r="E181" s="40"/>
      <c r="F181" s="40"/>
      <c r="G181" s="40"/>
      <c r="H181" s="31"/>
      <c r="I181" s="40"/>
      <c r="J181" s="40"/>
    </row>
    <row r="182" spans="1:10" s="42" customFormat="1" ht="22.5" customHeight="1" thickBot="1">
      <c r="A182" s="73" t="s">
        <v>140</v>
      </c>
      <c r="B182" s="43"/>
      <c r="C182" s="43"/>
      <c r="D182" s="31">
        <v>96366</v>
      </c>
      <c r="E182" s="40"/>
      <c r="F182" s="31">
        <v>204602</v>
      </c>
      <c r="G182" s="40"/>
      <c r="H182" s="47">
        <f>H179</f>
        <v>51454</v>
      </c>
      <c r="I182" s="40"/>
      <c r="J182" s="101">
        <f>J179</f>
        <v>186083</v>
      </c>
    </row>
    <row r="183" spans="1:10" s="42" customFormat="1" ht="22.5" customHeight="1" thickTop="1">
      <c r="A183" s="73" t="s">
        <v>141</v>
      </c>
      <c r="B183" s="43"/>
      <c r="C183" s="43"/>
      <c r="D183" s="38">
        <v>13483</v>
      </c>
      <c r="E183" s="40"/>
      <c r="F183" s="38">
        <v>4103</v>
      </c>
      <c r="G183" s="40"/>
      <c r="H183" s="31"/>
      <c r="I183" s="40"/>
      <c r="J183" s="40"/>
    </row>
    <row r="184" spans="1:10" s="42" customFormat="1" ht="22.5" customHeight="1" thickBot="1">
      <c r="A184" s="73"/>
      <c r="B184" s="43"/>
      <c r="C184" s="43"/>
      <c r="D184" s="47">
        <f>SUM(D182:D183)</f>
        <v>109849</v>
      </c>
      <c r="E184" s="40"/>
      <c r="F184" s="47">
        <f>SUM(F182:F183)</f>
        <v>208705</v>
      </c>
      <c r="G184" s="40"/>
      <c r="H184" s="31"/>
      <c r="I184" s="40"/>
      <c r="J184" s="40"/>
    </row>
    <row r="185" spans="1:10" s="42" customFormat="1" ht="22.5" customHeight="1" thickTop="1">
      <c r="A185" s="73"/>
      <c r="B185" s="43"/>
      <c r="C185" s="43"/>
      <c r="D185" s="31">
        <f>D179-D184</f>
        <v>0</v>
      </c>
      <c r="E185" s="40"/>
      <c r="F185" s="31">
        <f>F179-F184</f>
        <v>0</v>
      </c>
      <c r="G185" s="40"/>
      <c r="H185" s="31"/>
      <c r="I185" s="40"/>
      <c r="J185" s="40"/>
    </row>
    <row r="186" spans="1:10" s="42" customFormat="1" ht="22.5" customHeight="1">
      <c r="A186" s="72" t="s">
        <v>130</v>
      </c>
      <c r="B186" s="45">
        <v>17</v>
      </c>
      <c r="C186" s="43"/>
      <c r="D186" s="31"/>
      <c r="E186" s="31"/>
      <c r="F186" s="31"/>
      <c r="G186" s="31"/>
      <c r="H186" s="31"/>
      <c r="I186" s="31"/>
      <c r="J186" s="31"/>
    </row>
    <row r="187" spans="1:10" s="42" customFormat="1" ht="22.5" customHeight="1">
      <c r="A187" s="51" t="s">
        <v>151</v>
      </c>
      <c r="B187" s="43"/>
      <c r="C187" s="43"/>
      <c r="D187" s="31"/>
      <c r="E187" s="31"/>
      <c r="F187" s="31"/>
      <c r="G187" s="31"/>
      <c r="H187" s="31"/>
      <c r="I187" s="31"/>
      <c r="J187" s="31"/>
    </row>
    <row r="188" spans="1:10" s="42" customFormat="1" ht="22.5" customHeight="1" thickBot="1">
      <c r="A188" s="51" t="s">
        <v>142</v>
      </c>
      <c r="B188" s="45"/>
      <c r="C188" s="43"/>
      <c r="D188" s="48">
        <f>D182/D92</f>
        <v>0.08123863501288558</v>
      </c>
      <c r="E188" s="49"/>
      <c r="F188" s="48">
        <v>0.173</v>
      </c>
      <c r="G188" s="49"/>
      <c r="H188" s="48">
        <f>H182/H92</f>
        <v>0.04337684168641445</v>
      </c>
      <c r="I188" s="49"/>
      <c r="J188" s="48">
        <f>J182/J92</f>
        <v>0.15687201833740935</v>
      </c>
    </row>
    <row r="189" spans="1:10" s="42" customFormat="1" ht="22.5" customHeight="1" thickTop="1">
      <c r="A189" s="51"/>
      <c r="B189" s="45"/>
      <c r="C189" s="43"/>
      <c r="D189" s="49"/>
      <c r="E189" s="31"/>
      <c r="F189" s="49"/>
      <c r="G189" s="31"/>
      <c r="H189" s="49"/>
      <c r="I189" s="31"/>
      <c r="J189" s="50"/>
    </row>
    <row r="190" spans="1:10" s="42" customFormat="1" ht="22.5" customHeight="1">
      <c r="A190" s="51" t="s">
        <v>152</v>
      </c>
      <c r="B190" s="43"/>
      <c r="C190" s="43"/>
      <c r="D190" s="49"/>
      <c r="E190" s="31"/>
      <c r="F190" s="49"/>
      <c r="G190" s="31"/>
      <c r="H190" s="49"/>
      <c r="I190" s="31"/>
      <c r="J190" s="50"/>
    </row>
    <row r="191" spans="1:10" s="42" customFormat="1" ht="22.5" customHeight="1" thickBot="1">
      <c r="A191" s="51" t="s">
        <v>142</v>
      </c>
      <c r="B191" s="45"/>
      <c r="C191" s="43"/>
      <c r="D191" s="48">
        <f>D182/D92</f>
        <v>0.08123863501288558</v>
      </c>
      <c r="E191" s="49"/>
      <c r="F191" s="48">
        <v>0.173</v>
      </c>
      <c r="G191" s="49"/>
      <c r="H191" s="48">
        <f>H182/H92</f>
        <v>0.04337684168641445</v>
      </c>
      <c r="I191" s="49"/>
      <c r="J191" s="48">
        <f>J182/J92</f>
        <v>0.15687201833740935</v>
      </c>
    </row>
    <row r="192" spans="1:10" s="42" customFormat="1" ht="22.5" customHeight="1" thickTop="1">
      <c r="A192" s="51"/>
      <c r="B192" s="43"/>
      <c r="C192" s="43"/>
      <c r="D192" s="31"/>
      <c r="E192" s="31"/>
      <c r="F192" s="31"/>
      <c r="G192" s="31"/>
      <c r="H192" s="31"/>
      <c r="I192" s="31"/>
      <c r="J192" s="31"/>
    </row>
    <row r="193" spans="1:10" ht="22.5" customHeight="1">
      <c r="A193" s="22" t="s">
        <v>1</v>
      </c>
      <c r="B193" s="43"/>
      <c r="C193" s="43"/>
      <c r="D193" s="40"/>
      <c r="E193" s="31"/>
      <c r="F193" s="31"/>
      <c r="G193" s="31"/>
      <c r="H193" s="40"/>
      <c r="I193" s="31"/>
      <c r="J193" s="26"/>
    </row>
    <row r="194" spans="2:10" ht="22.5" customHeight="1">
      <c r="B194" s="43"/>
      <c r="C194" s="43"/>
      <c r="D194" s="40"/>
      <c r="E194" s="31"/>
      <c r="F194" s="31"/>
      <c r="G194" s="31"/>
      <c r="H194" s="40"/>
      <c r="I194" s="31"/>
      <c r="J194" s="41" t="s">
        <v>35</v>
      </c>
    </row>
    <row r="195" spans="1:10" ht="22.5" customHeight="1">
      <c r="A195" s="72" t="s">
        <v>149</v>
      </c>
      <c r="B195" s="62"/>
      <c r="C195" s="62"/>
      <c r="D195" s="62"/>
      <c r="E195" s="62"/>
      <c r="F195" s="62"/>
      <c r="G195" s="62"/>
      <c r="H195" s="62"/>
      <c r="I195" s="62"/>
      <c r="J195" s="62"/>
    </row>
    <row r="196" spans="1:10" ht="22.5" customHeight="1">
      <c r="A196" s="72" t="s">
        <v>131</v>
      </c>
      <c r="B196" s="84"/>
      <c r="C196" s="85"/>
      <c r="D196" s="62"/>
      <c r="E196" s="62"/>
      <c r="F196" s="62"/>
      <c r="G196" s="62"/>
      <c r="H196" s="62"/>
      <c r="I196" s="62"/>
      <c r="J196" s="62"/>
    </row>
    <row r="197" spans="1:10" s="86" customFormat="1" ht="22.5" customHeight="1">
      <c r="A197" s="72" t="s">
        <v>199</v>
      </c>
      <c r="B197" s="84"/>
      <c r="C197" s="85"/>
      <c r="D197" s="62"/>
      <c r="E197" s="62"/>
      <c r="F197" s="62"/>
      <c r="G197" s="62"/>
      <c r="H197" s="62"/>
      <c r="I197" s="62"/>
      <c r="J197" s="62"/>
    </row>
    <row r="198" spans="1:10" s="86" customFormat="1" ht="22.5" customHeight="1">
      <c r="A198" s="73"/>
      <c r="B198" s="84"/>
      <c r="C198" s="85"/>
      <c r="D198" s="62"/>
      <c r="E198" s="62"/>
      <c r="F198" s="62"/>
      <c r="G198" s="62"/>
      <c r="H198" s="62"/>
      <c r="I198" s="62"/>
      <c r="J198" s="74" t="s">
        <v>22</v>
      </c>
    </row>
    <row r="199" spans="1:10" ht="22.5" customHeight="1">
      <c r="A199" s="73"/>
      <c r="B199" s="75"/>
      <c r="C199" s="75"/>
      <c r="D199" s="110" t="s">
        <v>31</v>
      </c>
      <c r="E199" s="110"/>
      <c r="F199" s="110"/>
      <c r="G199" s="76"/>
      <c r="H199" s="110" t="s">
        <v>32</v>
      </c>
      <c r="I199" s="110"/>
      <c r="J199" s="110"/>
    </row>
    <row r="200" spans="1:10" ht="22.5" customHeight="1">
      <c r="A200" s="73"/>
      <c r="B200" s="87"/>
      <c r="C200" s="87"/>
      <c r="D200" s="79">
        <v>2008</v>
      </c>
      <c r="E200" s="79"/>
      <c r="F200" s="79">
        <v>2007</v>
      </c>
      <c r="G200" s="79"/>
      <c r="H200" s="79">
        <v>2008</v>
      </c>
      <c r="I200" s="79"/>
      <c r="J200" s="79">
        <v>2007</v>
      </c>
    </row>
    <row r="201" ht="22.5" customHeight="1">
      <c r="A201" s="72" t="s">
        <v>132</v>
      </c>
    </row>
    <row r="202" spans="1:10" ht="22.5" customHeight="1">
      <c r="A202" s="22" t="s">
        <v>156</v>
      </c>
      <c r="D202" s="32">
        <f>SUM(D179-D178)</f>
        <v>113705</v>
      </c>
      <c r="E202" s="32"/>
      <c r="F202" s="32">
        <f>SUM(F179-F178)</f>
        <v>218306</v>
      </c>
      <c r="G202" s="32"/>
      <c r="H202" s="32">
        <f>SUM(H179-H178)</f>
        <v>51454</v>
      </c>
      <c r="I202" s="32"/>
      <c r="J202" s="32">
        <f>SUM(J179-J178)</f>
        <v>186083</v>
      </c>
    </row>
    <row r="203" spans="1:10" ht="22.5" customHeight="1">
      <c r="A203" s="22" t="s">
        <v>90</v>
      </c>
      <c r="D203" s="32"/>
      <c r="E203" s="32"/>
      <c r="F203" s="32"/>
      <c r="G203" s="32"/>
      <c r="H203" s="32"/>
      <c r="I203" s="32"/>
      <c r="J203" s="32"/>
    </row>
    <row r="204" spans="1:10" ht="22.5" customHeight="1">
      <c r="A204" s="22" t="s">
        <v>157</v>
      </c>
      <c r="D204" s="32"/>
      <c r="E204" s="32"/>
      <c r="F204" s="32"/>
      <c r="G204" s="32"/>
      <c r="H204" s="32"/>
      <c r="I204" s="32"/>
      <c r="J204" s="32"/>
    </row>
    <row r="205" spans="1:12" ht="22.5" customHeight="1">
      <c r="A205" s="22" t="s">
        <v>203</v>
      </c>
      <c r="D205" s="32">
        <v>414130</v>
      </c>
      <c r="E205" s="67"/>
      <c r="F205" s="67">
        <v>410532</v>
      </c>
      <c r="G205" s="67"/>
      <c r="H205" s="32">
        <v>402695</v>
      </c>
      <c r="I205" s="67"/>
      <c r="J205" s="67">
        <v>399408</v>
      </c>
      <c r="K205" s="39"/>
      <c r="L205" s="39"/>
    </row>
    <row r="206" spans="1:12" ht="22.5" customHeight="1">
      <c r="A206" s="22" t="s">
        <v>200</v>
      </c>
      <c r="D206" s="32">
        <v>-1800</v>
      </c>
      <c r="E206" s="67"/>
      <c r="F206" s="67">
        <v>-41513</v>
      </c>
      <c r="G206" s="67"/>
      <c r="H206" s="32">
        <v>-1800</v>
      </c>
      <c r="I206" s="67"/>
      <c r="J206" s="67">
        <v>-41513</v>
      </c>
      <c r="K206" s="39"/>
      <c r="L206" s="106"/>
    </row>
    <row r="207" spans="1:12" ht="22.5" customHeight="1">
      <c r="A207" s="22" t="s">
        <v>210</v>
      </c>
      <c r="D207" s="32">
        <v>5311</v>
      </c>
      <c r="F207" s="67">
        <v>-8457</v>
      </c>
      <c r="G207" s="67"/>
      <c r="H207" s="32">
        <v>0</v>
      </c>
      <c r="I207" s="67"/>
      <c r="J207" s="67">
        <v>0</v>
      </c>
      <c r="K207" s="39"/>
      <c r="L207" s="39"/>
    </row>
    <row r="208" spans="1:12" ht="22.5" customHeight="1">
      <c r="A208" s="22" t="s">
        <v>204</v>
      </c>
      <c r="D208" s="32"/>
      <c r="H208" s="32"/>
      <c r="K208" s="39"/>
      <c r="L208" s="106"/>
    </row>
    <row r="209" spans="1:12" ht="22.5" customHeight="1">
      <c r="A209" s="22" t="s">
        <v>205</v>
      </c>
      <c r="D209" s="32">
        <v>0</v>
      </c>
      <c r="E209" s="67"/>
      <c r="F209" s="67">
        <v>-2622</v>
      </c>
      <c r="G209" s="67"/>
      <c r="H209" s="32">
        <v>0</v>
      </c>
      <c r="I209" s="67"/>
      <c r="J209" s="67">
        <v>0</v>
      </c>
      <c r="K209" s="39"/>
      <c r="L209" s="106"/>
    </row>
    <row r="210" spans="1:12" ht="22.5" customHeight="1">
      <c r="A210" s="22" t="s">
        <v>206</v>
      </c>
      <c r="D210" s="32">
        <v>0</v>
      </c>
      <c r="E210" s="67"/>
      <c r="F210" s="67">
        <v>41</v>
      </c>
      <c r="G210" s="67"/>
      <c r="H210" s="32">
        <v>0</v>
      </c>
      <c r="I210" s="67"/>
      <c r="J210" s="67">
        <v>41</v>
      </c>
      <c r="K210" s="39"/>
      <c r="L210" s="106"/>
    </row>
    <row r="211" spans="1:12" ht="22.5" customHeight="1">
      <c r="A211" s="22" t="s">
        <v>220</v>
      </c>
      <c r="E211" s="26"/>
      <c r="K211" s="39"/>
      <c r="L211" s="106"/>
    </row>
    <row r="212" spans="1:12" ht="22.5" customHeight="1">
      <c r="A212" s="22" t="s">
        <v>213</v>
      </c>
      <c r="D212" s="31">
        <v>6042</v>
      </c>
      <c r="E212" s="26"/>
      <c r="F212" s="26">
        <v>2685</v>
      </c>
      <c r="G212" s="26"/>
      <c r="H212" s="31">
        <v>6042</v>
      </c>
      <c r="I212" s="26"/>
      <c r="J212" s="26">
        <v>577</v>
      </c>
      <c r="K212" s="39"/>
      <c r="L212" s="106"/>
    </row>
    <row r="213" spans="1:12" ht="22.5" customHeight="1">
      <c r="A213" s="22" t="s">
        <v>214</v>
      </c>
      <c r="D213" s="32">
        <v>154</v>
      </c>
      <c r="E213" s="67"/>
      <c r="F213" s="67">
        <v>12689</v>
      </c>
      <c r="G213" s="67"/>
      <c r="H213" s="32">
        <v>154</v>
      </c>
      <c r="I213" s="67"/>
      <c r="J213" s="67">
        <v>12689</v>
      </c>
      <c r="K213" s="39"/>
      <c r="L213" s="39"/>
    </row>
    <row r="214" spans="1:12" ht="22.5" customHeight="1">
      <c r="A214" s="22" t="s">
        <v>223</v>
      </c>
      <c r="D214" s="32"/>
      <c r="E214" s="67"/>
      <c r="F214" s="67"/>
      <c r="G214" s="67"/>
      <c r="H214" s="32"/>
      <c r="I214" s="67"/>
      <c r="J214" s="67"/>
      <c r="K214" s="39"/>
      <c r="L214" s="39"/>
    </row>
    <row r="215" spans="1:12" ht="22.5" customHeight="1">
      <c r="A215" s="22" t="s">
        <v>224</v>
      </c>
      <c r="D215" s="32">
        <v>-50683</v>
      </c>
      <c r="E215" s="67"/>
      <c r="F215" s="67">
        <v>-31981</v>
      </c>
      <c r="G215" s="67"/>
      <c r="H215" s="32">
        <v>0</v>
      </c>
      <c r="I215" s="67"/>
      <c r="J215" s="67">
        <v>-31981</v>
      </c>
      <c r="K215" s="39"/>
      <c r="L215" s="39"/>
    </row>
    <row r="216" spans="1:12" ht="22.5" customHeight="1">
      <c r="A216" s="22" t="s">
        <v>225</v>
      </c>
      <c r="B216" s="22" t="s">
        <v>143</v>
      </c>
      <c r="D216" s="32">
        <v>12600</v>
      </c>
      <c r="E216" s="67"/>
      <c r="F216" s="67">
        <v>7611</v>
      </c>
      <c r="G216" s="67"/>
      <c r="H216" s="32">
        <v>12600</v>
      </c>
      <c r="I216" s="67"/>
      <c r="J216" s="67">
        <v>7611</v>
      </c>
      <c r="K216" s="39"/>
      <c r="L216" s="39"/>
    </row>
    <row r="217" spans="1:10" s="73" customFormat="1" ht="22.5" customHeight="1">
      <c r="A217" s="22" t="s">
        <v>211</v>
      </c>
      <c r="D217" s="32">
        <v>-201052</v>
      </c>
      <c r="E217" s="67"/>
      <c r="F217" s="67">
        <v>-318985</v>
      </c>
      <c r="G217" s="67"/>
      <c r="H217" s="32">
        <v>-201052</v>
      </c>
      <c r="I217" s="67"/>
      <c r="J217" s="67">
        <v>-318985</v>
      </c>
    </row>
    <row r="218" spans="1:10" s="73" customFormat="1" ht="22.5" customHeight="1">
      <c r="A218" s="22" t="s">
        <v>212</v>
      </c>
      <c r="D218" s="31">
        <v>-1395</v>
      </c>
      <c r="E218" s="67"/>
      <c r="F218" s="67">
        <v>0</v>
      </c>
      <c r="G218" s="67"/>
      <c r="H218" s="31">
        <v>0</v>
      </c>
      <c r="I218" s="67"/>
      <c r="J218" s="67">
        <v>0</v>
      </c>
    </row>
    <row r="219" spans="1:10" s="73" customFormat="1" ht="22.5" customHeight="1">
      <c r="A219" s="22" t="s">
        <v>128</v>
      </c>
      <c r="D219" s="38">
        <f>-D177</f>
        <v>85517</v>
      </c>
      <c r="E219" s="67"/>
      <c r="F219" s="28">
        <v>72023</v>
      </c>
      <c r="G219" s="67"/>
      <c r="H219" s="38">
        <f>-H177</f>
        <v>85271</v>
      </c>
      <c r="I219" s="67"/>
      <c r="J219" s="28">
        <v>73277</v>
      </c>
    </row>
    <row r="220" spans="1:10" ht="22.5" customHeight="1">
      <c r="A220" s="22" t="s">
        <v>133</v>
      </c>
      <c r="D220" s="32"/>
      <c r="E220" s="31"/>
      <c r="F220" s="31"/>
      <c r="G220" s="31"/>
      <c r="H220" s="32"/>
      <c r="I220" s="32"/>
      <c r="J220" s="31"/>
    </row>
    <row r="221" spans="1:10" ht="22.5" customHeight="1">
      <c r="A221" s="22" t="s">
        <v>134</v>
      </c>
      <c r="D221" s="31">
        <f>SUM(D202:D219)</f>
        <v>382529</v>
      </c>
      <c r="E221" s="31"/>
      <c r="F221" s="31">
        <f>SUM(F202:F219)</f>
        <v>320329</v>
      </c>
      <c r="G221" s="31"/>
      <c r="H221" s="31">
        <f>SUM(H202:H219)</f>
        <v>355364</v>
      </c>
      <c r="I221" s="31"/>
      <c r="J221" s="31">
        <f>SUM(J202:J219)</f>
        <v>287207</v>
      </c>
    </row>
    <row r="222" spans="1:10" ht="22.5" customHeight="1">
      <c r="A222" s="22" t="s">
        <v>91</v>
      </c>
      <c r="D222" s="31"/>
      <c r="E222" s="31"/>
      <c r="F222" s="31"/>
      <c r="G222" s="31"/>
      <c r="H222" s="31"/>
      <c r="I222" s="31"/>
      <c r="J222" s="31"/>
    </row>
    <row r="223" spans="1:12" ht="22.5" customHeight="1">
      <c r="A223" s="22" t="s">
        <v>92</v>
      </c>
      <c r="D223" s="32">
        <v>135282</v>
      </c>
      <c r="E223" s="67"/>
      <c r="F223" s="67">
        <v>16177</v>
      </c>
      <c r="G223" s="67"/>
      <c r="H223" s="32">
        <v>125869</v>
      </c>
      <c r="I223" s="67"/>
      <c r="J223" s="67">
        <v>-36949</v>
      </c>
      <c r="K223" s="39"/>
      <c r="L223" s="39"/>
    </row>
    <row r="224" spans="1:12" ht="22.5" customHeight="1">
      <c r="A224" s="22" t="s">
        <v>93</v>
      </c>
      <c r="D224" s="32">
        <v>23819</v>
      </c>
      <c r="E224" s="67"/>
      <c r="F224" s="67">
        <v>297223</v>
      </c>
      <c r="G224" s="67"/>
      <c r="H224" s="32">
        <v>328656</v>
      </c>
      <c r="I224" s="67"/>
      <c r="J224" s="67">
        <v>321128</v>
      </c>
      <c r="K224" s="39"/>
      <c r="L224" s="39"/>
    </row>
    <row r="225" spans="1:12" ht="22.5" customHeight="1">
      <c r="A225" s="22" t="s">
        <v>94</v>
      </c>
      <c r="D225" s="32">
        <v>389121</v>
      </c>
      <c r="E225" s="67"/>
      <c r="F225" s="67">
        <v>-444426</v>
      </c>
      <c r="G225" s="67"/>
      <c r="H225" s="32">
        <v>330161</v>
      </c>
      <c r="I225" s="67"/>
      <c r="J225" s="67">
        <v>-448391</v>
      </c>
      <c r="K225" s="39"/>
      <c r="L225" s="39"/>
    </row>
    <row r="226" spans="1:12" ht="22.5" customHeight="1">
      <c r="A226" s="22" t="s">
        <v>95</v>
      </c>
      <c r="D226" s="32">
        <v>-366587</v>
      </c>
      <c r="E226" s="67"/>
      <c r="F226" s="67">
        <v>567361</v>
      </c>
      <c r="G226" s="67"/>
      <c r="H226" s="32">
        <v>-366587</v>
      </c>
      <c r="I226" s="67"/>
      <c r="J226" s="67">
        <v>568628</v>
      </c>
      <c r="K226" s="39"/>
      <c r="L226" s="39"/>
    </row>
    <row r="227" spans="1:12" ht="22.5" customHeight="1">
      <c r="A227" s="22" t="s">
        <v>96</v>
      </c>
      <c r="D227" s="32">
        <v>446787</v>
      </c>
      <c r="E227" s="67"/>
      <c r="F227" s="67">
        <v>27697</v>
      </c>
      <c r="G227" s="67"/>
      <c r="H227" s="32">
        <v>430708</v>
      </c>
      <c r="I227" s="67"/>
      <c r="J227" s="67">
        <v>27624</v>
      </c>
      <c r="K227" s="39"/>
      <c r="L227" s="39"/>
    </row>
    <row r="228" spans="1:12" ht="22.5" customHeight="1">
      <c r="A228" s="22" t="s">
        <v>97</v>
      </c>
      <c r="D228" s="32">
        <v>714717</v>
      </c>
      <c r="E228" s="67"/>
      <c r="F228" s="67">
        <v>-159362</v>
      </c>
      <c r="G228" s="67"/>
      <c r="H228" s="32">
        <v>780300</v>
      </c>
      <c r="I228" s="67"/>
      <c r="J228" s="67">
        <v>-63566</v>
      </c>
      <c r="K228" s="39"/>
      <c r="L228" s="39"/>
    </row>
    <row r="229" spans="1:12" ht="22.5" customHeight="1">
      <c r="A229" s="22" t="s">
        <v>241</v>
      </c>
      <c r="D229" s="32">
        <v>-6648</v>
      </c>
      <c r="E229" s="67"/>
      <c r="F229" s="67">
        <v>147718</v>
      </c>
      <c r="G229" s="67"/>
      <c r="H229" s="32">
        <v>-2088</v>
      </c>
      <c r="I229" s="67"/>
      <c r="J229" s="67">
        <v>147357</v>
      </c>
      <c r="K229" s="39"/>
      <c r="L229" s="39"/>
    </row>
    <row r="230" spans="4:10" ht="22.5" customHeight="1">
      <c r="D230" s="32"/>
      <c r="E230" s="32"/>
      <c r="F230" s="19"/>
      <c r="G230" s="32"/>
      <c r="H230" s="32"/>
      <c r="I230" s="32"/>
      <c r="J230" s="19"/>
    </row>
    <row r="231" spans="1:10" ht="22.5" customHeight="1">
      <c r="A231" s="22" t="s">
        <v>1</v>
      </c>
      <c r="B231" s="43"/>
      <c r="C231" s="43"/>
      <c r="D231" s="40"/>
      <c r="E231" s="31"/>
      <c r="F231" s="31"/>
      <c r="G231" s="31"/>
      <c r="H231" s="40"/>
      <c r="I231" s="31"/>
      <c r="J231" s="26"/>
    </row>
    <row r="232" spans="2:10" ht="22.5" customHeight="1">
      <c r="B232" s="43"/>
      <c r="C232" s="43"/>
      <c r="D232" s="40"/>
      <c r="E232" s="31"/>
      <c r="F232" s="31"/>
      <c r="G232" s="31"/>
      <c r="H232" s="40"/>
      <c r="I232" s="31"/>
      <c r="J232" s="41" t="s">
        <v>35</v>
      </c>
    </row>
    <row r="233" spans="1:10" ht="22.5" customHeight="1">
      <c r="A233" s="72" t="s">
        <v>149</v>
      </c>
      <c r="B233" s="62"/>
      <c r="C233" s="62"/>
      <c r="D233" s="62"/>
      <c r="E233" s="62"/>
      <c r="F233" s="62"/>
      <c r="G233" s="62"/>
      <c r="H233" s="62"/>
      <c r="I233" s="62"/>
      <c r="J233" s="62"/>
    </row>
    <row r="234" spans="1:10" ht="22.5" customHeight="1">
      <c r="A234" s="72" t="s">
        <v>185</v>
      </c>
      <c r="B234" s="84"/>
      <c r="C234" s="85"/>
      <c r="D234" s="62"/>
      <c r="E234" s="62"/>
      <c r="F234" s="62"/>
      <c r="G234" s="62"/>
      <c r="H234" s="62"/>
      <c r="I234" s="62"/>
      <c r="J234" s="62"/>
    </row>
    <row r="235" spans="1:10" s="86" customFormat="1" ht="22.5" customHeight="1">
      <c r="A235" s="72" t="s">
        <v>199</v>
      </c>
      <c r="B235" s="84"/>
      <c r="C235" s="85"/>
      <c r="D235" s="62"/>
      <c r="E235" s="62"/>
      <c r="F235" s="62"/>
      <c r="G235" s="62"/>
      <c r="H235" s="62"/>
      <c r="I235" s="62"/>
      <c r="J235" s="62"/>
    </row>
    <row r="236" spans="1:10" s="86" customFormat="1" ht="22.5" customHeight="1">
      <c r="A236" s="73"/>
      <c r="B236" s="84"/>
      <c r="C236" s="85"/>
      <c r="D236" s="62"/>
      <c r="E236" s="62"/>
      <c r="F236" s="62"/>
      <c r="G236" s="62"/>
      <c r="H236" s="62"/>
      <c r="I236" s="62"/>
      <c r="J236" s="74" t="s">
        <v>22</v>
      </c>
    </row>
    <row r="237" spans="1:10" ht="22.5" customHeight="1">
      <c r="A237" s="73"/>
      <c r="B237" s="75"/>
      <c r="C237" s="75"/>
      <c r="D237" s="110" t="s">
        <v>31</v>
      </c>
      <c r="E237" s="110"/>
      <c r="F237" s="110"/>
      <c r="G237" s="76"/>
      <c r="H237" s="110" t="s">
        <v>32</v>
      </c>
      <c r="I237" s="110"/>
      <c r="J237" s="110"/>
    </row>
    <row r="238" spans="1:10" ht="22.5" customHeight="1">
      <c r="A238" s="73"/>
      <c r="B238" s="87"/>
      <c r="C238" s="87"/>
      <c r="D238" s="79">
        <v>2008</v>
      </c>
      <c r="E238" s="79"/>
      <c r="F238" s="79">
        <v>2007</v>
      </c>
      <c r="G238" s="79"/>
      <c r="H238" s="79">
        <v>2008</v>
      </c>
      <c r="I238" s="79"/>
      <c r="J238" s="79">
        <v>2007</v>
      </c>
    </row>
    <row r="239" spans="1:10" ht="22.5" customHeight="1">
      <c r="A239" s="22" t="s">
        <v>98</v>
      </c>
      <c r="D239" s="32"/>
      <c r="E239" s="32"/>
      <c r="F239" s="32"/>
      <c r="G239" s="32"/>
      <c r="H239" s="32"/>
      <c r="I239" s="32"/>
      <c r="J239" s="32"/>
    </row>
    <row r="240" spans="1:12" ht="22.5" customHeight="1">
      <c r="A240" s="22" t="s">
        <v>99</v>
      </c>
      <c r="D240" s="32">
        <v>-894253</v>
      </c>
      <c r="E240" s="67"/>
      <c r="F240" s="67">
        <v>258285</v>
      </c>
      <c r="G240" s="67"/>
      <c r="H240" s="32">
        <v>-882328</v>
      </c>
      <c r="I240" s="67"/>
      <c r="J240" s="67">
        <v>274877</v>
      </c>
      <c r="K240" s="39"/>
      <c r="L240" s="39"/>
    </row>
    <row r="241" spans="1:12" ht="22.5" customHeight="1">
      <c r="A241" s="22" t="s">
        <v>100</v>
      </c>
      <c r="D241" s="32">
        <v>14969</v>
      </c>
      <c r="E241" s="67"/>
      <c r="F241" s="67">
        <v>645</v>
      </c>
      <c r="G241" s="67"/>
      <c r="H241" s="32">
        <v>14969</v>
      </c>
      <c r="I241" s="67"/>
      <c r="J241" s="67">
        <v>644</v>
      </c>
      <c r="K241" s="39"/>
      <c r="L241" s="39"/>
    </row>
    <row r="242" spans="1:12" ht="22.5" customHeight="1">
      <c r="A242" s="22" t="s">
        <v>207</v>
      </c>
      <c r="D242" s="32">
        <v>-444497</v>
      </c>
      <c r="E242" s="67"/>
      <c r="F242" s="67">
        <v>1096358</v>
      </c>
      <c r="G242" s="67"/>
      <c r="H242" s="32">
        <v>-450733</v>
      </c>
      <c r="I242" s="67"/>
      <c r="J242" s="67">
        <v>1105256</v>
      </c>
      <c r="K242" s="39"/>
      <c r="L242" s="39"/>
    </row>
    <row r="243" spans="1:12" ht="22.5" customHeight="1">
      <c r="A243" s="22" t="s">
        <v>71</v>
      </c>
      <c r="D243" s="32">
        <v>-91084</v>
      </c>
      <c r="E243" s="67"/>
      <c r="F243" s="67">
        <v>-1324671</v>
      </c>
      <c r="G243" s="67"/>
      <c r="H243" s="32">
        <v>-80040</v>
      </c>
      <c r="I243" s="67"/>
      <c r="J243" s="67">
        <v>-1383425</v>
      </c>
      <c r="K243" s="39"/>
      <c r="L243" s="39"/>
    </row>
    <row r="244" spans="1:12" ht="22.5" customHeight="1">
      <c r="A244" s="22" t="s">
        <v>101</v>
      </c>
      <c r="D244" s="32">
        <v>100881</v>
      </c>
      <c r="E244" s="67"/>
      <c r="F244" s="67">
        <v>35972</v>
      </c>
      <c r="G244" s="67"/>
      <c r="H244" s="32">
        <v>80429</v>
      </c>
      <c r="I244" s="67"/>
      <c r="J244" s="67">
        <v>31412</v>
      </c>
      <c r="K244" s="39"/>
      <c r="L244" s="39"/>
    </row>
    <row r="245" spans="1:12" ht="22.5" customHeight="1">
      <c r="A245" s="22" t="s">
        <v>242</v>
      </c>
      <c r="D245" s="32">
        <v>48</v>
      </c>
      <c r="E245" s="26"/>
      <c r="F245" s="26">
        <v>138039</v>
      </c>
      <c r="G245" s="26"/>
      <c r="H245" s="32">
        <v>0</v>
      </c>
      <c r="I245" s="26"/>
      <c r="J245" s="26">
        <v>139491</v>
      </c>
      <c r="K245" s="39"/>
      <c r="L245" s="39"/>
    </row>
    <row r="246" spans="1:12" ht="22.5" customHeight="1">
      <c r="A246" s="22" t="s">
        <v>226</v>
      </c>
      <c r="D246" s="32"/>
      <c r="E246" s="67"/>
      <c r="F246" s="67"/>
      <c r="G246" s="67"/>
      <c r="H246" s="32"/>
      <c r="I246" s="67"/>
      <c r="J246" s="67"/>
      <c r="K246" s="39"/>
      <c r="L246" s="106"/>
    </row>
    <row r="247" spans="1:12" ht="22.5" customHeight="1">
      <c r="A247" s="22" t="s">
        <v>227</v>
      </c>
      <c r="D247" s="38">
        <v>0</v>
      </c>
      <c r="E247" s="67"/>
      <c r="F247" s="28">
        <v>0</v>
      </c>
      <c r="G247" s="67"/>
      <c r="H247" s="38">
        <v>-8399</v>
      </c>
      <c r="I247" s="67"/>
      <c r="J247" s="28">
        <v>-8399</v>
      </c>
      <c r="K247" s="39"/>
      <c r="L247" s="106"/>
    </row>
    <row r="248" spans="1:10" ht="22.5" customHeight="1">
      <c r="A248" s="22" t="s">
        <v>228</v>
      </c>
      <c r="D248" s="32">
        <f>SUM(D220:D229,D240:D247)</f>
        <v>405084</v>
      </c>
      <c r="E248" s="32"/>
      <c r="F248" s="32">
        <f>SUM(F220:F229,F240:F247)</f>
        <v>977345</v>
      </c>
      <c r="G248" s="32"/>
      <c r="H248" s="32">
        <f>SUM(H220:H229,H240:H247)</f>
        <v>656281</v>
      </c>
      <c r="I248" s="32"/>
      <c r="J248" s="32">
        <f>SUM(J220:J229,J240:J247)</f>
        <v>962894</v>
      </c>
    </row>
    <row r="249" spans="1:10" ht="22.5" customHeight="1">
      <c r="A249" s="22" t="s">
        <v>144</v>
      </c>
      <c r="D249" s="31">
        <v>-85601</v>
      </c>
      <c r="E249" s="32"/>
      <c r="F249" s="32">
        <v>-69446</v>
      </c>
      <c r="G249" s="32"/>
      <c r="H249" s="31">
        <v>-86472</v>
      </c>
      <c r="I249" s="32"/>
      <c r="J249" s="32">
        <v>-69446</v>
      </c>
    </row>
    <row r="250" spans="1:10" ht="22.5" customHeight="1">
      <c r="A250" s="22" t="s">
        <v>145</v>
      </c>
      <c r="D250" s="31">
        <v>-225533</v>
      </c>
      <c r="E250" s="32"/>
      <c r="F250" s="32">
        <v>-258214</v>
      </c>
      <c r="G250" s="32"/>
      <c r="H250" s="31">
        <v>-216797</v>
      </c>
      <c r="I250" s="32"/>
      <c r="J250" s="32">
        <v>-247752</v>
      </c>
    </row>
    <row r="251" spans="1:10" ht="22.5" customHeight="1">
      <c r="A251" s="88" t="s">
        <v>238</v>
      </c>
      <c r="D251" s="44">
        <f>SUM(D248:D250)</f>
        <v>93950</v>
      </c>
      <c r="E251" s="32"/>
      <c r="F251" s="44">
        <f>SUM(F248:F250)</f>
        <v>649685</v>
      </c>
      <c r="G251" s="32"/>
      <c r="H251" s="44">
        <f>SUM(H248:H250)</f>
        <v>353012</v>
      </c>
      <c r="I251" s="32"/>
      <c r="J251" s="44">
        <f>SUM(J248:J250)</f>
        <v>645696</v>
      </c>
    </row>
    <row r="252" spans="1:10" ht="22.5" customHeight="1">
      <c r="A252" s="88"/>
      <c r="D252" s="31"/>
      <c r="E252" s="32"/>
      <c r="F252" s="31"/>
      <c r="G252" s="32"/>
      <c r="H252" s="31"/>
      <c r="I252" s="32"/>
      <c r="J252" s="31"/>
    </row>
    <row r="253" spans="1:10" ht="22.5" customHeight="1">
      <c r="A253" s="72" t="s">
        <v>135</v>
      </c>
      <c r="D253" s="32"/>
      <c r="F253" s="32"/>
      <c r="H253" s="32"/>
      <c r="J253" s="32"/>
    </row>
    <row r="254" spans="1:12" ht="22.5" customHeight="1">
      <c r="A254" s="22" t="s">
        <v>181</v>
      </c>
      <c r="D254" s="32">
        <v>-15251</v>
      </c>
      <c r="E254" s="67"/>
      <c r="F254" s="67">
        <v>-52837</v>
      </c>
      <c r="G254" s="67"/>
      <c r="H254" s="32">
        <v>-15251</v>
      </c>
      <c r="I254" s="67"/>
      <c r="J254" s="67">
        <v>-52837</v>
      </c>
      <c r="K254" s="39"/>
      <c r="L254" s="39"/>
    </row>
    <row r="255" spans="1:12" ht="22.5" customHeight="1">
      <c r="A255" s="22" t="s">
        <v>187</v>
      </c>
      <c r="D255" s="32">
        <v>78821</v>
      </c>
      <c r="E255" s="67"/>
      <c r="F255" s="67">
        <v>-2056</v>
      </c>
      <c r="G255" s="67"/>
      <c r="H255" s="32">
        <v>0</v>
      </c>
      <c r="I255" s="67"/>
      <c r="J255" s="67">
        <v>0</v>
      </c>
      <c r="K255" s="39"/>
      <c r="L255" s="39"/>
    </row>
    <row r="256" spans="1:12" ht="22.5" customHeight="1">
      <c r="A256" s="22" t="s">
        <v>229</v>
      </c>
      <c r="D256" s="32">
        <v>0</v>
      </c>
      <c r="E256" s="67"/>
      <c r="F256" s="67">
        <v>32915</v>
      </c>
      <c r="G256" s="67"/>
      <c r="H256" s="32">
        <v>0</v>
      </c>
      <c r="I256" s="67"/>
      <c r="J256" s="67">
        <v>0</v>
      </c>
      <c r="K256" s="39"/>
      <c r="L256" s="39"/>
    </row>
    <row r="257" spans="1:12" ht="22.5" customHeight="1">
      <c r="A257" s="22" t="s">
        <v>230</v>
      </c>
      <c r="D257" s="32">
        <v>-151563</v>
      </c>
      <c r="E257" s="67"/>
      <c r="F257" s="67">
        <v>-162840</v>
      </c>
      <c r="G257" s="67"/>
      <c r="H257" s="32">
        <v>-151106</v>
      </c>
      <c r="I257" s="67"/>
      <c r="J257" s="67">
        <v>-162293</v>
      </c>
      <c r="K257" s="39"/>
      <c r="L257" s="107"/>
    </row>
    <row r="258" spans="1:12" ht="22.5" customHeight="1">
      <c r="A258" s="22" t="s">
        <v>179</v>
      </c>
      <c r="D258" s="32">
        <v>0</v>
      </c>
      <c r="E258" s="67"/>
      <c r="F258" s="67">
        <v>-38000</v>
      </c>
      <c r="G258" s="67"/>
      <c r="H258" s="32">
        <v>0</v>
      </c>
      <c r="I258" s="67"/>
      <c r="J258" s="67">
        <v>0</v>
      </c>
      <c r="K258" s="39"/>
      <c r="L258" s="107"/>
    </row>
    <row r="259" spans="1:12" ht="22.5" customHeight="1">
      <c r="A259" s="22" t="s">
        <v>231</v>
      </c>
      <c r="D259" s="32">
        <v>18813</v>
      </c>
      <c r="E259" s="67"/>
      <c r="F259" s="67">
        <v>19069</v>
      </c>
      <c r="G259" s="67"/>
      <c r="H259" s="32">
        <v>18813</v>
      </c>
      <c r="I259" s="67"/>
      <c r="J259" s="67">
        <v>10389</v>
      </c>
      <c r="K259" s="39"/>
      <c r="L259" s="107"/>
    </row>
    <row r="260" spans="1:12" ht="22.5" customHeight="1">
      <c r="A260" s="22" t="s">
        <v>232</v>
      </c>
      <c r="D260" s="32">
        <v>8399</v>
      </c>
      <c r="E260" s="67"/>
      <c r="F260" s="67">
        <v>8399</v>
      </c>
      <c r="G260" s="67"/>
      <c r="H260" s="32">
        <v>8399</v>
      </c>
      <c r="I260" s="67"/>
      <c r="J260" s="67">
        <v>8399</v>
      </c>
      <c r="K260" s="39"/>
      <c r="L260" s="39"/>
    </row>
    <row r="261" spans="1:12" ht="22.5" customHeight="1">
      <c r="A261" s="22" t="s">
        <v>233</v>
      </c>
      <c r="D261" s="32"/>
      <c r="E261" s="67"/>
      <c r="F261" s="67"/>
      <c r="G261" s="67"/>
      <c r="H261" s="32"/>
      <c r="I261" s="67"/>
      <c r="J261" s="67"/>
      <c r="K261" s="39"/>
      <c r="L261" s="39"/>
    </row>
    <row r="262" spans="1:12" ht="22.5" customHeight="1">
      <c r="A262" s="22" t="s">
        <v>224</v>
      </c>
      <c r="B262" s="29"/>
      <c r="D262" s="32">
        <v>50683</v>
      </c>
      <c r="E262" s="67"/>
      <c r="F262" s="67">
        <v>35997</v>
      </c>
      <c r="G262" s="67"/>
      <c r="H262" s="32">
        <v>0</v>
      </c>
      <c r="I262" s="67"/>
      <c r="J262" s="67">
        <v>35997</v>
      </c>
      <c r="K262" s="39"/>
      <c r="L262" s="107"/>
    </row>
    <row r="263" spans="1:12" ht="22.5" customHeight="1">
      <c r="A263" s="22" t="s">
        <v>218</v>
      </c>
      <c r="B263" s="29"/>
      <c r="D263" s="32">
        <v>-250</v>
      </c>
      <c r="E263" s="67"/>
      <c r="F263" s="67">
        <v>0</v>
      </c>
      <c r="G263" s="67"/>
      <c r="H263" s="32">
        <v>-250</v>
      </c>
      <c r="I263" s="67"/>
      <c r="J263" s="67">
        <v>0</v>
      </c>
      <c r="K263" s="39"/>
      <c r="L263" s="107"/>
    </row>
    <row r="264" spans="1:10" ht="22.5" customHeight="1">
      <c r="A264" s="88" t="s">
        <v>234</v>
      </c>
      <c r="D264" s="44">
        <f>SUM(D254:D263)</f>
        <v>-10348</v>
      </c>
      <c r="E264" s="32"/>
      <c r="F264" s="44">
        <f>SUM(F254:F263)</f>
        <v>-159353</v>
      </c>
      <c r="G264" s="32"/>
      <c r="H264" s="44">
        <f>SUM(H254:H263)</f>
        <v>-139395</v>
      </c>
      <c r="I264" s="32"/>
      <c r="J264" s="44">
        <f>SUM(J254:J263)</f>
        <v>-160345</v>
      </c>
    </row>
    <row r="265" spans="4:10" ht="22.5" customHeight="1">
      <c r="D265" s="31"/>
      <c r="E265" s="32"/>
      <c r="F265" s="31"/>
      <c r="G265" s="32"/>
      <c r="H265" s="31"/>
      <c r="I265" s="32"/>
      <c r="J265" s="31"/>
    </row>
    <row r="266" spans="1:10" ht="22.5" customHeight="1">
      <c r="A266" s="22" t="s">
        <v>1</v>
      </c>
      <c r="B266" s="43"/>
      <c r="C266" s="43"/>
      <c r="D266" s="40"/>
      <c r="E266" s="31"/>
      <c r="F266" s="31"/>
      <c r="G266" s="31"/>
      <c r="H266" s="40"/>
      <c r="I266" s="31"/>
      <c r="J266" s="26"/>
    </row>
    <row r="267" spans="2:10" ht="22.5" customHeight="1">
      <c r="B267" s="43"/>
      <c r="C267" s="43"/>
      <c r="D267" s="40"/>
      <c r="E267" s="31"/>
      <c r="F267" s="31"/>
      <c r="G267" s="31"/>
      <c r="H267" s="40"/>
      <c r="I267" s="31"/>
      <c r="J267" s="41" t="s">
        <v>35</v>
      </c>
    </row>
    <row r="268" spans="1:10" ht="22.5" customHeight="1">
      <c r="A268" s="72" t="s">
        <v>149</v>
      </c>
      <c r="B268" s="62"/>
      <c r="C268" s="62"/>
      <c r="D268" s="62"/>
      <c r="E268" s="62"/>
      <c r="F268" s="62"/>
      <c r="G268" s="62"/>
      <c r="H268" s="62"/>
      <c r="I268" s="62"/>
      <c r="J268" s="62"/>
    </row>
    <row r="269" spans="1:10" ht="22.5" customHeight="1">
      <c r="A269" s="72" t="s">
        <v>185</v>
      </c>
      <c r="B269" s="84"/>
      <c r="C269" s="85"/>
      <c r="D269" s="62"/>
      <c r="E269" s="62"/>
      <c r="F269" s="62"/>
      <c r="G269" s="62"/>
      <c r="H269" s="62"/>
      <c r="I269" s="62"/>
      <c r="J269" s="62"/>
    </row>
    <row r="270" spans="1:10" s="86" customFormat="1" ht="22.5" customHeight="1">
      <c r="A270" s="72" t="s">
        <v>199</v>
      </c>
      <c r="B270" s="84"/>
      <c r="C270" s="85"/>
      <c r="D270" s="62"/>
      <c r="E270" s="62"/>
      <c r="F270" s="62"/>
      <c r="G270" s="62"/>
      <c r="H270" s="62"/>
      <c r="I270" s="62"/>
      <c r="J270" s="62"/>
    </row>
    <row r="271" spans="1:10" s="86" customFormat="1" ht="22.5" customHeight="1">
      <c r="A271" s="73"/>
      <c r="B271" s="84"/>
      <c r="C271" s="85"/>
      <c r="D271" s="62"/>
      <c r="E271" s="62"/>
      <c r="F271" s="62"/>
      <c r="G271" s="62"/>
      <c r="H271" s="62"/>
      <c r="I271" s="62"/>
      <c r="J271" s="74" t="s">
        <v>22</v>
      </c>
    </row>
    <row r="272" spans="1:10" ht="22.5" customHeight="1">
      <c r="A272" s="73"/>
      <c r="B272" s="75"/>
      <c r="C272" s="75"/>
      <c r="D272" s="110" t="s">
        <v>31</v>
      </c>
      <c r="E272" s="110"/>
      <c r="F272" s="110"/>
      <c r="G272" s="76"/>
      <c r="H272" s="110" t="s">
        <v>32</v>
      </c>
      <c r="I272" s="110"/>
      <c r="J272" s="110"/>
    </row>
    <row r="273" spans="1:10" ht="22.5" customHeight="1">
      <c r="A273" s="73"/>
      <c r="B273" s="87"/>
      <c r="C273" s="87"/>
      <c r="D273" s="79">
        <v>2008</v>
      </c>
      <c r="E273" s="79"/>
      <c r="F273" s="79">
        <v>2007</v>
      </c>
      <c r="G273" s="79"/>
      <c r="H273" s="79">
        <v>2008</v>
      </c>
      <c r="I273" s="79"/>
      <c r="J273" s="79">
        <v>2007</v>
      </c>
    </row>
    <row r="274" spans="1:10" ht="22.5" customHeight="1">
      <c r="A274" s="72" t="s">
        <v>136</v>
      </c>
      <c r="D274" s="32"/>
      <c r="E274" s="32"/>
      <c r="F274" s="32"/>
      <c r="G274" s="32"/>
      <c r="H274" s="32"/>
      <c r="I274" s="32"/>
      <c r="J274" s="32"/>
    </row>
    <row r="275" spans="1:12" ht="22.5" customHeight="1">
      <c r="A275" s="22" t="s">
        <v>217</v>
      </c>
      <c r="K275" s="39"/>
      <c r="L275" s="39"/>
    </row>
    <row r="276" spans="1:12" ht="22.5" customHeight="1">
      <c r="A276" s="22" t="s">
        <v>63</v>
      </c>
      <c r="D276" s="32">
        <v>180131</v>
      </c>
      <c r="E276" s="67"/>
      <c r="F276" s="67">
        <v>-591880</v>
      </c>
      <c r="G276" s="67"/>
      <c r="H276" s="32">
        <v>180131</v>
      </c>
      <c r="I276" s="67"/>
      <c r="J276" s="67">
        <v>-591880</v>
      </c>
      <c r="K276" s="39"/>
      <c r="L276" s="39"/>
    </row>
    <row r="277" spans="1:12" ht="22.5" customHeight="1">
      <c r="A277" s="22" t="s">
        <v>158</v>
      </c>
      <c r="D277" s="32">
        <v>-119232</v>
      </c>
      <c r="E277" s="67"/>
      <c r="F277" s="67">
        <v>-87902</v>
      </c>
      <c r="G277" s="67"/>
      <c r="H277" s="32">
        <v>-119232</v>
      </c>
      <c r="I277" s="67"/>
      <c r="J277" s="67">
        <v>-87902</v>
      </c>
      <c r="K277" s="39"/>
      <c r="L277" s="39"/>
    </row>
    <row r="278" spans="1:12" ht="22.5" customHeight="1">
      <c r="A278" s="22" t="s">
        <v>180</v>
      </c>
      <c r="D278" s="32">
        <v>-62500</v>
      </c>
      <c r="E278" s="67"/>
      <c r="F278" s="67">
        <v>-62500</v>
      </c>
      <c r="G278" s="67"/>
      <c r="H278" s="32">
        <v>-62500</v>
      </c>
      <c r="I278" s="67"/>
      <c r="J278" s="67">
        <v>-62500</v>
      </c>
      <c r="K278" s="39"/>
      <c r="L278" s="39"/>
    </row>
    <row r="279" spans="1:12" ht="22.5" customHeight="1">
      <c r="A279" s="22" t="s">
        <v>239</v>
      </c>
      <c r="D279" s="32">
        <v>1117</v>
      </c>
      <c r="E279" s="67"/>
      <c r="F279" s="67">
        <v>300000</v>
      </c>
      <c r="G279" s="67"/>
      <c r="H279" s="32">
        <v>0</v>
      </c>
      <c r="I279" s="67"/>
      <c r="J279" s="67">
        <v>300000</v>
      </c>
      <c r="K279" s="39"/>
      <c r="L279" s="39"/>
    </row>
    <row r="280" spans="1:12" ht="22.5" customHeight="1">
      <c r="A280" s="22" t="s">
        <v>215</v>
      </c>
      <c r="D280" s="32">
        <v>-316000</v>
      </c>
      <c r="E280" s="67"/>
      <c r="F280" s="67">
        <v>0</v>
      </c>
      <c r="G280" s="67"/>
      <c r="H280" s="32">
        <v>-310000</v>
      </c>
      <c r="I280" s="67"/>
      <c r="J280" s="67">
        <v>0</v>
      </c>
      <c r="K280" s="39"/>
      <c r="L280" s="39"/>
    </row>
    <row r="281" spans="1:12" ht="22.5" customHeight="1">
      <c r="A281" s="22" t="s">
        <v>235</v>
      </c>
      <c r="D281" s="32">
        <v>0</v>
      </c>
      <c r="E281" s="67"/>
      <c r="F281" s="67">
        <v>0</v>
      </c>
      <c r="G281" s="67"/>
      <c r="H281" s="32">
        <v>-67000</v>
      </c>
      <c r="I281" s="67"/>
      <c r="J281" s="67">
        <v>100000</v>
      </c>
      <c r="K281" s="39"/>
      <c r="L281" s="39"/>
    </row>
    <row r="282" spans="1:12" ht="22.5" customHeight="1">
      <c r="A282" s="22" t="s">
        <v>102</v>
      </c>
      <c r="D282" s="32">
        <v>0</v>
      </c>
      <c r="E282" s="67"/>
      <c r="F282" s="67">
        <v>1564</v>
      </c>
      <c r="G282" s="67"/>
      <c r="H282" s="32">
        <v>0</v>
      </c>
      <c r="I282" s="67"/>
      <c r="J282" s="67">
        <v>1564</v>
      </c>
      <c r="K282" s="39"/>
      <c r="L282" s="39"/>
    </row>
    <row r="283" spans="1:11" ht="22.5" customHeight="1">
      <c r="A283" s="88" t="s">
        <v>236</v>
      </c>
      <c r="D283" s="44">
        <f>SUM(D276:D282)</f>
        <v>-316484</v>
      </c>
      <c r="E283" s="32"/>
      <c r="F283" s="44">
        <f>SUM(F276:F282)</f>
        <v>-440718</v>
      </c>
      <c r="G283" s="32"/>
      <c r="H283" s="44">
        <f>SUM(H276:H282)</f>
        <v>-378601</v>
      </c>
      <c r="I283" s="32"/>
      <c r="J283" s="44">
        <f>SUM(J276:J282)</f>
        <v>-340718</v>
      </c>
      <c r="K283" s="22" t="s">
        <v>143</v>
      </c>
    </row>
    <row r="284" spans="1:10" ht="22.5" customHeight="1">
      <c r="A284" s="88" t="s">
        <v>237</v>
      </c>
      <c r="D284" s="32">
        <f>SUM(D283,D264,D251,)</f>
        <v>-232882</v>
      </c>
      <c r="E284" s="32"/>
      <c r="F284" s="32">
        <f>SUM(F251,F264,F283)</f>
        <v>49614</v>
      </c>
      <c r="G284" s="32"/>
      <c r="H284" s="32">
        <f>SUM(H283,H264,H251,)</f>
        <v>-164984</v>
      </c>
      <c r="I284" s="32"/>
      <c r="J284" s="32">
        <f>SUM(J251,J264,J283)</f>
        <v>144633</v>
      </c>
    </row>
    <row r="285" spans="1:10" ht="22.5" customHeight="1">
      <c r="A285" s="22" t="s">
        <v>20</v>
      </c>
      <c r="D285" s="32">
        <f>F10</f>
        <v>1070319</v>
      </c>
      <c r="E285" s="32"/>
      <c r="F285" s="32">
        <v>1305954</v>
      </c>
      <c r="G285" s="32"/>
      <c r="H285" s="32">
        <f>J10</f>
        <v>969861</v>
      </c>
      <c r="I285" s="32"/>
      <c r="J285" s="32">
        <v>1170778</v>
      </c>
    </row>
    <row r="286" spans="1:10" ht="22.5" customHeight="1" thickBot="1">
      <c r="A286" s="88" t="s">
        <v>21</v>
      </c>
      <c r="D286" s="46">
        <f>SUM(D284:D285)</f>
        <v>837437</v>
      </c>
      <c r="E286" s="32"/>
      <c r="F286" s="46">
        <f>SUM(F284:F285)</f>
        <v>1355568</v>
      </c>
      <c r="G286" s="32"/>
      <c r="H286" s="46">
        <f>SUM(H284:H285)</f>
        <v>804877</v>
      </c>
      <c r="I286" s="32"/>
      <c r="J286" s="46">
        <f>SUM(J284:J285)</f>
        <v>1315411</v>
      </c>
    </row>
    <row r="287" spans="4:10" ht="22.5" customHeight="1" thickTop="1">
      <c r="D287" s="31">
        <f>D286-D10</f>
        <v>0</v>
      </c>
      <c r="E287" s="31"/>
      <c r="F287" s="108">
        <f>1355568-F286</f>
        <v>0</v>
      </c>
      <c r="G287" s="32"/>
      <c r="H287" s="31">
        <f>H286-H10</f>
        <v>0</v>
      </c>
      <c r="I287" s="31"/>
      <c r="J287" s="108">
        <f>1315411-J286</f>
        <v>0</v>
      </c>
    </row>
    <row r="288" spans="1:10" ht="22.5" customHeight="1">
      <c r="A288" s="88" t="s">
        <v>159</v>
      </c>
      <c r="B288" s="22" t="s">
        <v>188</v>
      </c>
      <c r="D288" s="31"/>
      <c r="E288" s="32"/>
      <c r="F288" s="31"/>
      <c r="G288" s="32"/>
      <c r="I288" s="32"/>
      <c r="J288" s="31"/>
    </row>
    <row r="289" spans="1:10" ht="22.5" customHeight="1">
      <c r="A289" s="22" t="s">
        <v>160</v>
      </c>
      <c r="D289" s="31"/>
      <c r="E289" s="32"/>
      <c r="F289" s="31"/>
      <c r="G289" s="32"/>
      <c r="H289" s="31"/>
      <c r="I289" s="32"/>
      <c r="J289" s="31"/>
    </row>
    <row r="290" spans="1:10" ht="22.5" customHeight="1">
      <c r="A290" s="22" t="s">
        <v>161</v>
      </c>
      <c r="D290" s="31"/>
      <c r="E290" s="32"/>
      <c r="F290" s="31"/>
      <c r="G290" s="32"/>
      <c r="H290" s="31"/>
      <c r="I290" s="32"/>
      <c r="J290" s="31"/>
    </row>
    <row r="291" spans="1:10" ht="22.5" customHeight="1">
      <c r="A291" s="22" t="s">
        <v>162</v>
      </c>
      <c r="D291" s="31">
        <v>30560</v>
      </c>
      <c r="E291" s="32"/>
      <c r="F291" s="32">
        <v>3678</v>
      </c>
      <c r="G291" s="32"/>
      <c r="H291" s="31">
        <v>30560</v>
      </c>
      <c r="I291" s="32"/>
      <c r="J291" s="32">
        <v>3678</v>
      </c>
    </row>
    <row r="292" spans="4:10" ht="22.5" customHeight="1">
      <c r="D292" s="32"/>
      <c r="E292" s="32"/>
      <c r="F292" s="32"/>
      <c r="G292" s="32"/>
      <c r="H292" s="32"/>
      <c r="I292" s="32"/>
      <c r="J292" s="32"/>
    </row>
    <row r="293" spans="1:6" ht="22.5" customHeight="1">
      <c r="A293" s="22" t="s">
        <v>1</v>
      </c>
      <c r="F293" s="32"/>
    </row>
  </sheetData>
  <mergeCells count="16">
    <mergeCell ref="D158:F158"/>
    <mergeCell ref="H158:J158"/>
    <mergeCell ref="D199:F199"/>
    <mergeCell ref="H199:J199"/>
    <mergeCell ref="D83:F83"/>
    <mergeCell ref="H83:J83"/>
    <mergeCell ref="D120:F120"/>
    <mergeCell ref="H120:J120"/>
    <mergeCell ref="D4:F4"/>
    <mergeCell ref="H4:J4"/>
    <mergeCell ref="D45:F45"/>
    <mergeCell ref="H45:J45"/>
    <mergeCell ref="D237:F237"/>
    <mergeCell ref="H237:J237"/>
    <mergeCell ref="D272:F272"/>
    <mergeCell ref="H272:J272"/>
  </mergeCells>
  <printOptions horizontalCentered="1"/>
  <pageMargins left="0.984251968503937" right="0.3937007874015748" top="0.7874015748031497" bottom="0.3937007874015748" header="0.1968503937007874" footer="0.1968503937007874"/>
  <pageSetup fitToHeight="6" horizontalDpi="600" verticalDpi="600" orientation="portrait" paperSize="9" scale="68" r:id="rId2"/>
  <rowBreaks count="7" manualBreakCount="7">
    <brk id="41" max="255" man="1"/>
    <brk id="79" max="255" man="1"/>
    <brk id="114" max="255" man="1"/>
    <brk id="152" max="255" man="1"/>
    <brk id="193" max="255" man="1"/>
    <brk id="231" max="255" man="1"/>
    <brk id="266" max="255" man="1"/>
  </rowBreaks>
  <ignoredErrors>
    <ignoredError sqref="E103:G103 I103:J10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zoomScale="75" zoomScaleNormal="75" workbookViewId="0" topLeftCell="B7">
      <selection activeCell="V25" sqref="V25"/>
    </sheetView>
  </sheetViews>
  <sheetFormatPr defaultColWidth="9.00390625" defaultRowHeight="21.75" customHeight="1"/>
  <cols>
    <col min="1" max="1" width="47.00390625" style="3" customWidth="1"/>
    <col min="2" max="2" width="5.375" style="1" customWidth="1"/>
    <col min="3" max="3" width="1.00390625" style="2" customWidth="1"/>
    <col min="4" max="4" width="14.75390625" style="14" customWidth="1"/>
    <col min="5" max="5" width="1.37890625" style="14" customWidth="1"/>
    <col min="6" max="6" width="12.625" style="14" customWidth="1"/>
    <col min="7" max="7" width="1.37890625" style="14" customWidth="1"/>
    <col min="8" max="8" width="14.75390625" style="14" customWidth="1"/>
    <col min="9" max="9" width="1.37890625" style="14" customWidth="1"/>
    <col min="10" max="10" width="14.75390625" style="14" customWidth="1"/>
    <col min="11" max="11" width="1.37890625" style="14" customWidth="1"/>
    <col min="12" max="12" width="12.625" style="14" customWidth="1"/>
    <col min="13" max="13" width="1.37890625" style="14" customWidth="1"/>
    <col min="14" max="14" width="17.375" style="14" customWidth="1"/>
    <col min="15" max="15" width="1.37890625" style="14" customWidth="1"/>
    <col min="16" max="16" width="15.25390625" style="14" customWidth="1"/>
    <col min="17" max="17" width="1.37890625" style="14" customWidth="1"/>
    <col min="18" max="18" width="15.25390625" style="14" customWidth="1"/>
    <col min="19" max="19" width="1.37890625" style="14" customWidth="1"/>
    <col min="20" max="20" width="16.00390625" style="14" customWidth="1"/>
    <col min="21" max="21" width="1.37890625" style="14" customWidth="1"/>
    <col min="22" max="22" width="15.25390625" style="14" customWidth="1"/>
    <col min="23" max="23" width="9.875" style="3" bestFit="1" customWidth="1"/>
    <col min="24" max="16384" width="9.125" style="3" customWidth="1"/>
  </cols>
  <sheetData>
    <row r="1" ht="21.75" customHeight="1">
      <c r="V1" s="4" t="s">
        <v>35</v>
      </c>
    </row>
    <row r="2" spans="1:22" ht="21.75" customHeight="1">
      <c r="A2" s="16" t="s">
        <v>149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21.75" customHeight="1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89" customFormat="1" ht="21.75" customHeight="1">
      <c r="A4" s="16" t="s">
        <v>199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s="89" customFormat="1" ht="21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 t="s">
        <v>22</v>
      </c>
    </row>
    <row r="6" spans="4:22" ht="21.75" customHeight="1">
      <c r="D6" s="112" t="s">
        <v>31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3:22" s="1" customFormat="1" ht="21.75" customHeight="1">
      <c r="C7" s="2"/>
      <c r="E7" s="5"/>
      <c r="F7" s="111" t="s">
        <v>2</v>
      </c>
      <c r="G7" s="111"/>
      <c r="H7" s="111"/>
      <c r="I7" s="111"/>
      <c r="J7" s="111"/>
      <c r="K7" s="6"/>
      <c r="L7" s="6"/>
      <c r="M7" s="6"/>
      <c r="O7" s="5"/>
      <c r="S7" s="5"/>
      <c r="T7" s="5" t="s">
        <v>14</v>
      </c>
      <c r="U7" s="6"/>
      <c r="V7" s="6"/>
    </row>
    <row r="8" spans="3:22" s="1" customFormat="1" ht="21.75" customHeight="1">
      <c r="C8" s="2"/>
      <c r="E8" s="5"/>
      <c r="F8" s="6"/>
      <c r="G8" s="6"/>
      <c r="H8" s="6"/>
      <c r="I8" s="6"/>
      <c r="J8" s="6" t="s">
        <v>27</v>
      </c>
      <c r="K8" s="6"/>
      <c r="L8" s="6"/>
      <c r="M8" s="6"/>
      <c r="O8" s="5"/>
      <c r="S8" s="5"/>
      <c r="T8" s="5" t="s">
        <v>28</v>
      </c>
      <c r="U8" s="6"/>
      <c r="V8" s="6"/>
    </row>
    <row r="9" spans="3:22" s="1" customFormat="1" ht="21.75" customHeight="1">
      <c r="C9" s="2"/>
      <c r="D9" s="1" t="s">
        <v>25</v>
      </c>
      <c r="E9" s="5"/>
      <c r="F9" s="5"/>
      <c r="G9" s="5"/>
      <c r="H9" s="5" t="s">
        <v>16</v>
      </c>
      <c r="I9" s="5"/>
      <c r="J9" s="5" t="s">
        <v>7</v>
      </c>
      <c r="K9" s="5"/>
      <c r="L9" s="5"/>
      <c r="M9" s="5"/>
      <c r="N9" s="6" t="s">
        <v>193</v>
      </c>
      <c r="O9" s="5"/>
      <c r="P9" s="111" t="s">
        <v>3</v>
      </c>
      <c r="Q9" s="111"/>
      <c r="R9" s="111"/>
      <c r="S9" s="5"/>
      <c r="T9" s="6" t="s">
        <v>29</v>
      </c>
      <c r="U9" s="6"/>
      <c r="V9" s="6"/>
    </row>
    <row r="10" spans="3:22" s="1" customFormat="1" ht="21.75" customHeight="1">
      <c r="C10" s="2"/>
      <c r="D10" s="5" t="s">
        <v>174</v>
      </c>
      <c r="E10" s="5"/>
      <c r="F10" s="5" t="s">
        <v>4</v>
      </c>
      <c r="G10" s="5"/>
      <c r="H10" s="5" t="s">
        <v>7</v>
      </c>
      <c r="I10" s="5"/>
      <c r="J10" s="5" t="s">
        <v>8</v>
      </c>
      <c r="K10" s="5"/>
      <c r="L10" s="5"/>
      <c r="M10" s="5"/>
      <c r="N10" s="6" t="s">
        <v>15</v>
      </c>
      <c r="O10" s="5"/>
      <c r="P10" s="6" t="s">
        <v>194</v>
      </c>
      <c r="Q10" s="6"/>
      <c r="R10" s="6" t="s">
        <v>10</v>
      </c>
      <c r="S10" s="5"/>
      <c r="T10" s="6" t="s">
        <v>30</v>
      </c>
      <c r="U10" s="6"/>
      <c r="V10" s="6"/>
    </row>
    <row r="11" spans="2:22" s="1" customFormat="1" ht="21.75" customHeight="1">
      <c r="B11" s="8" t="s">
        <v>0</v>
      </c>
      <c r="C11" s="2"/>
      <c r="D11" s="7" t="s">
        <v>26</v>
      </c>
      <c r="E11" s="5"/>
      <c r="F11" s="7" t="s">
        <v>5</v>
      </c>
      <c r="G11" s="5"/>
      <c r="H11" s="7" t="s">
        <v>6</v>
      </c>
      <c r="I11" s="5"/>
      <c r="J11" s="7" t="s">
        <v>192</v>
      </c>
      <c r="K11" s="6"/>
      <c r="L11" s="7" t="s">
        <v>24</v>
      </c>
      <c r="M11" s="6"/>
      <c r="N11" s="7" t="s">
        <v>13</v>
      </c>
      <c r="O11" s="5"/>
      <c r="P11" s="7" t="s">
        <v>12</v>
      </c>
      <c r="Q11" s="5"/>
      <c r="R11" s="7" t="s">
        <v>153</v>
      </c>
      <c r="S11" s="5"/>
      <c r="T11" s="7" t="s">
        <v>9</v>
      </c>
      <c r="U11" s="5"/>
      <c r="V11" s="7" t="s">
        <v>11</v>
      </c>
    </row>
    <row r="12" spans="1:22" ht="21.75" customHeight="1">
      <c r="A12" s="16" t="s">
        <v>37</v>
      </c>
      <c r="D12" s="9">
        <v>1184645</v>
      </c>
      <c r="E12" s="9"/>
      <c r="F12" s="9">
        <v>2828907</v>
      </c>
      <c r="G12" s="9"/>
      <c r="H12" s="9">
        <v>445632</v>
      </c>
      <c r="I12" s="9"/>
      <c r="J12" s="21">
        <v>123947</v>
      </c>
      <c r="K12" s="9"/>
      <c r="L12" s="9">
        <v>490645</v>
      </c>
      <c r="M12" s="9"/>
      <c r="N12" s="9">
        <v>1338</v>
      </c>
      <c r="O12" s="9"/>
      <c r="P12" s="9">
        <v>103038</v>
      </c>
      <c r="Q12" s="9"/>
      <c r="R12" s="9">
        <v>-1381544</v>
      </c>
      <c r="S12" s="9"/>
      <c r="T12" s="9">
        <v>113392</v>
      </c>
      <c r="U12" s="9"/>
      <c r="V12" s="9">
        <f aca="true" t="shared" si="0" ref="V12:V19">SUM(D12:U12)</f>
        <v>3910000</v>
      </c>
    </row>
    <row r="13" spans="1:22" ht="21.75" customHeight="1">
      <c r="A13" s="3" t="s">
        <v>182</v>
      </c>
      <c r="D13" s="9">
        <v>1564</v>
      </c>
      <c r="E13" s="9"/>
      <c r="F13" s="26">
        <v>0</v>
      </c>
      <c r="G13" s="9"/>
      <c r="H13" s="26">
        <v>0</v>
      </c>
      <c r="I13" s="9"/>
      <c r="J13" s="26">
        <v>0</v>
      </c>
      <c r="K13" s="9"/>
      <c r="L13" s="26">
        <v>0</v>
      </c>
      <c r="M13" s="9"/>
      <c r="N13" s="26">
        <v>0</v>
      </c>
      <c r="O13" s="9"/>
      <c r="P13" s="26">
        <v>0</v>
      </c>
      <c r="Q13" s="9"/>
      <c r="R13" s="26">
        <v>0</v>
      </c>
      <c r="S13" s="9"/>
      <c r="T13" s="26">
        <v>0</v>
      </c>
      <c r="U13" s="9"/>
      <c r="V13" s="10">
        <f t="shared" si="0"/>
        <v>1564</v>
      </c>
    </row>
    <row r="14" spans="1:22" ht="21.75" customHeight="1">
      <c r="A14" s="3" t="s">
        <v>39</v>
      </c>
      <c r="D14" s="9"/>
      <c r="E14" s="9"/>
      <c r="F14" s="9"/>
      <c r="G14" s="9"/>
      <c r="H14" s="9"/>
      <c r="I14" s="9"/>
      <c r="J14" s="2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1.75" customHeight="1">
      <c r="A15" s="3" t="s">
        <v>40</v>
      </c>
      <c r="B15" s="11"/>
      <c r="D15" s="26">
        <v>0</v>
      </c>
      <c r="E15" s="25"/>
      <c r="F15" s="26">
        <v>0</v>
      </c>
      <c r="G15" s="25"/>
      <c r="H15" s="26">
        <v>0</v>
      </c>
      <c r="I15" s="25"/>
      <c r="J15" s="109">
        <v>-27728</v>
      </c>
      <c r="K15" s="25"/>
      <c r="L15" s="26">
        <v>0</v>
      </c>
      <c r="M15" s="25"/>
      <c r="N15" s="26">
        <v>0</v>
      </c>
      <c r="O15" s="25"/>
      <c r="P15" s="26">
        <v>0</v>
      </c>
      <c r="Q15" s="25"/>
      <c r="R15" s="26">
        <v>0</v>
      </c>
      <c r="S15" s="25"/>
      <c r="T15" s="25">
        <v>-6546</v>
      </c>
      <c r="U15" s="10"/>
      <c r="V15" s="10">
        <f t="shared" si="0"/>
        <v>-34274</v>
      </c>
    </row>
    <row r="16" spans="1:22" ht="21.75" customHeight="1">
      <c r="A16" s="3" t="s">
        <v>171</v>
      </c>
      <c r="B16" s="11"/>
      <c r="D16" s="26">
        <v>0</v>
      </c>
      <c r="E16" s="10"/>
      <c r="F16" s="26">
        <v>0</v>
      </c>
      <c r="G16" s="10"/>
      <c r="H16" s="26">
        <v>0</v>
      </c>
      <c r="I16" s="10"/>
      <c r="J16" s="21">
        <v>-2825</v>
      </c>
      <c r="K16" s="9"/>
      <c r="L16" s="26">
        <v>0</v>
      </c>
      <c r="M16" s="9"/>
      <c r="N16" s="26">
        <v>0</v>
      </c>
      <c r="O16" s="10"/>
      <c r="P16" s="26">
        <v>0</v>
      </c>
      <c r="Q16" s="10"/>
      <c r="R16" s="26">
        <v>0</v>
      </c>
      <c r="S16" s="10"/>
      <c r="T16" s="10">
        <v>-667</v>
      </c>
      <c r="U16" s="10"/>
      <c r="V16" s="10">
        <f t="shared" si="0"/>
        <v>-3492</v>
      </c>
    </row>
    <row r="17" spans="1:22" ht="21.75" customHeight="1">
      <c r="A17" s="3" t="s">
        <v>155</v>
      </c>
      <c r="B17" s="11"/>
      <c r="D17" s="9"/>
      <c r="E17" s="10"/>
      <c r="F17" s="9"/>
      <c r="G17" s="10"/>
      <c r="H17" s="9"/>
      <c r="I17" s="10"/>
      <c r="J17" s="9"/>
      <c r="K17" s="9"/>
      <c r="L17" s="10"/>
      <c r="M17" s="9"/>
      <c r="N17" s="9"/>
      <c r="O17" s="10"/>
      <c r="P17" s="9"/>
      <c r="Q17" s="10"/>
      <c r="R17" s="9"/>
      <c r="S17" s="10"/>
      <c r="T17" s="10"/>
      <c r="U17" s="10"/>
      <c r="V17" s="10"/>
    </row>
    <row r="18" spans="1:22" ht="21.75" customHeight="1">
      <c r="A18" s="3" t="s">
        <v>41</v>
      </c>
      <c r="B18" s="11"/>
      <c r="D18" s="26">
        <v>0</v>
      </c>
      <c r="E18" s="10"/>
      <c r="F18" s="26">
        <v>0</v>
      </c>
      <c r="G18" s="10"/>
      <c r="H18" s="26">
        <v>0</v>
      </c>
      <c r="I18" s="10"/>
      <c r="J18" s="10">
        <v>0</v>
      </c>
      <c r="K18" s="10"/>
      <c r="L18" s="26">
        <v>0</v>
      </c>
      <c r="M18" s="10"/>
      <c r="N18" s="10">
        <v>6789</v>
      </c>
      <c r="O18" s="10"/>
      <c r="P18" s="26">
        <v>0</v>
      </c>
      <c r="Q18" s="10"/>
      <c r="R18" s="26">
        <v>0</v>
      </c>
      <c r="S18" s="10"/>
      <c r="T18" s="9">
        <v>9</v>
      </c>
      <c r="U18" s="10"/>
      <c r="V18" s="10">
        <f t="shared" si="0"/>
        <v>6798</v>
      </c>
    </row>
    <row r="19" spans="1:22" ht="21.75" customHeight="1">
      <c r="A19" s="3" t="s">
        <v>33</v>
      </c>
      <c r="D19" s="26">
        <v>0</v>
      </c>
      <c r="E19" s="10"/>
      <c r="F19" s="26">
        <v>0</v>
      </c>
      <c r="G19" s="10"/>
      <c r="H19" s="26">
        <v>0</v>
      </c>
      <c r="I19" s="10"/>
      <c r="J19" s="10">
        <v>0</v>
      </c>
      <c r="K19" s="10"/>
      <c r="L19" s="26">
        <v>0</v>
      </c>
      <c r="M19" s="10"/>
      <c r="N19" s="26">
        <v>0</v>
      </c>
      <c r="O19" s="10"/>
      <c r="P19" s="26">
        <v>0</v>
      </c>
      <c r="Q19" s="10"/>
      <c r="R19" s="10">
        <f>Eng!F182</f>
        <v>204602</v>
      </c>
      <c r="S19" s="10"/>
      <c r="T19" s="9">
        <f>Eng!F183</f>
        <v>4103</v>
      </c>
      <c r="U19" s="10"/>
      <c r="V19" s="10">
        <f t="shared" si="0"/>
        <v>208705</v>
      </c>
    </row>
    <row r="20" spans="1:22" ht="21.75" customHeight="1" thickBot="1">
      <c r="A20" s="16" t="s">
        <v>197</v>
      </c>
      <c r="D20" s="13">
        <f>SUM(D12:D19)</f>
        <v>1186209</v>
      </c>
      <c r="E20" s="10"/>
      <c r="F20" s="13">
        <f>SUM(F12:F19)</f>
        <v>2828907</v>
      </c>
      <c r="G20" s="10"/>
      <c r="H20" s="13">
        <f>SUM(H12:H19)</f>
        <v>445632</v>
      </c>
      <c r="I20" s="9"/>
      <c r="J20" s="13">
        <f>SUM(J12:J19)</f>
        <v>93394</v>
      </c>
      <c r="K20" s="9"/>
      <c r="L20" s="13">
        <f>SUM(L12:L19)</f>
        <v>490645</v>
      </c>
      <c r="M20" s="9"/>
      <c r="N20" s="13">
        <f>SUM(N12:N19)</f>
        <v>8127</v>
      </c>
      <c r="O20" s="10"/>
      <c r="P20" s="13">
        <f>SUM(P12:P19)</f>
        <v>103038</v>
      </c>
      <c r="Q20" s="10"/>
      <c r="R20" s="13">
        <f>SUM(R12:R19)</f>
        <v>-1176942</v>
      </c>
      <c r="S20" s="10"/>
      <c r="T20" s="13">
        <f>SUM(T12:T19)</f>
        <v>110291</v>
      </c>
      <c r="U20" s="10"/>
      <c r="V20" s="13">
        <f>SUM(V12:V19)</f>
        <v>4089301</v>
      </c>
    </row>
    <row r="21" spans="2:22" s="1" customFormat="1" ht="21.75" customHeight="1" thickTop="1">
      <c r="B21" s="17"/>
      <c r="C21" s="18"/>
      <c r="D21" s="6"/>
      <c r="E21" s="5"/>
      <c r="F21" s="6"/>
      <c r="G21" s="5"/>
      <c r="H21" s="6"/>
      <c r="I21" s="5"/>
      <c r="J21" s="6"/>
      <c r="K21" s="6"/>
      <c r="L21" s="6"/>
      <c r="M21" s="6"/>
      <c r="N21" s="6"/>
      <c r="O21" s="5"/>
      <c r="P21" s="6"/>
      <c r="Q21" s="5"/>
      <c r="R21" s="6"/>
      <c r="S21" s="5"/>
      <c r="T21" s="6"/>
      <c r="U21" s="5"/>
      <c r="V21" s="6"/>
    </row>
    <row r="22" ht="21.75" customHeight="1">
      <c r="A22" s="16" t="s">
        <v>172</v>
      </c>
    </row>
    <row r="23" spans="1:22" ht="21.75" customHeight="1">
      <c r="A23" s="16" t="s">
        <v>173</v>
      </c>
      <c r="D23" s="9">
        <v>1186209</v>
      </c>
      <c r="E23" s="9"/>
      <c r="F23" s="9">
        <v>2828907</v>
      </c>
      <c r="G23" s="9"/>
      <c r="H23" s="9">
        <v>445632</v>
      </c>
      <c r="I23" s="9"/>
      <c r="J23" s="21">
        <v>84050</v>
      </c>
      <c r="K23" s="9"/>
      <c r="L23" s="9">
        <v>490645</v>
      </c>
      <c r="M23" s="9"/>
      <c r="N23" s="9">
        <v>13714</v>
      </c>
      <c r="O23" s="9"/>
      <c r="P23" s="9">
        <v>103038</v>
      </c>
      <c r="Q23" s="9"/>
      <c r="R23" s="9">
        <v>-1359874</v>
      </c>
      <c r="S23" s="9"/>
      <c r="T23" s="9">
        <v>100594</v>
      </c>
      <c r="U23" s="9"/>
      <c r="V23" s="9">
        <f>SUM(D23:U23)</f>
        <v>3892915</v>
      </c>
    </row>
    <row r="24" spans="1:22" ht="21.75" customHeight="1">
      <c r="A24" s="3" t="s">
        <v>175</v>
      </c>
      <c r="B24" s="11">
        <v>1.3</v>
      </c>
      <c r="D24" s="28">
        <v>0</v>
      </c>
      <c r="E24" s="10"/>
      <c r="F24" s="28">
        <v>0</v>
      </c>
      <c r="G24" s="10"/>
      <c r="H24" s="28">
        <v>0</v>
      </c>
      <c r="I24" s="10"/>
      <c r="J24" s="28">
        <v>0</v>
      </c>
      <c r="K24" s="10"/>
      <c r="L24" s="28">
        <v>0</v>
      </c>
      <c r="M24" s="10"/>
      <c r="N24" s="28">
        <v>0</v>
      </c>
      <c r="O24" s="10"/>
      <c r="P24" s="28">
        <v>0</v>
      </c>
      <c r="Q24" s="10"/>
      <c r="R24" s="12">
        <v>14859</v>
      </c>
      <c r="S24" s="10"/>
      <c r="T24" s="28">
        <v>0</v>
      </c>
      <c r="U24" s="10"/>
      <c r="V24" s="12">
        <f>SUM(D24:U24)</f>
        <v>14859</v>
      </c>
    </row>
    <row r="25" spans="1:22" ht="21.75" customHeight="1">
      <c r="A25" s="16" t="s">
        <v>154</v>
      </c>
      <c r="D25" s="9">
        <f>SUM(D23:D24)</f>
        <v>1186209</v>
      </c>
      <c r="E25" s="9"/>
      <c r="F25" s="9">
        <f>SUM(F23:F24)</f>
        <v>2828907</v>
      </c>
      <c r="G25" s="9"/>
      <c r="H25" s="9">
        <f>SUM(H23:H24)</f>
        <v>445632</v>
      </c>
      <c r="I25" s="9"/>
      <c r="J25" s="9">
        <f>SUM(J23:J24)</f>
        <v>84050</v>
      </c>
      <c r="K25" s="9"/>
      <c r="L25" s="9">
        <f>SUM(L23:L24)</f>
        <v>490645</v>
      </c>
      <c r="M25" s="9"/>
      <c r="N25" s="9">
        <f>SUM(N23:N24)</f>
        <v>13714</v>
      </c>
      <c r="O25" s="9"/>
      <c r="P25" s="9">
        <f>SUM(P23:P24)</f>
        <v>103038</v>
      </c>
      <c r="Q25" s="9"/>
      <c r="R25" s="9">
        <f>SUM(R23:R24)</f>
        <v>-1345015</v>
      </c>
      <c r="S25" s="9"/>
      <c r="T25" s="9">
        <f>SUM(T23:T24)</f>
        <v>100594</v>
      </c>
      <c r="U25" s="9"/>
      <c r="V25" s="9">
        <f>SUM(V23:V24)</f>
        <v>3907774</v>
      </c>
    </row>
    <row r="26" spans="1:22" ht="21.75" customHeight="1">
      <c r="A26" s="3" t="s">
        <v>39</v>
      </c>
      <c r="D26" s="9"/>
      <c r="E26" s="9"/>
      <c r="F26" s="9"/>
      <c r="G26" s="9"/>
      <c r="H26" s="9"/>
      <c r="I26" s="9"/>
      <c r="J26" s="2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21.75" customHeight="1">
      <c r="A27" s="3" t="s">
        <v>40</v>
      </c>
      <c r="B27" s="11">
        <v>14</v>
      </c>
      <c r="D27" s="26">
        <v>0</v>
      </c>
      <c r="E27" s="25"/>
      <c r="F27" s="26">
        <v>0</v>
      </c>
      <c r="G27" s="25"/>
      <c r="H27" s="26">
        <v>0</v>
      </c>
      <c r="I27" s="25"/>
      <c r="J27" s="25">
        <v>-27728</v>
      </c>
      <c r="K27" s="25"/>
      <c r="L27" s="26">
        <v>0</v>
      </c>
      <c r="M27" s="25"/>
      <c r="N27" s="26">
        <v>0</v>
      </c>
      <c r="O27" s="25"/>
      <c r="P27" s="26">
        <v>0</v>
      </c>
      <c r="Q27" s="25"/>
      <c r="R27" s="26">
        <v>0</v>
      </c>
      <c r="S27" s="25"/>
      <c r="T27" s="25">
        <v>-6546</v>
      </c>
      <c r="U27" s="10"/>
      <c r="V27" s="10">
        <f>SUM(D27:U27)</f>
        <v>-34274</v>
      </c>
    </row>
    <row r="28" spans="1:22" ht="21.75" customHeight="1">
      <c r="A28" s="3" t="s">
        <v>216</v>
      </c>
      <c r="B28" s="11"/>
      <c r="D28" s="9"/>
      <c r="E28" s="10"/>
      <c r="F28" s="9"/>
      <c r="G28" s="10"/>
      <c r="H28" s="9"/>
      <c r="I28" s="10"/>
      <c r="J28" s="9"/>
      <c r="K28" s="9"/>
      <c r="L28" s="10"/>
      <c r="M28" s="9"/>
      <c r="N28" s="9"/>
      <c r="O28" s="10"/>
      <c r="P28" s="9"/>
      <c r="Q28" s="10"/>
      <c r="R28" s="9"/>
      <c r="S28" s="10"/>
      <c r="T28" s="10"/>
      <c r="U28" s="10"/>
      <c r="V28" s="10"/>
    </row>
    <row r="29" spans="1:22" ht="21.75" customHeight="1">
      <c r="A29" s="3" t="s">
        <v>41</v>
      </c>
      <c r="B29" s="11"/>
      <c r="D29" s="26">
        <v>0</v>
      </c>
      <c r="E29" s="10"/>
      <c r="F29" s="26">
        <v>0</v>
      </c>
      <c r="G29" s="10"/>
      <c r="H29" s="26">
        <v>0</v>
      </c>
      <c r="I29" s="10"/>
      <c r="J29" s="26">
        <v>0</v>
      </c>
      <c r="K29" s="10"/>
      <c r="L29" s="26">
        <v>0</v>
      </c>
      <c r="M29" s="10"/>
      <c r="N29" s="26">
        <v>-3114</v>
      </c>
      <c r="O29" s="10"/>
      <c r="P29" s="26">
        <v>0</v>
      </c>
      <c r="Q29" s="9"/>
      <c r="R29" s="26">
        <v>0</v>
      </c>
      <c r="S29" s="10"/>
      <c r="T29" s="9">
        <v>-77</v>
      </c>
      <c r="U29" s="10"/>
      <c r="V29" s="10">
        <f>SUM(D29:U29)</f>
        <v>-3191</v>
      </c>
    </row>
    <row r="30" spans="1:22" ht="21.75" customHeight="1">
      <c r="A30" s="3" t="s">
        <v>33</v>
      </c>
      <c r="D30" s="26">
        <v>0</v>
      </c>
      <c r="E30" s="10"/>
      <c r="F30" s="26">
        <v>0</v>
      </c>
      <c r="G30" s="10"/>
      <c r="H30" s="26">
        <v>0</v>
      </c>
      <c r="I30" s="10"/>
      <c r="J30" s="26">
        <v>0</v>
      </c>
      <c r="K30" s="10"/>
      <c r="L30" s="26">
        <v>0</v>
      </c>
      <c r="M30" s="10"/>
      <c r="N30" s="26">
        <v>0</v>
      </c>
      <c r="O30" s="10"/>
      <c r="P30" s="26">
        <v>0</v>
      </c>
      <c r="Q30" s="9"/>
      <c r="R30" s="10">
        <f>Eng!D182</f>
        <v>96366</v>
      </c>
      <c r="S30" s="10"/>
      <c r="T30" s="9">
        <f>Eng!D183</f>
        <v>13483</v>
      </c>
      <c r="U30" s="10"/>
      <c r="V30" s="10">
        <f>SUM(D30:U30)</f>
        <v>109849</v>
      </c>
    </row>
    <row r="31" spans="1:22" ht="21.75" customHeight="1" thickBot="1">
      <c r="A31" s="16" t="s">
        <v>198</v>
      </c>
      <c r="D31" s="90">
        <f>SUM(D25:D30)</f>
        <v>1186209</v>
      </c>
      <c r="E31" s="10"/>
      <c r="F31" s="90">
        <f>SUM(F25:F30)</f>
        <v>2828907</v>
      </c>
      <c r="G31" s="10"/>
      <c r="H31" s="90">
        <f>SUM(H25:H30)</f>
        <v>445632</v>
      </c>
      <c r="I31" s="9"/>
      <c r="J31" s="90">
        <f>SUM(J25:J30)</f>
        <v>56322</v>
      </c>
      <c r="K31" s="9"/>
      <c r="L31" s="90">
        <f>SUM(L25:L30)</f>
        <v>490645</v>
      </c>
      <c r="M31" s="9"/>
      <c r="N31" s="90">
        <f>SUM(N25:N30)</f>
        <v>10600</v>
      </c>
      <c r="O31" s="10"/>
      <c r="P31" s="90">
        <f>SUM(P25:P30)</f>
        <v>103038</v>
      </c>
      <c r="Q31" s="26"/>
      <c r="R31" s="90">
        <f>SUM(R25:R30)</f>
        <v>-1248649</v>
      </c>
      <c r="S31" s="10"/>
      <c r="T31" s="90">
        <f>SUM(T25:T30)</f>
        <v>107454</v>
      </c>
      <c r="U31" s="10"/>
      <c r="V31" s="90">
        <f>SUM(V25:V30)</f>
        <v>3980158</v>
      </c>
    </row>
    <row r="32" spans="4:22" ht="21.75" customHeight="1" thickTop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91"/>
      <c r="R32" s="3"/>
      <c r="S32" s="3"/>
      <c r="T32" s="20">
        <f>T31-Eng!D105</f>
        <v>0</v>
      </c>
      <c r="U32" s="3"/>
      <c r="V32" s="25">
        <f>V31-Eng!D106</f>
        <v>0</v>
      </c>
    </row>
    <row r="33" spans="4:22" ht="21.75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5"/>
    </row>
    <row r="34" spans="1:22" ht="21.75" customHeight="1">
      <c r="A34" s="14" t="s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4:22" ht="21.7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21.75" customHeight="1">
      <c r="V36" s="5"/>
    </row>
    <row r="37" ht="21.75" customHeight="1">
      <c r="V37" s="5"/>
    </row>
  </sheetData>
  <mergeCells count="3">
    <mergeCell ref="P9:R9"/>
    <mergeCell ref="D6:V6"/>
    <mergeCell ref="F7:J7"/>
  </mergeCells>
  <printOptions horizontalCentered="1"/>
  <pageMargins left="0.31496062992125984" right="0.31496062992125984" top="0.984251968503937" bottom="0.1968503937007874" header="0.1968503937007874" footer="0.1968503937007874"/>
  <pageSetup fitToHeight="1" fitToWidth="1" horizontalDpi="600" verticalDpi="600" orientation="landscape" paperSize="9" scale="59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5" zoomScaleNormal="75" workbookViewId="0" topLeftCell="A2">
      <selection activeCell="A21" sqref="A21"/>
    </sheetView>
  </sheetViews>
  <sheetFormatPr defaultColWidth="9.00390625" defaultRowHeight="24" customHeight="1"/>
  <cols>
    <col min="1" max="1" width="49.875" style="3" customWidth="1"/>
    <col min="2" max="2" width="0.6171875" style="1" customWidth="1"/>
    <col min="3" max="3" width="13.75390625" style="14" customWidth="1"/>
    <col min="4" max="4" width="1.37890625" style="14" customWidth="1"/>
    <col min="5" max="5" width="11.875" style="14" customWidth="1"/>
    <col min="6" max="6" width="1.37890625" style="14" customWidth="1"/>
    <col min="7" max="7" width="13.75390625" style="14" customWidth="1"/>
    <col min="8" max="8" width="1.37890625" style="14" customWidth="1"/>
    <col min="9" max="9" width="11.875" style="14" customWidth="1"/>
    <col min="10" max="10" width="1.37890625" style="14" customWidth="1"/>
    <col min="11" max="11" width="17.875" style="14" customWidth="1"/>
    <col min="12" max="12" width="1.37890625" style="14" customWidth="1"/>
    <col min="13" max="13" width="16.75390625" style="14" customWidth="1"/>
    <col min="14" max="14" width="1.37890625" style="14" customWidth="1"/>
    <col min="15" max="15" width="16.75390625" style="14" customWidth="1"/>
    <col min="16" max="16" width="1.37890625" style="14" customWidth="1"/>
    <col min="17" max="17" width="13.75390625" style="14" customWidth="1"/>
    <col min="18" max="18" width="9.875" style="3" bestFit="1" customWidth="1"/>
    <col min="19" max="16384" width="9.125" style="3" customWidth="1"/>
  </cols>
  <sheetData>
    <row r="1" spans="15:17" ht="24" customHeight="1">
      <c r="O1" s="15"/>
      <c r="P1" s="15"/>
      <c r="Q1" s="4" t="s">
        <v>35</v>
      </c>
    </row>
    <row r="2" spans="1:17" ht="24" customHeight="1">
      <c r="A2" s="16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</row>
    <row r="3" spans="1:17" ht="24" customHeight="1">
      <c r="A3" s="16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89" customFormat="1" ht="24" customHeight="1">
      <c r="A4" s="16" t="s">
        <v>199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89" customFormat="1" ht="24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22</v>
      </c>
    </row>
    <row r="6" spans="3:17" ht="24" customHeight="1"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3:17" ht="24" customHeight="1">
      <c r="C7" s="112" t="s">
        <v>32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4:17" s="1" customFormat="1" ht="24" customHeight="1">
      <c r="D8" s="5"/>
      <c r="E8" s="2"/>
      <c r="F8" s="2"/>
      <c r="G8" s="2"/>
      <c r="H8" s="6"/>
      <c r="I8" s="6"/>
      <c r="J8" s="6"/>
      <c r="L8" s="5"/>
      <c r="P8" s="5"/>
      <c r="Q8" s="6"/>
    </row>
    <row r="9" spans="4:17" s="1" customFormat="1" ht="24" customHeight="1">
      <c r="D9" s="5"/>
      <c r="E9" s="111" t="s">
        <v>2</v>
      </c>
      <c r="F9" s="111"/>
      <c r="G9" s="111"/>
      <c r="H9" s="6"/>
      <c r="I9" s="6"/>
      <c r="J9" s="6"/>
      <c r="L9" s="5"/>
      <c r="P9" s="5"/>
      <c r="Q9" s="6"/>
    </row>
    <row r="10" spans="3:17" s="1" customFormat="1" ht="24" customHeight="1">
      <c r="C10" s="1" t="s">
        <v>25</v>
      </c>
      <c r="D10" s="5"/>
      <c r="E10" s="5"/>
      <c r="F10" s="5"/>
      <c r="G10" s="5" t="s">
        <v>16</v>
      </c>
      <c r="H10" s="5"/>
      <c r="I10" s="5"/>
      <c r="J10" s="5"/>
      <c r="K10" s="6" t="s">
        <v>193</v>
      </c>
      <c r="L10" s="5"/>
      <c r="M10" s="111" t="s">
        <v>3</v>
      </c>
      <c r="N10" s="111"/>
      <c r="O10" s="111"/>
      <c r="P10" s="5"/>
      <c r="Q10" s="6"/>
    </row>
    <row r="11" spans="3:17" s="1" customFormat="1" ht="24" customHeight="1">
      <c r="C11" s="5" t="s">
        <v>174</v>
      </c>
      <c r="D11" s="5"/>
      <c r="E11" s="5" t="s">
        <v>4</v>
      </c>
      <c r="F11" s="5"/>
      <c r="G11" s="5" t="s">
        <v>7</v>
      </c>
      <c r="H11" s="5"/>
      <c r="I11" s="5"/>
      <c r="J11" s="5"/>
      <c r="K11" s="6" t="s">
        <v>15</v>
      </c>
      <c r="L11" s="5"/>
      <c r="M11" s="6" t="s">
        <v>194</v>
      </c>
      <c r="N11" s="6"/>
      <c r="O11" s="1" t="s">
        <v>10</v>
      </c>
      <c r="P11" s="5"/>
      <c r="Q11" s="6"/>
    </row>
    <row r="12" spans="3:17" s="1" customFormat="1" ht="24" customHeight="1">
      <c r="C12" s="7" t="s">
        <v>26</v>
      </c>
      <c r="D12" s="5"/>
      <c r="E12" s="7" t="s">
        <v>5</v>
      </c>
      <c r="F12" s="5"/>
      <c r="G12" s="7" t="s">
        <v>6</v>
      </c>
      <c r="H12" s="6"/>
      <c r="I12" s="7" t="s">
        <v>24</v>
      </c>
      <c r="J12" s="6"/>
      <c r="K12" s="7" t="s">
        <v>13</v>
      </c>
      <c r="L12" s="5"/>
      <c r="M12" s="7" t="s">
        <v>12</v>
      </c>
      <c r="N12" s="5"/>
      <c r="O12" s="7" t="s">
        <v>153</v>
      </c>
      <c r="P12" s="5"/>
      <c r="Q12" s="7" t="s">
        <v>11</v>
      </c>
    </row>
    <row r="13" spans="1:17" ht="24" customHeight="1">
      <c r="A13" s="16" t="s">
        <v>37</v>
      </c>
      <c r="B13" s="11"/>
      <c r="C13" s="24">
        <v>1184645</v>
      </c>
      <c r="D13" s="24"/>
      <c r="E13" s="24">
        <v>2828907</v>
      </c>
      <c r="F13" s="24"/>
      <c r="G13" s="24">
        <v>445632</v>
      </c>
      <c r="H13" s="24"/>
      <c r="I13" s="24">
        <v>490645</v>
      </c>
      <c r="J13" s="24"/>
      <c r="K13" s="24">
        <v>2309</v>
      </c>
      <c r="L13" s="24"/>
      <c r="M13" s="24">
        <v>103038</v>
      </c>
      <c r="N13" s="24"/>
      <c r="O13" s="24">
        <v>-1472414</v>
      </c>
      <c r="P13" s="24"/>
      <c r="Q13" s="24">
        <f>SUM(C13:P13)</f>
        <v>3582762</v>
      </c>
    </row>
    <row r="14" spans="1:17" ht="24" customHeight="1">
      <c r="A14" s="3" t="s">
        <v>183</v>
      </c>
      <c r="C14" s="31">
        <v>1564</v>
      </c>
      <c r="D14" s="24"/>
      <c r="E14" s="31">
        <v>0</v>
      </c>
      <c r="F14" s="24"/>
      <c r="G14" s="31">
        <v>0</v>
      </c>
      <c r="H14" s="24"/>
      <c r="I14" s="31">
        <v>0</v>
      </c>
      <c r="J14" s="24"/>
      <c r="K14" s="31">
        <v>0</v>
      </c>
      <c r="L14" s="24"/>
      <c r="M14" s="31">
        <v>0</v>
      </c>
      <c r="N14" s="24"/>
      <c r="O14" s="31">
        <v>0</v>
      </c>
      <c r="P14" s="24"/>
      <c r="Q14" s="24">
        <f>SUM(C14:P14)</f>
        <v>1564</v>
      </c>
    </row>
    <row r="15" spans="1:17" ht="24" customHeight="1">
      <c r="A15" s="3" t="s">
        <v>184</v>
      </c>
      <c r="C15" s="31">
        <v>0</v>
      </c>
      <c r="D15" s="24"/>
      <c r="E15" s="31">
        <v>0</v>
      </c>
      <c r="F15" s="24"/>
      <c r="G15" s="31">
        <v>0</v>
      </c>
      <c r="H15" s="24"/>
      <c r="I15" s="31">
        <v>0</v>
      </c>
      <c r="J15" s="24"/>
      <c r="K15" s="23">
        <v>6748</v>
      </c>
      <c r="L15" s="24"/>
      <c r="M15" s="31">
        <v>0</v>
      </c>
      <c r="N15" s="24"/>
      <c r="O15" s="31">
        <v>0</v>
      </c>
      <c r="P15" s="24"/>
      <c r="Q15" s="24">
        <f>SUM(C15:P15)</f>
        <v>6748</v>
      </c>
    </row>
    <row r="16" spans="1:17" ht="24" customHeight="1">
      <c r="A16" s="3" t="s">
        <v>33</v>
      </c>
      <c r="B16" s="11"/>
      <c r="C16" s="31">
        <v>0</v>
      </c>
      <c r="D16" s="24"/>
      <c r="E16" s="31">
        <v>0</v>
      </c>
      <c r="F16" s="24"/>
      <c r="G16" s="31">
        <v>0</v>
      </c>
      <c r="H16" s="24"/>
      <c r="I16" s="31">
        <v>0</v>
      </c>
      <c r="J16" s="24"/>
      <c r="K16" s="31">
        <v>0</v>
      </c>
      <c r="L16" s="24"/>
      <c r="M16" s="31">
        <v>0</v>
      </c>
      <c r="N16" s="24"/>
      <c r="O16" s="24">
        <f>Eng!J182</f>
        <v>186083</v>
      </c>
      <c r="P16" s="24"/>
      <c r="Q16" s="24">
        <f>SUM(C16:P16)</f>
        <v>186083</v>
      </c>
    </row>
    <row r="17" spans="1:17" ht="24" customHeight="1" thickBot="1">
      <c r="A17" s="16" t="s">
        <v>197</v>
      </c>
      <c r="C17" s="35">
        <f>SUM(C13:C16)</f>
        <v>1186209</v>
      </c>
      <c r="D17" s="24"/>
      <c r="E17" s="35">
        <f>SUM(E13:E16)</f>
        <v>2828907</v>
      </c>
      <c r="F17" s="24"/>
      <c r="G17" s="35">
        <f>SUM(G13:G16)</f>
        <v>445632</v>
      </c>
      <c r="H17" s="23"/>
      <c r="I17" s="35">
        <f>SUM(I13:I16)</f>
        <v>490645</v>
      </c>
      <c r="J17" s="23"/>
      <c r="K17" s="35">
        <f>SUM(K13:K16)</f>
        <v>9057</v>
      </c>
      <c r="L17" s="24"/>
      <c r="M17" s="35">
        <f>SUM(M13:M16)</f>
        <v>103038</v>
      </c>
      <c r="N17" s="24"/>
      <c r="O17" s="35">
        <f>SUM(O13:O16)</f>
        <v>-1286331</v>
      </c>
      <c r="P17" s="24"/>
      <c r="Q17" s="35">
        <f>SUM(Q13:Q16)</f>
        <v>3777157</v>
      </c>
    </row>
    <row r="18" spans="1:17" ht="24" customHeight="1" thickTop="1">
      <c r="A18" s="16"/>
      <c r="C18" s="23"/>
      <c r="D18" s="24"/>
      <c r="E18" s="23"/>
      <c r="F18" s="24"/>
      <c r="G18" s="23"/>
      <c r="H18" s="23"/>
      <c r="I18" s="23"/>
      <c r="J18" s="23"/>
      <c r="K18" s="23"/>
      <c r="L18" s="24"/>
      <c r="M18" s="23"/>
      <c r="N18" s="24"/>
      <c r="O18" s="23"/>
      <c r="P18" s="24"/>
      <c r="Q18" s="23"/>
    </row>
    <row r="19" spans="1:17" ht="24" customHeight="1">
      <c r="A19" s="16" t="s">
        <v>38</v>
      </c>
      <c r="B19" s="11"/>
      <c r="C19" s="24">
        <v>1186209</v>
      </c>
      <c r="D19" s="24"/>
      <c r="E19" s="24">
        <v>2828907</v>
      </c>
      <c r="F19" s="24"/>
      <c r="G19" s="24">
        <v>445632</v>
      </c>
      <c r="H19" s="24"/>
      <c r="I19" s="24">
        <v>490645</v>
      </c>
      <c r="J19" s="24"/>
      <c r="K19" s="24">
        <v>14766</v>
      </c>
      <c r="L19" s="24"/>
      <c r="M19" s="24">
        <v>103038</v>
      </c>
      <c r="N19" s="24"/>
      <c r="O19" s="24">
        <v>-1448877</v>
      </c>
      <c r="P19" s="24"/>
      <c r="Q19" s="24">
        <f>SUM(C19:P19)</f>
        <v>3620320</v>
      </c>
    </row>
    <row r="20" spans="1:17" ht="24" customHeight="1">
      <c r="A20" s="3" t="s">
        <v>240</v>
      </c>
      <c r="C20" s="31">
        <v>0</v>
      </c>
      <c r="D20" s="24"/>
      <c r="E20" s="31">
        <v>0</v>
      </c>
      <c r="F20" s="24"/>
      <c r="G20" s="31">
        <v>0</v>
      </c>
      <c r="H20" s="24"/>
      <c r="I20" s="31">
        <v>0</v>
      </c>
      <c r="J20" s="24"/>
      <c r="K20" s="23">
        <v>-2791</v>
      </c>
      <c r="L20" s="24"/>
      <c r="M20" s="31">
        <v>0</v>
      </c>
      <c r="N20" s="24"/>
      <c r="O20" s="31">
        <v>0</v>
      </c>
      <c r="P20" s="24"/>
      <c r="Q20" s="24">
        <f>SUM(C20:P20)</f>
        <v>-2791</v>
      </c>
    </row>
    <row r="21" spans="1:17" ht="24" customHeight="1">
      <c r="A21" s="3" t="s">
        <v>33</v>
      </c>
      <c r="B21" s="11"/>
      <c r="C21" s="31">
        <v>0</v>
      </c>
      <c r="D21" s="24"/>
      <c r="E21" s="31">
        <v>0</v>
      </c>
      <c r="F21" s="24"/>
      <c r="G21" s="31">
        <v>0</v>
      </c>
      <c r="H21" s="24"/>
      <c r="I21" s="31">
        <v>0</v>
      </c>
      <c r="J21" s="24"/>
      <c r="K21" s="31">
        <v>0</v>
      </c>
      <c r="L21" s="24"/>
      <c r="M21" s="31">
        <v>0</v>
      </c>
      <c r="N21" s="24"/>
      <c r="O21" s="24">
        <v>51454</v>
      </c>
      <c r="P21" s="24"/>
      <c r="Q21" s="24">
        <f>SUM(C21:P21)</f>
        <v>51454</v>
      </c>
    </row>
    <row r="22" spans="1:18" ht="24" customHeight="1" thickBot="1">
      <c r="A22" s="16" t="s">
        <v>198</v>
      </c>
      <c r="C22" s="35">
        <f>SUM(C19:C21)</f>
        <v>1186209</v>
      </c>
      <c r="D22" s="24"/>
      <c r="E22" s="35">
        <f>SUM(E19:E21)</f>
        <v>2828907</v>
      </c>
      <c r="F22" s="24"/>
      <c r="G22" s="35">
        <f>SUM(G19:G21)</f>
        <v>445632</v>
      </c>
      <c r="H22" s="23"/>
      <c r="I22" s="35">
        <f>SUM(I19:I21)</f>
        <v>490645</v>
      </c>
      <c r="J22" s="23"/>
      <c r="K22" s="35">
        <f>SUM(K19:K21)</f>
        <v>11975</v>
      </c>
      <c r="L22" s="24"/>
      <c r="M22" s="35">
        <f>SUM(M19:M21)</f>
        <v>103038</v>
      </c>
      <c r="N22" s="24"/>
      <c r="O22" s="35">
        <f>SUM(O19:O21)</f>
        <v>-1397423</v>
      </c>
      <c r="P22" s="24"/>
      <c r="Q22" s="35">
        <f>SUM(Q19:Q21)</f>
        <v>3668983</v>
      </c>
      <c r="R22" s="25"/>
    </row>
    <row r="23" spans="1:17" ht="24" customHeight="1" thickTop="1">
      <c r="A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5">
        <f>Q22-Eng!H106</f>
        <v>0</v>
      </c>
    </row>
    <row r="24" spans="1:17" ht="24" customHeight="1">
      <c r="A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4" customHeight="1">
      <c r="A25" s="14" t="s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3:17" ht="24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mergeCells count="3">
    <mergeCell ref="C7:Q7"/>
    <mergeCell ref="E9:G9"/>
    <mergeCell ref="M10:O10"/>
  </mergeCells>
  <printOptions horizontalCentered="1"/>
  <pageMargins left="0.3937007874015748" right="0.3937007874015748" top="0.984251968503937" bottom="0.1968503937007874" header="0.1968503937007874" footer="0.1968503937007874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Pornpan.Klaysukpong</cp:lastModifiedBy>
  <cp:lastPrinted>2008-11-05T08:34:45Z</cp:lastPrinted>
  <dcterms:created xsi:type="dcterms:W3CDTF">1997-11-12T04:38:50Z</dcterms:created>
  <dcterms:modified xsi:type="dcterms:W3CDTF">2008-11-11T04:37:49Z</dcterms:modified>
  <cp:category/>
  <cp:version/>
  <cp:contentType/>
  <cp:contentStatus/>
</cp:coreProperties>
</file>