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440" tabRatio="625" activeTab="0"/>
  </bookViews>
  <sheets>
    <sheet name="งบดุล" sheetId="1" r:id="rId1"/>
    <sheet name="งบกำไรขาดทุน" sheetId="2" r:id="rId2"/>
    <sheet name="งบแสดง การเงินรวม" sheetId="3" r:id="rId3"/>
    <sheet name="งบแสดง" sheetId="4" r:id="rId4"/>
    <sheet name="งบกระแสเงินสด" sheetId="5" r:id="rId5"/>
  </sheets>
  <externalReferences>
    <externalReference r:id="rId8"/>
  </externalReferences>
  <definedNames>
    <definedName name="_xlnm.Print_Area" localSheetId="4">'งบกระแสเงินสด'!$A$1:$O$87</definedName>
    <definedName name="_xlnm.Print_Area" localSheetId="1">'งบกำไรขาดทุน'!$A$1:$O$44</definedName>
    <definedName name="_xlnm.Print_Area" localSheetId="0">'งบดุล'!$A$1:$P$137</definedName>
    <definedName name="_xlnm.Print_Area" localSheetId="3">'งบแสดง'!$A$1:$L$48</definedName>
    <definedName name="_xlnm.Print_Area" localSheetId="2">'งบแสดง การเงินรวม'!$A$1:$O$29</definedName>
  </definedNames>
  <calcPr fullCalcOnLoad="1"/>
</workbook>
</file>

<file path=xl/sharedStrings.xml><?xml version="1.0" encoding="utf-8"?>
<sst xmlns="http://schemas.openxmlformats.org/spreadsheetml/2006/main" count="319" uniqueCount="205">
  <si>
    <t>งบดุล</t>
  </si>
  <si>
    <t>งบการเงินรวม</t>
  </si>
  <si>
    <t>พันบาท</t>
  </si>
  <si>
    <t>ยังไม่ได้ตรวจสอบ</t>
  </si>
  <si>
    <t>ตรวจสอบแล้ว</t>
  </si>
  <si>
    <t>สอบทานแล้ว</t>
  </si>
  <si>
    <t>สินทรัพย์</t>
  </si>
  <si>
    <t>สินทรัพย์หมุนเวียน</t>
  </si>
  <si>
    <t>เงินสดและรายการเทียบเท่าเงินสด</t>
  </si>
  <si>
    <t>สินทรัพย์หมุนเวียนอื่น</t>
  </si>
  <si>
    <t>อื่น ๆ</t>
  </si>
  <si>
    <t>รวมสินทรัพย์หมุนเวียน</t>
  </si>
  <si>
    <t>สินทรัพย์ไม่หมุนเวียน</t>
  </si>
  <si>
    <t>ที่ดิน อาคาร และอุปกรณ์ - สุทธิ</t>
  </si>
  <si>
    <t>รวมสินทรัพย์ไม่หมุนเวียน</t>
  </si>
  <si>
    <t>รวมสินทรัพย์</t>
  </si>
  <si>
    <t xml:space="preserve">          </t>
  </si>
  <si>
    <t>หนี้สินและส่วนของผู้ถือหุ้น</t>
  </si>
  <si>
    <t>หนี้สินหมุนเวียน</t>
  </si>
  <si>
    <t>เจ้าหนี้การค้าและตั๋วเงินจ่าย</t>
  </si>
  <si>
    <t>หนี้สินหมุนเวียนอื่น</t>
  </si>
  <si>
    <t>ค่าใช้จ่ายค้างจ่าย</t>
  </si>
  <si>
    <t>ภาษีเงินได้นิติบุคคลค้างจ่าย</t>
  </si>
  <si>
    <t>รวมหนี้สินหมุนเวียน</t>
  </si>
  <si>
    <t>หนี้สินไม่หมุนเวียน</t>
  </si>
  <si>
    <t>รวมหนี้สินไม่หมุนเวียน</t>
  </si>
  <si>
    <t>รวมหนี้สิน</t>
  </si>
  <si>
    <t>ส่วนของผู้ถือหุ้น</t>
  </si>
  <si>
    <t>ทุนเรือนหุ้น</t>
  </si>
  <si>
    <t xml:space="preserve">ทุนจดทะเบียน     </t>
  </si>
  <si>
    <t>ทุนที่ออกและเรียกชำระแล้ว</t>
  </si>
  <si>
    <t>จัดสรรแล้ว</t>
  </si>
  <si>
    <t>สำรองตามกฎหมาย</t>
  </si>
  <si>
    <t>ยังไม่ได้จัดสรร</t>
  </si>
  <si>
    <t xml:space="preserve">                </t>
  </si>
  <si>
    <t>รวมส่วนของผู้ถือหุ้น</t>
  </si>
  <si>
    <t xml:space="preserve">                      รวมหนี้สินและส่วนของผู้ถือหุ้น</t>
  </si>
  <si>
    <t>รวมหนี้สินและส่วนของผู้ถือหุ้น</t>
  </si>
  <si>
    <t>งบกำไรขาดทุน</t>
  </si>
  <si>
    <t>รายได้อื่น</t>
  </si>
  <si>
    <t>ค่าใช้จ่ายในการขายและบริหาร</t>
  </si>
  <si>
    <t>ดอกเบี้ยจ่าย</t>
  </si>
  <si>
    <t>ภาษีเงินได้นิติบุคคล</t>
  </si>
  <si>
    <t>งบกระแสเงินสด</t>
  </si>
  <si>
    <t>กระแสเงินสดจากกิจกรรมดำเนินงาน</t>
  </si>
  <si>
    <t>ค่าเสื่อมราคา</t>
  </si>
  <si>
    <t>(เพิ่มขึ้น)ลดลงในสินทรัพย์หมุนเวียนอื่น</t>
  </si>
  <si>
    <t>เพิ่มขึ้น(ลดลง)ในเจ้าหนี้การค้าและตั๋วเงินจ่าย</t>
  </si>
  <si>
    <t>เพิ่มขึ้น(ลดลง)ในค่าใช้จ่ายค้างจ่าย</t>
  </si>
  <si>
    <t>เพิ่มขึ้น(ลดลง)ในหนี้สินหมุนเวียนอื่น</t>
  </si>
  <si>
    <t>เงินสดสุทธิได้รับ(ใช้ไป)จากกิจกรรมดำเนินงาน</t>
  </si>
  <si>
    <t>กระแสเงินสดจากกิจกรรมลงทุน</t>
  </si>
  <si>
    <t>เงินสดสุทธิได้รับ(ใช้ไป)จากกิจกรรมลงทุน</t>
  </si>
  <si>
    <t>กระแสเงินสดจากกิจกรรมจัดหาเงิน</t>
  </si>
  <si>
    <t>เงินสดสุทธิได้รับ(ใช้ไป)จากกิจกรรมจัดหาเงิน</t>
  </si>
  <si>
    <t>เงินสดและรายการเทียบเท่าเงินสดเพิ่มขึ้น(ลดลง)สุทธิ</t>
  </si>
  <si>
    <t>รวม</t>
  </si>
  <si>
    <t>กำไร(ขาดทุน)สะสม</t>
  </si>
  <si>
    <t>ส่วนน้อย</t>
  </si>
  <si>
    <t>สินทรัพย์ไม่หมุนเวียนอื่น</t>
  </si>
  <si>
    <t>(เพิ่มขึ้น)ลดลงในสินทรัพย์ไม่หมุนเวียนอื่น</t>
  </si>
  <si>
    <t>ยอดคงเหลือ ณ วันที่ 31 มีนาคม 2550</t>
  </si>
  <si>
    <t>ดอกเบี้ยรับ</t>
  </si>
  <si>
    <t>ยอดคงเหลือ ณ วันที่ 31 ธันวาคม 2549</t>
  </si>
  <si>
    <t>สำหรับไตรมาส  สิ้นสุดวันที่ 31  มีนาคม  2551 และ 2550</t>
  </si>
  <si>
    <t>สำหรับไตรมาส  สิ้นสุดวันที่ 31 มีนาคม 2551 และ 2550</t>
  </si>
  <si>
    <t>ยอดคงเหลือ ณ วันที่ 31 ธันวาคม 2550</t>
  </si>
  <si>
    <t>ยอดคงเหลือ ณ วันที่ 31 มีนาคม 2551</t>
  </si>
  <si>
    <t>เงินฝากประจำที่ติดภาระค้ำประกัน</t>
  </si>
  <si>
    <t>เจ้าหนี้อื่นค่าทรัพย์สิน</t>
  </si>
  <si>
    <t>รายได้ค่ารักษาพยาบาล</t>
  </si>
  <si>
    <t>ต้นทุนค่ารักษาพยาบาล</t>
  </si>
  <si>
    <t xml:space="preserve">ยอดคงเหลือ ณ วันที่ 31 ธันวาคม 2549 </t>
  </si>
  <si>
    <t>(เพิ่มขึ้น)ลดลงในลูกหนี้การค้า</t>
  </si>
  <si>
    <t>(เพิ่มขึ้น)ลดลงในเงินฝากประจำที่ติดภาระค้ำประกัน</t>
  </si>
  <si>
    <t>เงินสดจ่ายจากเงินให้กู้ยืมแก่พนักงาน</t>
  </si>
  <si>
    <t>เงินสดจ่ายในการซื้อที่ดิน อาคารและอุปกรณ์</t>
  </si>
  <si>
    <t>เงินสดรับจากการขายที่ดิน อาคารและอุปกรณ์</t>
  </si>
  <si>
    <t>อื่นๆ</t>
  </si>
  <si>
    <t>หุ้นสามัญ 40,843,333 หุ้น  มูลค่าหุ้นละ 10.00 บาท</t>
  </si>
  <si>
    <t>หุ้นสามัญ 18,000,000 หุ้น  มูลค่าหุ้นละ 10.00 บาท</t>
  </si>
  <si>
    <t>บริษัท เชียงใหม่ธุรกิจการแพทย์ จำกัด (มหาชน) และบริษัทย่อย</t>
  </si>
  <si>
    <t>เงินให้กู้ยืมระยะสั้นแก่บริษัทที่เกี่ยวข้องกัน</t>
  </si>
  <si>
    <t>เงินลงทุนในบริษัทย่อย</t>
  </si>
  <si>
    <t>เงินลงทุนในบริษัทร่วม</t>
  </si>
  <si>
    <t>เงินลงทุนในหลักทรัพย์เผื่อขาย</t>
  </si>
  <si>
    <t>ค่าตอบแทนแพทย์ค้างจ่าย</t>
  </si>
  <si>
    <t>หุ้นสามัญ 40,231,250 หุ้น  มูลค่าหุ้นละ 10.00 บาท</t>
  </si>
  <si>
    <t>เงินกู้ยืมระยะยาวจากสถาบันการเงิน</t>
  </si>
  <si>
    <t>หนี้สินตามสัญญาเช่าการเงิน</t>
  </si>
  <si>
    <t>กำไรขั้นต้น</t>
  </si>
  <si>
    <t>ส่วนของหนี้สินที่ถึงกำหนดชำระภายในหนึ่งปี</t>
  </si>
  <si>
    <t>เงินกู้ยืมระยะยาวจากบริษัทที่เกี่ยวข้องกัน</t>
  </si>
  <si>
    <t>หนี้สินตามสัญญาปรับโครงสร้างหนี้</t>
  </si>
  <si>
    <t>เงินกู้ยืมระยะสั้นจากบุคคลและบริษัทที่เกี่ยวข้องกัน</t>
  </si>
  <si>
    <t>เงินกู้ยืมระยะสั้นจากบุคคลอื่น</t>
  </si>
  <si>
    <t>เจ้าหนี้อื่น</t>
  </si>
  <si>
    <t>ส่วนของผู้ถือหุ้นส่วนน้อย</t>
  </si>
  <si>
    <t>หนี้สงสัยจะสูญ</t>
  </si>
  <si>
    <t>เพิ่มทุนในระหว่างงวด</t>
  </si>
  <si>
    <t>หนี้สงสัยจะสูญ - ลูกหนี้การค้า</t>
  </si>
  <si>
    <t>กำไร(ขาดทุน)จากการดำเนินงานก่อนการเปลี่ยนแปลงในสินทรัพย์และหนี้สินดำเนินงาน</t>
  </si>
  <si>
    <t>เพิ่มขึ้น(ลดลง)ในค่าตอบแทนแพทย์ค้างจ่าย</t>
  </si>
  <si>
    <t>เพิ่มขึ้น(ลดลง)ในเจ้าหนี้อื่นค่าทรัพย์สิน</t>
  </si>
  <si>
    <t>เพิ่มขึ้น(ลดลง)ในเจ้าหนี้อื่น</t>
  </si>
  <si>
    <t>เงินสดรับค่าดอกเบี้ยรับ</t>
  </si>
  <si>
    <t>เงินสดจ่ายซื้อเงินลงทุนในบริษัทย่อย</t>
  </si>
  <si>
    <t>เงินสดจ่ายค่าดอกเบี้ยจ่าย</t>
  </si>
  <si>
    <t>เงินสดจ่ายค่าภาษีเงินได้นิติบุคคล</t>
  </si>
  <si>
    <t>งบการเงินเฉพาะกิจการ</t>
  </si>
  <si>
    <t>รายได้รับล่วงหน้า</t>
  </si>
  <si>
    <t>รวมส่วนของผู้ถือหุ้นของบริษัทใหญ่</t>
  </si>
  <si>
    <t>ส่วนที่เป็นของผู้ถือหุ้นส่วนน้อย</t>
  </si>
  <si>
    <t>การแบ่งปันกำไร(ขาดทุน)</t>
  </si>
  <si>
    <t>งบแสดงการเปลี่ยนแปลงในส่วนของผู้ถือหุ้น</t>
  </si>
  <si>
    <t>ส่วนของผู้ถือหุ้นของบริษัทใหญ่</t>
  </si>
  <si>
    <t>ทุนเรือนหุ้นที่ออก</t>
  </si>
  <si>
    <t>ส่วนเกินมูลค่า</t>
  </si>
  <si>
    <t>และชำระแล้ว</t>
  </si>
  <si>
    <t>หุ้นสามัญ</t>
  </si>
  <si>
    <t>รวมรายได้(ค่าใช้จ่าย)ทั้งสิ้นที่รับรู้สำหรับงวด</t>
  </si>
  <si>
    <t>ณ วันที่ 31 มีนาคม 2551 และวันที่ 31 ธันวาคม 2550</t>
  </si>
  <si>
    <t>เงินเบิกเกินบัญชี</t>
  </si>
  <si>
    <t>ดอกเบี้ยค้างจ่ายบริษัทที่เกี่ยวข้องกัน</t>
  </si>
  <si>
    <t>เงินลงทุนชั่วคราว</t>
  </si>
  <si>
    <t>สินค้าคงเหลือ</t>
  </si>
  <si>
    <t>เงินลงทุนในบริษัทที่เกี่ยวข้องกันและบริษัทอื่น-สุทธิ</t>
  </si>
  <si>
    <t>(หมายเหตุ 20 )</t>
  </si>
  <si>
    <t>กำไรจากการดำเนินงาน</t>
  </si>
  <si>
    <t>กำไรก่อนภาษีเงินได้นิติบุคคล</t>
  </si>
  <si>
    <t>สำหรับไตรมาส สิ้นสุดวันที่ 31 มีนาคม 2551 และ 2550</t>
  </si>
  <si>
    <t>หนี้สูญ - ลูกหนี้การค้า</t>
  </si>
  <si>
    <t xml:space="preserve">ดอกเบี้ยเช่าซื้อตัดบัญชี </t>
  </si>
  <si>
    <t>ส่วนแบ่งกำไรในบริษัทร่วม</t>
  </si>
  <si>
    <t>ผลกำไรของเงินลงทุนเผื่อขายที่รับรู้ในส่วนของผู้ถือหุ้น</t>
  </si>
  <si>
    <t>กำไรที่ยังไม่เกิดขึ้น</t>
  </si>
  <si>
    <t>ในหลักทรัพย์เผื่อขาย</t>
  </si>
  <si>
    <t>ส่วนแบ่งกำไรจากบริษัทร่วม</t>
  </si>
  <si>
    <t>คอกเบี้ยจ่ายตั้งพักตามสัญญาปรับโครงสร้างหนี้</t>
  </si>
  <si>
    <t>เงินปันผลรับจากเงินลงทุน</t>
  </si>
  <si>
    <t>เงินมัดจำค่าอุปกรณ์ทางการแพทย์</t>
  </si>
  <si>
    <t>(หมายเหตุ 21 )</t>
  </si>
  <si>
    <t>(หมายเหตุ 18 )</t>
  </si>
  <si>
    <t>รายการขาดทุนจากการตัดจำหน่ายสินทรัพย์ถาวร</t>
  </si>
  <si>
    <t>ลูกหนี้การค้า-สุทธิ</t>
  </si>
  <si>
    <t>รวมรายได้(ค่าใช้จ่าย)ที่รับรู้ในส่วนของเจ้าของ</t>
  </si>
  <si>
    <t>กำไร(ขาดทุน)สำหรับงวด</t>
  </si>
  <si>
    <t>ขาดทุนจากการด้อยค่าเงินลงทุนในบริษัทที่เกี่ยวข้องกัน</t>
  </si>
  <si>
    <t>กำไร(ขาดทุน) สำหรับงวดของส่วนของผู้ถือหุ้นส่วนน้อย</t>
  </si>
  <si>
    <t>(เพิ่มขึ้น)ลดลงในสินค้าคงเหลือ</t>
  </si>
  <si>
    <t>เพิ่มขึ้น(ลดลง)ในหนี้สินไม่หมุนเวียนอื่น</t>
  </si>
  <si>
    <t>(เพิ่มขึ้น)ลดลงในเงินลงทุนชั่วคราว</t>
  </si>
  <si>
    <t>เงินสดจ่ายหนี้สินตามสัญญาเช่าการเงิน</t>
  </si>
  <si>
    <t>เพิ่มขึ้น(ลดลง)ในเงินเบิกเกินบัญชี</t>
  </si>
  <si>
    <t>หนี้สินไม่หมุนเวียนอื่น</t>
  </si>
  <si>
    <t>เงินสดจ่ายในเงินกู้ยืมระยะสั้นจากบุคคลและบริษัทที่เกี่ยวข้องกัน</t>
  </si>
  <si>
    <t>เงินสดรับในเงินกู้ยืมระยะสั้นจากบุคคลและบริษัทที่เกี่ยวข้องกัน</t>
  </si>
  <si>
    <t>ขาดทุนจากการจำหน่ายสินทรัพย์</t>
  </si>
  <si>
    <t xml:space="preserve">(หมายเหตุ 7 ) </t>
  </si>
  <si>
    <t>(หมายเหตุ 10 )</t>
  </si>
  <si>
    <t>(หมายเหตุ 11)</t>
  </si>
  <si>
    <t>(หมายเหตุ 14)</t>
  </si>
  <si>
    <t>(หมายเหตุ 19 )</t>
  </si>
  <si>
    <t>ลูกหนี้การค้าบริษัทที่เกี่ยวข้องกัน</t>
  </si>
  <si>
    <t>เงินให้กู้ยืมระยะยาวแก่บริษัทที่เกี่ยวข้องกัน-สุทธิ</t>
  </si>
  <si>
    <t>รายการกำไรที่ยังไม่เกิดขึ้นจริงในหลักทรัพย์เผื่อขาย</t>
  </si>
  <si>
    <t>ส่วนของผู้ถือหุ้นส่วนน้อยจากการซื้อธุรกิจแบบย้อนกลับ</t>
  </si>
  <si>
    <t>ต้นทุนการรวมธุรกิจในการซื้อธุรกิจแบบย้อนกลับ</t>
  </si>
  <si>
    <t>ปรับกระทบกำไร(ขาดทุน)สุทธิเป็นเงินสดรับ(จ่าย)จากการดำเนินงาน</t>
  </si>
  <si>
    <t>(เพิ่มขึ้น)ลดลงในลูกหนี้การค้าบริษัทที่เกี่ยวข้องกัน</t>
  </si>
  <si>
    <t>เพิ่มขึ้น(ลดลง)ในรายได้รับล่วงหน้า</t>
  </si>
  <si>
    <t>เงินสดและรายการเทียบเท่าเงินสดได้มาจากการซื้อธุรกิจแบบย้อนกลับ</t>
  </si>
  <si>
    <t>เงินสดรับในเงินกู้ยืมระยะสั้นจากบุคคลอื่น</t>
  </si>
  <si>
    <t>เงินสดจ่ายหนี้สินตามสัญญาปรับโครงสร้างหนี้</t>
  </si>
  <si>
    <t>เงินสดและรายการเทียบเท่าเงินสดต้นงวด  (หมายเหตุ 6)</t>
  </si>
  <si>
    <t>เงินสดและรายการเทียบเท่าเงินสดปลายงวด  (หมายเหตุ 6)</t>
  </si>
  <si>
    <t>(หมายเหตุ 6 )</t>
  </si>
  <si>
    <t xml:space="preserve">(หมายเหตุ 8 ) </t>
  </si>
  <si>
    <t>(หมายเหตุ 5.2,9)</t>
  </si>
  <si>
    <t>(หมายเหตุ 5.2 )</t>
  </si>
  <si>
    <t>(หมายเหตุ 11 )</t>
  </si>
  <si>
    <t>(หมายเหตุ 12)</t>
  </si>
  <si>
    <t>(หมายเหตุ 13 )</t>
  </si>
  <si>
    <t>(หมายเหตุ 5.2,14)</t>
  </si>
  <si>
    <t>(หมายเหตุ 15)</t>
  </si>
  <si>
    <t>(หมายเหตุ 16 )</t>
  </si>
  <si>
    <t>(หมายเหตุ 17  )</t>
  </si>
  <si>
    <t>(หมายเหตุ 22 )</t>
  </si>
  <si>
    <t>ส่วนเกินมูลค่าหุ้นสามัญ</t>
  </si>
  <si>
    <t>จำนวนหุ้นสามัญถัวเฉลี่ยถ่วงน้ำหนัก (หน่วย : พันหุ้น)</t>
  </si>
  <si>
    <t xml:space="preserve">(หมายเหตุ 5.2 ) </t>
  </si>
  <si>
    <t>ส่วนที่เป็นของผู้ถือหุ้นของบริษัท โรงพยาบาลเชียงใหม่ราม จำกัด</t>
  </si>
  <si>
    <t>(หมายเหตุ 30)</t>
  </si>
  <si>
    <t>ส่วนเกินของเงินลงทุนที่สูงกว่าส่วนได้เสียของผู้ซื้อ</t>
  </si>
  <si>
    <t>ในมูลค่าตามบัญชีของสินทรัพย์สุทธิของผู้ถูกซื้อ</t>
  </si>
  <si>
    <t xml:space="preserve">    มูลค่าทุนที่มีอยู่ก่อนการซื้อธุรกิจแบบย้อนกลับ</t>
  </si>
  <si>
    <t xml:space="preserve">    ต้นทุนการรวมธุรกิจในการซื้อธุรกิจแบบย้อนกลับ</t>
  </si>
  <si>
    <t>(หมายเหตุ 30 )</t>
  </si>
  <si>
    <t xml:space="preserve"> </t>
  </si>
  <si>
    <t>(หมายเหตุ 24)</t>
  </si>
  <si>
    <t>(หมายเหตุ 25)</t>
  </si>
  <si>
    <t>กำไรต่อหุ้นขั้นพื้นฐาน</t>
  </si>
  <si>
    <t>ส่วนของบริษัท โรงพยาบาลเชียงใหม่ราม จำกัด (หน่วย:บาท)</t>
  </si>
  <si>
    <t>ส่วนของบริษัท เชียงใหม่ธุรกิจการแพทย์ จำกัด (มหาชน) (หน่วย:บาท)</t>
  </si>
  <si>
    <t>กำไร (ขาดทุน) สะสม</t>
  </si>
</sst>
</file>

<file path=xl/styles.xml><?xml version="1.0" encoding="utf-8"?>
<styleSheet xmlns="http://schemas.openxmlformats.org/spreadsheetml/2006/main">
  <numFmts count="4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_(* #,##0_);_(* \(#,##0\);_(* &quot;-&quot;??_);_(@_)"/>
    <numFmt numFmtId="204" formatCode="#,##0;\(#,##0\)"/>
    <numFmt numFmtId="205" formatCode="_-* #,##0.00_-;[Red]\ _-* \(#,##0.00\);&quot;-&quot;"/>
    <numFmt numFmtId="206" formatCode="#,##0.00;\(#,##0.00\)"/>
    <numFmt numFmtId="207" formatCode="_-* #,##0.0_-;\-* #,##0.0_-;_-* &quot;-&quot;??_-;_-@_-"/>
    <numFmt numFmtId="208" formatCode="_-* #,##0_-;\-* #,##0_-;_-* &quot;-&quot;??_-;_-@_-"/>
    <numFmt numFmtId="209" formatCode="#,##0.0"/>
    <numFmt numFmtId="210" formatCode="#,##0.0;\(#,##0.0\)"/>
    <numFmt numFmtId="211" formatCode="_-* #,##0_-;\(#,##0\)_-;_-* &quot;-&quot;_-;_-@_-"/>
    <numFmt numFmtId="212" formatCode="_(* #,##0_);_ \(#,##0\);_(* &quot;-&quot;_);_(@_)"/>
    <numFmt numFmtId="213" formatCode="_-* #,##0.00_-;\-* #,##0.00_-;_-* &quot;-&quot;_-;_-@_-"/>
    <numFmt numFmtId="214" formatCode="_-* #,##0.0_-;\(#,##0.0\)_-;_-* &quot;-&quot;_-;_-@_-"/>
  </numFmts>
  <fonts count="12">
    <font>
      <sz val="14"/>
      <name val="Cordia New"/>
      <family val="0"/>
    </font>
    <font>
      <b/>
      <sz val="18"/>
      <name val="Angsana New"/>
      <family val="1"/>
    </font>
    <font>
      <sz val="16"/>
      <name val="Angsana New"/>
      <family val="1"/>
    </font>
    <font>
      <b/>
      <sz val="16"/>
      <name val="Angsana New"/>
      <family val="1"/>
    </font>
    <font>
      <b/>
      <u val="single"/>
      <sz val="16"/>
      <name val="Angsana New"/>
      <family val="1"/>
    </font>
    <font>
      <sz val="18"/>
      <name val="Angsana New"/>
      <family val="1"/>
    </font>
    <font>
      <sz val="15"/>
      <name val="Angsana New"/>
      <family val="1"/>
    </font>
    <font>
      <sz val="8"/>
      <name val="Cordia New"/>
      <family val="0"/>
    </font>
    <font>
      <b/>
      <sz val="14"/>
      <name val="Cordia New"/>
      <family val="0"/>
    </font>
    <font>
      <sz val="16"/>
      <name val="Cordia New"/>
      <family val="0"/>
    </font>
    <font>
      <sz val="14"/>
      <name val="CordiaUPC"/>
      <family val="0"/>
    </font>
    <font>
      <u val="single"/>
      <sz val="16"/>
      <name val="Angsana New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>
      <alignment/>
      <protection/>
    </xf>
    <xf numFmtId="9" fontId="0" fillId="0" borderId="0" applyFont="0" applyFill="0" applyBorder="0" applyAlignment="0" applyProtection="0"/>
  </cellStyleXfs>
  <cellXfs count="227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43" fontId="2" fillId="0" borderId="0" xfId="15" applyFont="1" applyBorder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15" applyNumberFormat="1" applyFont="1" applyAlignment="1">
      <alignment/>
    </xf>
    <xf numFmtId="0" fontId="2" fillId="0" borderId="0" xfId="15" applyNumberFormat="1" applyFont="1" applyAlignment="1">
      <alignment/>
    </xf>
    <xf numFmtId="0" fontId="3" fillId="0" borderId="0" xfId="15" applyNumberFormat="1" applyFont="1" applyAlignment="1">
      <alignment/>
    </xf>
    <xf numFmtId="43" fontId="2" fillId="0" borderId="0" xfId="15" applyFont="1" applyAlignment="1">
      <alignment/>
    </xf>
    <xf numFmtId="43" fontId="3" fillId="0" borderId="0" xfId="15" applyFont="1" applyAlignment="1">
      <alignment horizontal="center"/>
    </xf>
    <xf numFmtId="43" fontId="3" fillId="0" borderId="0" xfId="15" applyFont="1" applyBorder="1" applyAlignment="1">
      <alignment horizontal="center"/>
    </xf>
    <xf numFmtId="0" fontId="3" fillId="0" borderId="0" xfId="15" applyNumberFormat="1" applyFont="1" applyAlignment="1">
      <alignment/>
    </xf>
    <xf numFmtId="203" fontId="2" fillId="0" borderId="0" xfId="15" applyNumberFormat="1" applyFont="1" applyAlignment="1">
      <alignment/>
    </xf>
    <xf numFmtId="43" fontId="2" fillId="0" borderId="0" xfId="15" applyFont="1" applyAlignment="1">
      <alignment horizontal="right"/>
    </xf>
    <xf numFmtId="203" fontId="2" fillId="0" borderId="0" xfId="15" applyNumberFormat="1" applyFont="1" applyAlignment="1">
      <alignment horizontal="right"/>
    </xf>
    <xf numFmtId="0" fontId="2" fillId="0" borderId="0" xfId="0" applyNumberFormat="1" applyFont="1" applyAlignment="1">
      <alignment/>
    </xf>
    <xf numFmtId="0" fontId="2" fillId="0" borderId="0" xfId="15" applyNumberFormat="1" applyFont="1" applyAlignment="1" quotePrefix="1">
      <alignment/>
    </xf>
    <xf numFmtId="43" fontId="3" fillId="0" borderId="0" xfId="15" applyFont="1" applyAlignment="1">
      <alignment/>
    </xf>
    <xf numFmtId="203" fontId="3" fillId="0" borderId="1" xfId="15" applyNumberFormat="1" applyFont="1" applyBorder="1" applyAlignment="1">
      <alignment horizontal="right"/>
    </xf>
    <xf numFmtId="203" fontId="2" fillId="0" borderId="0" xfId="15" applyNumberFormat="1" applyFont="1" applyBorder="1" applyAlignment="1">
      <alignment horizontal="right"/>
    </xf>
    <xf numFmtId="43" fontId="3" fillId="0" borderId="0" xfId="15" applyFont="1" applyBorder="1" applyAlignment="1">
      <alignment horizontal="right"/>
    </xf>
    <xf numFmtId="43" fontId="2" fillId="0" borderId="0" xfId="15" applyFont="1" applyBorder="1" applyAlignment="1">
      <alignment horizontal="right"/>
    </xf>
    <xf numFmtId="203" fontId="2" fillId="0" borderId="0" xfId="15" applyNumberFormat="1" applyFont="1" applyBorder="1" applyAlignment="1">
      <alignment/>
    </xf>
    <xf numFmtId="43" fontId="3" fillId="0" borderId="0" xfId="15" applyFont="1" applyAlignment="1">
      <alignment horizontal="right"/>
    </xf>
    <xf numFmtId="203" fontId="3" fillId="0" borderId="0" xfId="15" applyNumberFormat="1" applyFont="1" applyAlignment="1">
      <alignment horizontal="right"/>
    </xf>
    <xf numFmtId="203" fontId="3" fillId="0" borderId="2" xfId="15" applyNumberFormat="1" applyFont="1" applyBorder="1" applyAlignment="1">
      <alignment horizontal="right"/>
    </xf>
    <xf numFmtId="43" fontId="2" fillId="0" borderId="0" xfId="15" applyFont="1" applyAlignment="1">
      <alignment/>
    </xf>
    <xf numFmtId="204" fontId="2" fillId="0" borderId="0" xfId="15" applyNumberFormat="1" applyFont="1" applyAlignment="1">
      <alignment/>
    </xf>
    <xf numFmtId="0" fontId="5" fillId="0" borderId="0" xfId="0" applyFont="1" applyAlignment="1">
      <alignment/>
    </xf>
    <xf numFmtId="43" fontId="2" fillId="0" borderId="0" xfId="15" applyFont="1" applyAlignment="1">
      <alignment horizontal="center"/>
    </xf>
    <xf numFmtId="203" fontId="2" fillId="0" borderId="0" xfId="15" applyNumberFormat="1" applyFont="1" applyBorder="1" applyAlignment="1">
      <alignment/>
    </xf>
    <xf numFmtId="203" fontId="3" fillId="0" borderId="0" xfId="15" applyNumberFormat="1" applyFont="1" applyBorder="1" applyAlignment="1">
      <alignment horizontal="right"/>
    </xf>
    <xf numFmtId="203" fontId="2" fillId="0" borderId="0" xfId="15" applyNumberFormat="1" applyFont="1" applyBorder="1" applyAlignment="1">
      <alignment horizontal="center"/>
    </xf>
    <xf numFmtId="203" fontId="2" fillId="0" borderId="0" xfId="15" applyNumberFormat="1" applyFont="1" applyBorder="1" applyAlignment="1">
      <alignment horizontal="justify"/>
    </xf>
    <xf numFmtId="43" fontId="1" fillId="0" borderId="0" xfId="15" applyFont="1" applyBorder="1" applyAlignment="1">
      <alignment horizontal="center"/>
    </xf>
    <xf numFmtId="43" fontId="1" fillId="0" borderId="0" xfId="15" applyFont="1" applyBorder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205" fontId="2" fillId="0" borderId="0" xfId="0" applyNumberFormat="1" applyFont="1" applyAlignment="1">
      <alignment horizontal="center"/>
    </xf>
    <xf numFmtId="205" fontId="3" fillId="0" borderId="0" xfId="0" applyNumberFormat="1" applyFont="1" applyAlignment="1">
      <alignment horizontal="center"/>
    </xf>
    <xf numFmtId="43" fontId="2" fillId="0" borderId="0" xfId="0" applyNumberFormat="1" applyFont="1" applyAlignment="1">
      <alignment/>
    </xf>
    <xf numFmtId="203" fontId="2" fillId="0" borderId="0" xfId="15" applyNumberFormat="1" applyFont="1" applyAlignment="1">
      <alignment/>
    </xf>
    <xf numFmtId="0" fontId="3" fillId="0" borderId="0" xfId="0" applyFont="1" applyAlignment="1">
      <alignment/>
    </xf>
    <xf numFmtId="43" fontId="2" fillId="0" borderId="0" xfId="0" applyNumberFormat="1" applyFont="1" applyAlignment="1">
      <alignment/>
    </xf>
    <xf numFmtId="203" fontId="2" fillId="0" borderId="3" xfId="15" applyNumberFormat="1" applyFont="1" applyBorder="1" applyAlignment="1">
      <alignment horizontal="right"/>
    </xf>
    <xf numFmtId="203" fontId="3" fillId="0" borderId="0" xfId="15" applyNumberFormat="1" applyFont="1" applyAlignment="1">
      <alignment/>
    </xf>
    <xf numFmtId="203" fontId="3" fillId="0" borderId="4" xfId="15" applyNumberFormat="1" applyFont="1" applyBorder="1" applyAlignment="1">
      <alignment horizontal="right"/>
    </xf>
    <xf numFmtId="203" fontId="2" fillId="0" borderId="0" xfId="0" applyNumberFormat="1" applyFont="1" applyAlignment="1">
      <alignment horizontal="right"/>
    </xf>
    <xf numFmtId="198" fontId="2" fillId="0" borderId="0" xfId="15" applyNumberFormat="1" applyFont="1" applyBorder="1" applyAlignment="1">
      <alignment horizontal="right"/>
    </xf>
    <xf numFmtId="0" fontId="3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2" fillId="0" borderId="0" xfId="0" applyNumberFormat="1" applyFont="1" applyAlignment="1">
      <alignment horizontal="center"/>
    </xf>
    <xf numFmtId="206" fontId="2" fillId="0" borderId="0" xfId="0" applyNumberFormat="1" applyFont="1" applyBorder="1" applyAlignment="1">
      <alignment horizontal="center"/>
    </xf>
    <xf numFmtId="206" fontId="2" fillId="0" borderId="0" xfId="0" applyNumberFormat="1" applyFont="1" applyBorder="1" applyAlignment="1">
      <alignment/>
    </xf>
    <xf numFmtId="206" fontId="2" fillId="0" borderId="0" xfId="0" applyNumberFormat="1" applyFont="1" applyAlignment="1">
      <alignment/>
    </xf>
    <xf numFmtId="205" fontId="2" fillId="0" borderId="0" xfId="0" applyNumberFormat="1" applyFont="1" applyBorder="1" applyAlignment="1">
      <alignment horizontal="center"/>
    </xf>
    <xf numFmtId="203" fontId="5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203" fontId="3" fillId="0" borderId="0" xfId="15" applyNumberFormat="1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03" fontId="3" fillId="0" borderId="2" xfId="15" applyNumberFormat="1" applyFont="1" applyBorder="1" applyAlignment="1">
      <alignment/>
    </xf>
    <xf numFmtId="203" fontId="3" fillId="0" borderId="0" xfId="15" applyNumberFormat="1" applyFont="1" applyBorder="1" applyAlignment="1">
      <alignment/>
    </xf>
    <xf numFmtId="0" fontId="2" fillId="0" borderId="4" xfId="0" applyFont="1" applyBorder="1" applyAlignment="1">
      <alignment/>
    </xf>
    <xf numFmtId="0" fontId="2" fillId="0" borderId="3" xfId="0" applyFont="1" applyBorder="1" applyAlignment="1">
      <alignment/>
    </xf>
    <xf numFmtId="0" fontId="3" fillId="0" borderId="3" xfId="0" applyFont="1" applyBorder="1" applyAlignment="1">
      <alignment horizontal="center"/>
    </xf>
    <xf numFmtId="43" fontId="2" fillId="0" borderId="4" xfId="15" applyFont="1" applyBorder="1" applyAlignment="1">
      <alignment/>
    </xf>
    <xf numFmtId="43" fontId="2" fillId="0" borderId="3" xfId="15" applyFont="1" applyBorder="1" applyAlignment="1">
      <alignment/>
    </xf>
    <xf numFmtId="208" fontId="2" fillId="0" borderId="0" xfId="15" applyNumberFormat="1" applyFont="1" applyAlignment="1">
      <alignment/>
    </xf>
    <xf numFmtId="208" fontId="2" fillId="0" borderId="0" xfId="15" applyNumberFormat="1" applyFont="1" applyBorder="1" applyAlignment="1">
      <alignment horizontal="center"/>
    </xf>
    <xf numFmtId="208" fontId="2" fillId="0" borderId="0" xfId="15" applyNumberFormat="1" applyFont="1" applyBorder="1" applyAlignment="1">
      <alignment horizontal="right"/>
    </xf>
    <xf numFmtId="203" fontId="2" fillId="0" borderId="0" xfId="0" applyNumberFormat="1" applyFont="1" applyAlignment="1">
      <alignment/>
    </xf>
    <xf numFmtId="203" fontId="2" fillId="0" borderId="0" xfId="15" applyNumberFormat="1" applyFont="1" applyFill="1" applyBorder="1" applyAlignment="1">
      <alignment/>
    </xf>
    <xf numFmtId="203" fontId="2" fillId="0" borderId="0" xfId="15" applyNumberFormat="1" applyFont="1" applyFill="1" applyAlignment="1">
      <alignment/>
    </xf>
    <xf numFmtId="203" fontId="2" fillId="0" borderId="3" xfId="15" applyNumberFormat="1" applyFont="1" applyBorder="1" applyAlignment="1">
      <alignment/>
    </xf>
    <xf numFmtId="208" fontId="2" fillId="0" borderId="0" xfId="15" applyNumberFormat="1" applyFont="1" applyAlignment="1">
      <alignment horizontal="right"/>
    </xf>
    <xf numFmtId="208" fontId="2" fillId="0" borderId="0" xfId="15" applyNumberFormat="1" applyFont="1" applyAlignment="1">
      <alignment/>
    </xf>
    <xf numFmtId="208" fontId="2" fillId="0" borderId="0" xfId="15" applyNumberFormat="1" applyFont="1" applyAlignment="1">
      <alignment horizontal="center"/>
    </xf>
    <xf numFmtId="0" fontId="3" fillId="0" borderId="4" xfId="0" applyFont="1" applyBorder="1" applyAlignment="1">
      <alignment/>
    </xf>
    <xf numFmtId="43" fontId="1" fillId="0" borderId="0" xfId="15" applyFont="1" applyAlignment="1">
      <alignment/>
    </xf>
    <xf numFmtId="43" fontId="3" fillId="0" borderId="4" xfId="15" applyFont="1" applyBorder="1" applyAlignment="1">
      <alignment/>
    </xf>
    <xf numFmtId="0" fontId="8" fillId="0" borderId="0" xfId="0" applyFont="1" applyAlignment="1">
      <alignment/>
    </xf>
    <xf numFmtId="43" fontId="3" fillId="0" borderId="0" xfId="0" applyNumberFormat="1" applyFont="1" applyAlignment="1">
      <alignment/>
    </xf>
    <xf numFmtId="43" fontId="3" fillId="0" borderId="0" xfId="15" applyFont="1" applyAlignment="1">
      <alignment/>
    </xf>
    <xf numFmtId="203" fontId="2" fillId="0" borderId="0" xfId="15" applyNumberFormat="1" applyFont="1" applyAlignment="1">
      <alignment/>
    </xf>
    <xf numFmtId="208" fontId="2" fillId="0" borderId="0" xfId="15" applyNumberFormat="1" applyFont="1" applyAlignment="1">
      <alignment/>
    </xf>
    <xf numFmtId="208" fontId="2" fillId="0" borderId="0" xfId="15" applyNumberFormat="1" applyFont="1" applyBorder="1" applyAlignment="1">
      <alignment horizontal="justify"/>
    </xf>
    <xf numFmtId="204" fontId="2" fillId="0" borderId="0" xfId="15" applyNumberFormat="1" applyFont="1" applyAlignment="1">
      <alignment/>
    </xf>
    <xf numFmtId="203" fontId="3" fillId="0" borderId="0" xfId="15" applyNumberFormat="1" applyFont="1" applyAlignment="1">
      <alignment horizontal="right"/>
    </xf>
    <xf numFmtId="0" fontId="3" fillId="0" borderId="0" xfId="0" applyNumberFormat="1" applyFont="1" applyAlignment="1">
      <alignment/>
    </xf>
    <xf numFmtId="0" fontId="9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center"/>
    </xf>
    <xf numFmtId="203" fontId="2" fillId="0" borderId="0" xfId="15" applyNumberFormat="1" applyFont="1" applyFill="1" applyBorder="1" applyAlignment="1">
      <alignment horizontal="right"/>
    </xf>
    <xf numFmtId="203" fontId="2" fillId="0" borderId="0" xfId="15" applyNumberFormat="1" applyFont="1" applyFill="1" applyAlignment="1">
      <alignment horizontal="right"/>
    </xf>
    <xf numFmtId="43" fontId="3" fillId="0" borderId="3" xfId="15" applyFont="1" applyFill="1" applyBorder="1" applyAlignment="1">
      <alignment horizontal="center"/>
    </xf>
    <xf numFmtId="203" fontId="2" fillId="0" borderId="0" xfId="15" applyNumberFormat="1" applyFont="1" applyBorder="1" applyAlignment="1">
      <alignment/>
    </xf>
    <xf numFmtId="43" fontId="3" fillId="0" borderId="0" xfId="15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3" fillId="0" borderId="3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43" fontId="2" fillId="0" borderId="0" xfId="15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3" fontId="2" fillId="0" borderId="0" xfId="15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2" fillId="0" borderId="3" xfId="0" applyFont="1" applyFill="1" applyBorder="1" applyAlignment="1">
      <alignment horizontal="center"/>
    </xf>
    <xf numFmtId="41" fontId="4" fillId="0" borderId="0" xfId="0" applyNumberFormat="1" applyFont="1" applyFill="1" applyBorder="1" applyAlignment="1">
      <alignment horizontal="center"/>
    </xf>
    <xf numFmtId="41" fontId="4" fillId="0" borderId="0" xfId="15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211" fontId="3" fillId="0" borderId="0" xfId="15" applyNumberFormat="1" applyFont="1" applyFill="1" applyBorder="1" applyAlignment="1">
      <alignment horizontal="right"/>
    </xf>
    <xf numFmtId="211" fontId="3" fillId="0" borderId="0" xfId="15" applyNumberFormat="1" applyFont="1" applyFill="1" applyBorder="1" applyAlignment="1">
      <alignment/>
    </xf>
    <xf numFmtId="211" fontId="3" fillId="0" borderId="0" xfId="15" applyNumberFormat="1" applyFont="1" applyFill="1" applyBorder="1" applyAlignment="1">
      <alignment/>
    </xf>
    <xf numFmtId="0" fontId="2" fillId="0" borderId="0" xfId="19" applyFont="1" applyFill="1" applyBorder="1">
      <alignment/>
      <protection/>
    </xf>
    <xf numFmtId="0" fontId="2" fillId="0" borderId="0" xfId="0" applyFont="1" applyFill="1" applyAlignment="1">
      <alignment/>
    </xf>
    <xf numFmtId="211" fontId="2" fillId="0" borderId="0" xfId="15" applyNumberFormat="1" applyFont="1" applyFill="1" applyBorder="1" applyAlignment="1">
      <alignment/>
    </xf>
    <xf numFmtId="211" fontId="2" fillId="0" borderId="0" xfId="15" applyNumberFormat="1" applyFont="1" applyFill="1" applyBorder="1" applyAlignment="1">
      <alignment/>
    </xf>
    <xf numFmtId="0" fontId="3" fillId="0" borderId="0" xfId="0" applyFont="1" applyFill="1" applyAlignment="1">
      <alignment/>
    </xf>
    <xf numFmtId="211" fontId="3" fillId="0" borderId="2" xfId="15" applyNumberFormat="1" applyFont="1" applyFill="1" applyBorder="1" applyAlignment="1">
      <alignment horizontal="right"/>
    </xf>
    <xf numFmtId="211" fontId="3" fillId="0" borderId="0" xfId="0" applyNumberFormat="1" applyFont="1" applyFill="1" applyBorder="1" applyAlignment="1">
      <alignment/>
    </xf>
    <xf numFmtId="211" fontId="2" fillId="0" borderId="0" xfId="0" applyNumberFormat="1" applyFont="1" applyFill="1" applyAlignment="1">
      <alignment/>
    </xf>
    <xf numFmtId="211" fontId="3" fillId="0" borderId="0" xfId="15" applyNumberFormat="1" applyFont="1" applyFill="1" applyBorder="1" applyAlignment="1">
      <alignment horizontal="center"/>
    </xf>
    <xf numFmtId="41" fontId="3" fillId="0" borderId="0" xfId="15" applyNumberFormat="1" applyFont="1" applyFill="1" applyBorder="1" applyAlignment="1">
      <alignment horizontal="right"/>
    </xf>
    <xf numFmtId="41" fontId="3" fillId="0" borderId="0" xfId="15" applyNumberFormat="1" applyFont="1" applyFill="1" applyBorder="1" applyAlignment="1">
      <alignment/>
    </xf>
    <xf numFmtId="198" fontId="3" fillId="0" borderId="0" xfId="0" applyNumberFormat="1" applyFont="1" applyFill="1" applyBorder="1" applyAlignment="1">
      <alignment/>
    </xf>
    <xf numFmtId="198" fontId="2" fillId="0" borderId="0" xfId="0" applyNumberFormat="1" applyFont="1" applyFill="1" applyAlignment="1">
      <alignment/>
    </xf>
    <xf numFmtId="43" fontId="3" fillId="0" borderId="0" xfId="15" applyNumberFormat="1" applyFont="1" applyFill="1" applyBorder="1" applyAlignment="1">
      <alignment horizontal="left"/>
    </xf>
    <xf numFmtId="43" fontId="2" fillId="0" borderId="0" xfId="15" applyFont="1" applyFill="1" applyAlignment="1">
      <alignment/>
    </xf>
    <xf numFmtId="41" fontId="2" fillId="0" borderId="0" xfId="15" applyNumberFormat="1" applyFont="1" applyFill="1" applyBorder="1" applyAlignment="1">
      <alignment/>
    </xf>
    <xf numFmtId="0" fontId="2" fillId="0" borderId="4" xfId="0" applyFont="1" applyFill="1" applyBorder="1" applyAlignment="1">
      <alignment/>
    </xf>
    <xf numFmtId="43" fontId="3" fillId="0" borderId="4" xfId="15" applyFont="1" applyFill="1" applyBorder="1" applyAlignment="1">
      <alignment horizontal="center"/>
    </xf>
    <xf numFmtId="0" fontId="2" fillId="0" borderId="4" xfId="0" applyFont="1" applyFill="1" applyBorder="1" applyAlignment="1">
      <alignment/>
    </xf>
    <xf numFmtId="0" fontId="3" fillId="0" borderId="4" xfId="0" applyFont="1" applyFill="1" applyBorder="1" applyAlignment="1">
      <alignment horizontal="center"/>
    </xf>
    <xf numFmtId="212" fontId="3" fillId="0" borderId="0" xfId="15" applyNumberFormat="1" applyFont="1" applyFill="1" applyBorder="1" applyAlignment="1">
      <alignment horizontal="right"/>
    </xf>
    <xf numFmtId="212" fontId="3" fillId="0" borderId="0" xfId="15" applyNumberFormat="1" applyFont="1" applyFill="1" applyBorder="1" applyAlignment="1">
      <alignment/>
    </xf>
    <xf numFmtId="212" fontId="2" fillId="0" borderId="0" xfId="15" applyNumberFormat="1" applyFont="1" applyFill="1" applyBorder="1" applyAlignment="1">
      <alignment/>
    </xf>
    <xf numFmtId="212" fontId="3" fillId="0" borderId="2" xfId="15" applyNumberFormat="1" applyFont="1" applyFill="1" applyBorder="1" applyAlignment="1">
      <alignment horizontal="right"/>
    </xf>
    <xf numFmtId="212" fontId="3" fillId="0" borderId="2" xfId="15" applyNumberFormat="1" applyFont="1" applyFill="1" applyBorder="1" applyAlignment="1">
      <alignment/>
    </xf>
    <xf numFmtId="212" fontId="3" fillId="0" borderId="0" xfId="15" applyNumberFormat="1" applyFont="1" applyFill="1" applyBorder="1" applyAlignment="1">
      <alignment/>
    </xf>
    <xf numFmtId="212" fontId="11" fillId="0" borderId="0" xfId="0" applyNumberFormat="1" applyFont="1" applyFill="1" applyBorder="1" applyAlignment="1">
      <alignment horizontal="center"/>
    </xf>
    <xf numFmtId="212" fontId="2" fillId="0" borderId="0" xfId="0" applyNumberFormat="1" applyFont="1" applyFill="1" applyBorder="1" applyAlignment="1">
      <alignment horizontal="center"/>
    </xf>
    <xf numFmtId="212" fontId="2" fillId="0" borderId="0" xfId="15" applyNumberFormat="1" applyFont="1" applyFill="1" applyBorder="1" applyAlignment="1">
      <alignment horizontal="right"/>
    </xf>
    <xf numFmtId="212" fontId="2" fillId="0" borderId="3" xfId="15" applyNumberFormat="1" applyFont="1" applyFill="1" applyBorder="1" applyAlignment="1">
      <alignment/>
    </xf>
    <xf numFmtId="212" fontId="2" fillId="0" borderId="0" xfId="15" applyNumberFormat="1" applyFont="1" applyFill="1" applyBorder="1" applyAlignment="1">
      <alignment/>
    </xf>
    <xf numFmtId="0" fontId="2" fillId="0" borderId="0" xfId="0" applyFont="1" applyFill="1" applyAlignment="1">
      <alignment/>
    </xf>
    <xf numFmtId="213" fontId="3" fillId="0" borderId="0" xfId="15" applyNumberFormat="1" applyFont="1" applyFill="1" applyBorder="1" applyAlignment="1">
      <alignment horizontal="right"/>
    </xf>
    <xf numFmtId="43" fontId="3" fillId="0" borderId="0" xfId="15" applyFont="1" applyFill="1" applyAlignment="1">
      <alignment/>
    </xf>
    <xf numFmtId="43" fontId="3" fillId="0" borderId="0" xfId="15" applyFont="1" applyFill="1" applyBorder="1" applyAlignment="1">
      <alignment/>
    </xf>
    <xf numFmtId="212" fontId="3" fillId="0" borderId="4" xfId="15" applyNumberFormat="1" applyFont="1" applyFill="1" applyBorder="1" applyAlignment="1">
      <alignment/>
    </xf>
    <xf numFmtId="203" fontId="2" fillId="0" borderId="3" xfId="15" applyNumberFormat="1" applyFont="1" applyBorder="1" applyAlignment="1">
      <alignment/>
    </xf>
    <xf numFmtId="203" fontId="3" fillId="0" borderId="3" xfId="15" applyNumberFormat="1" applyFont="1" applyBorder="1" applyAlignment="1">
      <alignment horizontal="right"/>
    </xf>
    <xf numFmtId="203" fontId="2" fillId="0" borderId="0" xfId="15" applyNumberFormat="1" applyFont="1" applyFill="1" applyBorder="1" applyAlignment="1">
      <alignment/>
    </xf>
    <xf numFmtId="203" fontId="3" fillId="0" borderId="0" xfId="15" applyNumberFormat="1" applyFont="1" applyBorder="1" applyAlignment="1">
      <alignment/>
    </xf>
    <xf numFmtId="208" fontId="2" fillId="0" borderId="0" xfId="15" applyNumberFormat="1" applyFont="1" applyBorder="1" applyAlignment="1">
      <alignment/>
    </xf>
    <xf numFmtId="208" fontId="3" fillId="0" borderId="0" xfId="15" applyNumberFormat="1" applyFont="1" applyBorder="1" applyAlignment="1">
      <alignment horizontal="right"/>
    </xf>
    <xf numFmtId="203" fontId="2" fillId="0" borderId="3" xfId="15" applyNumberFormat="1" applyFont="1" applyFill="1" applyBorder="1" applyAlignment="1">
      <alignment horizontal="right"/>
    </xf>
    <xf numFmtId="208" fontId="2" fillId="0" borderId="0" xfId="15" applyNumberFormat="1" applyFont="1" applyFill="1" applyBorder="1" applyAlignment="1">
      <alignment horizontal="right"/>
    </xf>
    <xf numFmtId="208" fontId="2" fillId="0" borderId="0" xfId="15" applyNumberFormat="1" applyFont="1" applyFill="1" applyAlignment="1">
      <alignment horizontal="right"/>
    </xf>
    <xf numFmtId="0" fontId="3" fillId="0" borderId="3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43" fontId="3" fillId="0" borderId="0" xfId="15" applyFont="1" applyFill="1" applyAlignment="1">
      <alignment horizontal="center"/>
    </xf>
    <xf numFmtId="203" fontId="3" fillId="0" borderId="1" xfId="15" applyNumberFormat="1" applyFont="1" applyFill="1" applyBorder="1" applyAlignment="1">
      <alignment horizontal="right"/>
    </xf>
    <xf numFmtId="43" fontId="3" fillId="0" borderId="0" xfId="15" applyFont="1" applyFill="1" applyBorder="1" applyAlignment="1">
      <alignment horizontal="right"/>
    </xf>
    <xf numFmtId="203" fontId="3" fillId="0" borderId="1" xfId="15" applyNumberFormat="1" applyFont="1" applyFill="1" applyBorder="1" applyAlignment="1">
      <alignment/>
    </xf>
    <xf numFmtId="203" fontId="3" fillId="0" borderId="2" xfId="15" applyNumberFormat="1" applyFont="1" applyFill="1" applyBorder="1" applyAlignment="1">
      <alignment horizontal="right"/>
    </xf>
    <xf numFmtId="204" fontId="2" fillId="0" borderId="0" xfId="15" applyNumberFormat="1" applyFont="1" applyFill="1" applyAlignment="1">
      <alignment/>
    </xf>
    <xf numFmtId="43" fontId="2" fillId="0" borderId="0" xfId="15" applyFont="1" applyFill="1" applyAlignment="1">
      <alignment/>
    </xf>
    <xf numFmtId="208" fontId="2" fillId="0" borderId="0" xfId="15" applyNumberFormat="1" applyFont="1" applyFill="1" applyAlignment="1">
      <alignment/>
    </xf>
    <xf numFmtId="203" fontId="3" fillId="0" borderId="0" xfId="15" applyNumberFormat="1" applyFont="1" applyFill="1" applyBorder="1" applyAlignment="1">
      <alignment horizontal="right"/>
    </xf>
    <xf numFmtId="208" fontId="2" fillId="0" borderId="0" xfId="15" applyNumberFormat="1" applyFont="1" applyFill="1" applyBorder="1" applyAlignment="1">
      <alignment horizontal="center"/>
    </xf>
    <xf numFmtId="208" fontId="2" fillId="0" borderId="0" xfId="15" applyNumberFormat="1" applyFont="1" applyFill="1" applyBorder="1" applyAlignment="1">
      <alignment horizontal="justify"/>
    </xf>
    <xf numFmtId="208" fontId="2" fillId="0" borderId="0" xfId="15" applyNumberFormat="1" applyFont="1" applyFill="1" applyAlignment="1">
      <alignment/>
    </xf>
    <xf numFmtId="208" fontId="3" fillId="0" borderId="1" xfId="15" applyNumberFormat="1" applyFont="1" applyFill="1" applyBorder="1" applyAlignment="1">
      <alignment horizontal="right"/>
    </xf>
    <xf numFmtId="43" fontId="1" fillId="0" borderId="0" xfId="15" applyFont="1" applyFill="1" applyBorder="1" applyAlignment="1">
      <alignment horizontal="center"/>
    </xf>
    <xf numFmtId="43" fontId="2" fillId="0" borderId="0" xfId="15" applyFont="1" applyFill="1" applyAlignment="1">
      <alignment horizontal="right"/>
    </xf>
    <xf numFmtId="211" fontId="2" fillId="0" borderId="0" xfId="15" applyNumberFormat="1" applyFont="1" applyFill="1" applyBorder="1" applyAlignment="1">
      <alignment horizontal="right"/>
    </xf>
    <xf numFmtId="211" fontId="2" fillId="0" borderId="0" xfId="0" applyNumberFormat="1" applyFont="1" applyAlignment="1">
      <alignment/>
    </xf>
    <xf numFmtId="203" fontId="2" fillId="0" borderId="0" xfId="15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206" fontId="2" fillId="0" borderId="0" xfId="0" applyNumberFormat="1" applyFont="1" applyFill="1" applyBorder="1" applyAlignment="1">
      <alignment horizontal="center"/>
    </xf>
    <xf numFmtId="205" fontId="2" fillId="0" borderId="0" xfId="0" applyNumberFormat="1" applyFont="1" applyFill="1" applyBorder="1" applyAlignment="1">
      <alignment horizontal="center"/>
    </xf>
    <xf numFmtId="203" fontId="3" fillId="0" borderId="0" xfId="15" applyNumberFormat="1" applyFont="1" applyFill="1" applyAlignment="1">
      <alignment horizontal="right"/>
    </xf>
    <xf numFmtId="203" fontId="3" fillId="0" borderId="0" xfId="15" applyNumberFormat="1" applyFont="1" applyFill="1" applyAlignment="1">
      <alignment/>
    </xf>
    <xf numFmtId="0" fontId="9" fillId="0" borderId="0" xfId="0" applyFont="1" applyFill="1" applyAlignment="1">
      <alignment/>
    </xf>
    <xf numFmtId="208" fontId="2" fillId="0" borderId="0" xfId="15" applyNumberFormat="1" applyFont="1" applyFill="1" applyBorder="1" applyAlignment="1">
      <alignment/>
    </xf>
    <xf numFmtId="211" fontId="2" fillId="0" borderId="0" xfId="15" applyNumberFormat="1" applyFont="1" applyFill="1" applyBorder="1" applyAlignment="1">
      <alignment horizontal="center"/>
    </xf>
    <xf numFmtId="211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Alignment="1">
      <alignment/>
    </xf>
    <xf numFmtId="0" fontId="3" fillId="0" borderId="0" xfId="0" applyNumberFormat="1" applyFont="1" applyAlignment="1">
      <alignment horizontal="center"/>
    </xf>
    <xf numFmtId="203" fontId="3" fillId="0" borderId="4" xfId="15" applyNumberFormat="1" applyFont="1" applyBorder="1" applyAlignment="1">
      <alignment horizontal="right"/>
    </xf>
    <xf numFmtId="203" fontId="3" fillId="0" borderId="0" xfId="15" applyNumberFormat="1" applyFont="1" applyBorder="1" applyAlignment="1">
      <alignment horizontal="right"/>
    </xf>
    <xf numFmtId="203" fontId="3" fillId="0" borderId="4" xfId="15" applyNumberFormat="1" applyFont="1" applyFill="1" applyBorder="1" applyAlignment="1">
      <alignment horizontal="right"/>
    </xf>
    <xf numFmtId="204" fontId="2" fillId="0" borderId="3" xfId="15" applyNumberFormat="1" applyFont="1" applyFill="1" applyBorder="1" applyAlignment="1">
      <alignment/>
    </xf>
    <xf numFmtId="208" fontId="2" fillId="0" borderId="5" xfId="15" applyNumberFormat="1" applyFont="1" applyFill="1" applyBorder="1" applyAlignment="1">
      <alignment horizontal="right"/>
    </xf>
    <xf numFmtId="208" fontId="2" fillId="0" borderId="5" xfId="15" applyNumberFormat="1" applyFont="1" applyBorder="1" applyAlignment="1">
      <alignment horizontal="right"/>
    </xf>
    <xf numFmtId="43" fontId="1" fillId="0" borderId="0" xfId="15" applyFont="1" applyFill="1" applyBorder="1" applyAlignment="1">
      <alignment horizontal="right"/>
    </xf>
    <xf numFmtId="43" fontId="2" fillId="0" borderId="0" xfId="15" applyFont="1" applyFill="1" applyBorder="1" applyAlignment="1">
      <alignment horizontal="right"/>
    </xf>
    <xf numFmtId="0" fontId="3" fillId="0" borderId="3" xfId="15" applyNumberFormat="1" applyFont="1" applyBorder="1" applyAlignment="1">
      <alignment horizontal="center"/>
    </xf>
    <xf numFmtId="0" fontId="2" fillId="0" borderId="3" xfId="15" applyNumberFormat="1" applyFont="1" applyBorder="1" applyAlignment="1">
      <alignment/>
    </xf>
    <xf numFmtId="0" fontId="3" fillId="0" borderId="3" xfId="15" applyNumberFormat="1" applyFont="1" applyFill="1" applyBorder="1" applyAlignment="1">
      <alignment horizontal="center"/>
    </xf>
    <xf numFmtId="208" fontId="2" fillId="0" borderId="0" xfId="15" applyNumberFormat="1" applyFont="1" applyBorder="1" applyAlignment="1">
      <alignment horizontal="right"/>
    </xf>
    <xf numFmtId="211" fontId="2" fillId="0" borderId="3" xfId="15" applyNumberFormat="1" applyFont="1" applyFill="1" applyBorder="1" applyAlignment="1">
      <alignment horizontal="center"/>
    </xf>
    <xf numFmtId="211" fontId="2" fillId="0" borderId="3" xfId="15" applyNumberFormat="1" applyFont="1" applyFill="1" applyBorder="1" applyAlignment="1">
      <alignment/>
    </xf>
    <xf numFmtId="211" fontId="2" fillId="0" borderId="3" xfId="15" applyNumberFormat="1" applyFont="1" applyFill="1" applyBorder="1" applyAlignment="1">
      <alignment horizontal="right"/>
    </xf>
    <xf numFmtId="211" fontId="4" fillId="0" borderId="0" xfId="0" applyNumberFormat="1" applyFont="1" applyFill="1" applyBorder="1" applyAlignment="1">
      <alignment horizontal="center"/>
    </xf>
    <xf numFmtId="211" fontId="4" fillId="0" borderId="0" xfId="15" applyNumberFormat="1" applyFont="1" applyFill="1" applyBorder="1" applyAlignment="1">
      <alignment horizontal="center"/>
    </xf>
    <xf numFmtId="203" fontId="2" fillId="0" borderId="0" xfId="15" applyNumberFormat="1" applyFont="1" applyBorder="1" applyAlignment="1">
      <alignment horizontal="right"/>
    </xf>
    <xf numFmtId="43" fontId="1" fillId="0" borderId="0" xfId="15" applyFont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15" applyFont="1" applyBorder="1" applyAlignment="1">
      <alignment horizontal="center"/>
    </xf>
    <xf numFmtId="43" fontId="3" fillId="0" borderId="4" xfId="15" applyFont="1" applyBorder="1" applyAlignment="1">
      <alignment horizontal="center"/>
    </xf>
    <xf numFmtId="43" fontId="3" fillId="0" borderId="3" xfId="15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/>
    </xf>
    <xf numFmtId="43" fontId="3" fillId="0" borderId="0" xfId="15" applyFont="1" applyFill="1" applyAlignment="1">
      <alignment horizontal="center"/>
    </xf>
    <xf numFmtId="43" fontId="3" fillId="0" borderId="0" xfId="15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43" fontId="1" fillId="0" borderId="0" xfId="0" applyNumberFormat="1" applyFon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ปกติ_SOI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Quarter%20Y'51\&#3621;&#3634;&#3609;&#3609;&#3634;\&#3591;&#3610;&#3585;&#3634;&#3619;&#3648;&#3591;&#3636;&#3609;-LNHT-Q1'51\LNHT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งบดุล"/>
      <sheetName val="งบกำไรขาดทุน"/>
      <sheetName val="งบแสดง การเงินรวม"/>
      <sheetName val="งบแสดง"/>
      <sheetName val="งบกระแสเงินสด"/>
    </sheetNames>
    <sheetDataSet>
      <sheetData sheetId="3">
        <row r="1">
          <cell r="A1" t="str">
            <v>บริษัท เชียงใหม่ธุรกิจการแพทย์ จำกัด (มหาชน) และบริษัทย่อย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T137"/>
  <sheetViews>
    <sheetView tabSelected="1" zoomScale="85" zoomScaleNormal="85" zoomScaleSheetLayoutView="100" workbookViewId="0" topLeftCell="A104">
      <selection activeCell="B114" sqref="B114"/>
    </sheetView>
  </sheetViews>
  <sheetFormatPr defaultColWidth="9.140625" defaultRowHeight="25.5" customHeight="1"/>
  <cols>
    <col min="1" max="1" width="3.140625" style="1" customWidth="1"/>
    <col min="2" max="2" width="5.140625" style="1" customWidth="1"/>
    <col min="3" max="3" width="4.57421875" style="1" customWidth="1"/>
    <col min="4" max="4" width="19.8515625" style="1" customWidth="1"/>
    <col min="5" max="5" width="14.00390625" style="1" customWidth="1"/>
    <col min="6" max="6" width="17.57421875" style="1" customWidth="1"/>
    <col min="7" max="7" width="0.85546875" style="1" customWidth="1"/>
    <col min="8" max="8" width="15.57421875" style="1" customWidth="1"/>
    <col min="9" max="9" width="0.85546875" style="1" customWidth="1"/>
    <col min="10" max="10" width="17.8515625" style="93" customWidth="1"/>
    <col min="11" max="11" width="1.1484375" style="1" customWidth="1"/>
    <col min="12" max="12" width="17.421875" style="93" customWidth="1"/>
    <col min="13" max="13" width="0.85546875" style="1" customWidth="1"/>
    <col min="14" max="14" width="16.57421875" style="1" customWidth="1"/>
    <col min="15" max="15" width="0.85546875" style="1" customWidth="1"/>
    <col min="16" max="16" width="17.421875" style="1" customWidth="1"/>
    <col min="17" max="20" width="5.140625" style="1" bestFit="1" customWidth="1"/>
    <col min="21" max="16384" width="9.140625" style="1" customWidth="1"/>
  </cols>
  <sheetData>
    <row r="1" spans="1:16" ht="27" customHeight="1">
      <c r="A1" s="215" t="s">
        <v>81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</row>
    <row r="2" spans="1:16" ht="27" customHeight="1">
      <c r="A2" s="215" t="s">
        <v>0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</row>
    <row r="3" spans="1:16" ht="27" customHeight="1">
      <c r="A3" s="213" t="s">
        <v>121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</row>
    <row r="4" spans="1:16" ht="25.5" customHeight="1">
      <c r="A4" s="65"/>
      <c r="B4" s="65"/>
      <c r="C4" s="65"/>
      <c r="D4" s="65"/>
      <c r="E4" s="65"/>
      <c r="F4" s="65"/>
      <c r="G4" s="65"/>
      <c r="H4" s="65"/>
      <c r="I4" s="65"/>
      <c r="J4" s="214" t="s">
        <v>1</v>
      </c>
      <c r="K4" s="214"/>
      <c r="L4" s="214" t="s">
        <v>1</v>
      </c>
      <c r="M4" s="80"/>
      <c r="N4" s="214" t="s">
        <v>109</v>
      </c>
      <c r="O4" s="214"/>
      <c r="P4" s="214"/>
    </row>
    <row r="5" spans="1:16" ht="25.5" customHeight="1">
      <c r="A5" s="66"/>
      <c r="B5" s="66"/>
      <c r="C5" s="66"/>
      <c r="D5" s="66"/>
      <c r="E5" s="66"/>
      <c r="F5" s="66"/>
      <c r="G5" s="66"/>
      <c r="H5" s="66"/>
      <c r="I5" s="66"/>
      <c r="J5" s="162">
        <v>2551</v>
      </c>
      <c r="K5" s="67"/>
      <c r="L5" s="162">
        <v>2550</v>
      </c>
      <c r="M5" s="66"/>
      <c r="N5" s="67">
        <v>2551</v>
      </c>
      <c r="O5" s="66"/>
      <c r="P5" s="67">
        <v>2550</v>
      </c>
    </row>
    <row r="6" spans="1:16" ht="25.5" customHeight="1">
      <c r="A6" s="3"/>
      <c r="B6" s="3"/>
      <c r="C6" s="3"/>
      <c r="D6" s="3"/>
      <c r="E6" s="3"/>
      <c r="F6" s="3"/>
      <c r="G6" s="3"/>
      <c r="H6" s="3"/>
      <c r="I6" s="3"/>
      <c r="J6" s="163" t="s">
        <v>2</v>
      </c>
      <c r="K6" s="4"/>
      <c r="L6" s="163" t="s">
        <v>2</v>
      </c>
      <c r="M6" s="5"/>
      <c r="N6" s="4" t="s">
        <v>2</v>
      </c>
      <c r="O6" s="5"/>
      <c r="P6" s="4" t="s">
        <v>2</v>
      </c>
    </row>
    <row r="7" spans="1:16" ht="25.5" customHeight="1">
      <c r="A7" s="3"/>
      <c r="B7" s="3"/>
      <c r="C7" s="3"/>
      <c r="D7" s="3"/>
      <c r="E7" s="3"/>
      <c r="F7" s="3"/>
      <c r="G7" s="3"/>
      <c r="H7" s="3"/>
      <c r="I7" s="3"/>
      <c r="J7" s="164" t="s">
        <v>3</v>
      </c>
      <c r="K7" s="5"/>
      <c r="L7" s="5" t="s">
        <v>4</v>
      </c>
      <c r="M7" s="5"/>
      <c r="N7" s="5" t="s">
        <v>3</v>
      </c>
      <c r="O7" s="5"/>
      <c r="P7" s="5" t="s">
        <v>4</v>
      </c>
    </row>
    <row r="8" spans="1:16" ht="25.5" customHeight="1">
      <c r="A8" s="3"/>
      <c r="B8" s="3"/>
      <c r="C8" s="3"/>
      <c r="D8" s="3"/>
      <c r="E8" s="3"/>
      <c r="F8" s="3"/>
      <c r="G8" s="3"/>
      <c r="H8" s="3"/>
      <c r="I8" s="3"/>
      <c r="J8" s="164" t="s">
        <v>5</v>
      </c>
      <c r="K8" s="5"/>
      <c r="L8" s="164"/>
      <c r="M8" s="5"/>
      <c r="N8" s="5" t="s">
        <v>5</v>
      </c>
      <c r="O8" s="5"/>
      <c r="P8" s="5"/>
    </row>
    <row r="9" spans="1:16" ht="25.5" customHeight="1">
      <c r="A9" s="6"/>
      <c r="B9" s="7"/>
      <c r="C9" s="8" t="s">
        <v>6</v>
      </c>
      <c r="D9" s="7"/>
      <c r="E9" s="7"/>
      <c r="F9" s="7"/>
      <c r="G9" s="7"/>
      <c r="H9" s="7"/>
      <c r="I9" s="9"/>
      <c r="J9" s="165"/>
      <c r="K9" s="10"/>
      <c r="L9" s="165"/>
      <c r="M9" s="10"/>
      <c r="N9" s="10"/>
      <c r="O9" s="10"/>
      <c r="P9" s="11"/>
    </row>
    <row r="10" spans="1:16" ht="25.5" customHeight="1">
      <c r="A10" s="12" t="s">
        <v>7</v>
      </c>
      <c r="B10" s="6"/>
      <c r="C10" s="6"/>
      <c r="D10" s="6"/>
      <c r="E10" s="6"/>
      <c r="F10" s="7"/>
      <c r="G10" s="7"/>
      <c r="H10" s="7"/>
      <c r="I10" s="9"/>
      <c r="J10" s="165"/>
      <c r="K10" s="10"/>
      <c r="L10" s="165"/>
      <c r="M10" s="10"/>
      <c r="N10" s="10"/>
      <c r="O10" s="10"/>
      <c r="P10" s="11"/>
    </row>
    <row r="11" spans="1:17" ht="25.5" customHeight="1">
      <c r="A11" s="6"/>
      <c r="B11" s="6" t="s">
        <v>8</v>
      </c>
      <c r="C11" s="6"/>
      <c r="D11" s="6"/>
      <c r="E11" s="6"/>
      <c r="F11" s="7"/>
      <c r="G11" s="7"/>
      <c r="H11" s="7" t="s">
        <v>176</v>
      </c>
      <c r="I11" s="9"/>
      <c r="J11" s="75">
        <v>207474</v>
      </c>
      <c r="K11" s="13"/>
      <c r="L11" s="75">
        <v>30492</v>
      </c>
      <c r="M11" s="9"/>
      <c r="N11" s="13">
        <v>149921</v>
      </c>
      <c r="O11" s="15"/>
      <c r="P11" s="13">
        <v>148932</v>
      </c>
      <c r="Q11" s="73"/>
    </row>
    <row r="12" spans="1:17" ht="25.5" customHeight="1">
      <c r="A12" s="6"/>
      <c r="B12" s="1" t="s">
        <v>124</v>
      </c>
      <c r="C12" s="6"/>
      <c r="D12" s="6"/>
      <c r="E12" s="6"/>
      <c r="F12" s="7"/>
      <c r="G12" s="7"/>
      <c r="H12" s="7" t="s">
        <v>158</v>
      </c>
      <c r="I12" s="9"/>
      <c r="J12" s="75">
        <v>308</v>
      </c>
      <c r="K12" s="13"/>
      <c r="L12" s="75">
        <v>0</v>
      </c>
      <c r="M12" s="9"/>
      <c r="N12" s="13">
        <v>308</v>
      </c>
      <c r="O12" s="15"/>
      <c r="P12" s="13">
        <v>165</v>
      </c>
      <c r="Q12" s="73"/>
    </row>
    <row r="13" spans="1:17" ht="25.5" customHeight="1">
      <c r="A13" s="6"/>
      <c r="B13" s="6" t="s">
        <v>144</v>
      </c>
      <c r="C13" s="6"/>
      <c r="D13" s="6"/>
      <c r="E13" s="6"/>
      <c r="F13" s="16"/>
      <c r="G13" s="7"/>
      <c r="H13" s="7" t="s">
        <v>177</v>
      </c>
      <c r="I13" s="9"/>
      <c r="J13" s="75">
        <v>98331</v>
      </c>
      <c r="K13" s="13"/>
      <c r="L13" s="75">
        <v>77577</v>
      </c>
      <c r="M13" s="9"/>
      <c r="N13" s="13">
        <v>15462</v>
      </c>
      <c r="O13" s="15"/>
      <c r="P13" s="13">
        <v>14002</v>
      </c>
      <c r="Q13" s="73"/>
    </row>
    <row r="14" spans="1:17" ht="25.5" customHeight="1">
      <c r="A14" s="6"/>
      <c r="B14" s="6" t="s">
        <v>163</v>
      </c>
      <c r="C14" s="6"/>
      <c r="D14" s="6"/>
      <c r="E14" s="6"/>
      <c r="F14" s="16"/>
      <c r="G14" s="7"/>
      <c r="H14" s="7" t="s">
        <v>178</v>
      </c>
      <c r="I14" s="9"/>
      <c r="J14" s="75">
        <v>0</v>
      </c>
      <c r="K14" s="13"/>
      <c r="L14" s="75">
        <v>0</v>
      </c>
      <c r="M14" s="9"/>
      <c r="N14" s="13">
        <v>1369</v>
      </c>
      <c r="O14" s="15"/>
      <c r="P14" s="13">
        <v>0</v>
      </c>
      <c r="Q14" s="73"/>
    </row>
    <row r="15" spans="1:17" ht="25.5" customHeight="1">
      <c r="A15" s="6"/>
      <c r="B15" s="6" t="s">
        <v>82</v>
      </c>
      <c r="C15" s="17"/>
      <c r="D15" s="6"/>
      <c r="E15" s="6"/>
      <c r="F15" s="16"/>
      <c r="G15" s="7"/>
      <c r="H15" s="7" t="s">
        <v>190</v>
      </c>
      <c r="I15" s="9"/>
      <c r="J15" s="75">
        <v>18000</v>
      </c>
      <c r="K15" s="13"/>
      <c r="L15" s="75">
        <v>18000</v>
      </c>
      <c r="M15" s="9"/>
      <c r="N15" s="13">
        <v>0</v>
      </c>
      <c r="O15" s="15"/>
      <c r="P15" s="13">
        <v>0</v>
      </c>
      <c r="Q15" s="73"/>
    </row>
    <row r="16" spans="1:17" ht="25.5" customHeight="1">
      <c r="A16" s="6"/>
      <c r="B16" s="6" t="s">
        <v>125</v>
      </c>
      <c r="C16" s="6"/>
      <c r="D16" s="6"/>
      <c r="E16" s="6"/>
      <c r="F16" s="16"/>
      <c r="G16" s="7"/>
      <c r="H16" s="7" t="s">
        <v>159</v>
      </c>
      <c r="I16" s="9"/>
      <c r="J16" s="75">
        <v>62546</v>
      </c>
      <c r="K16" s="13"/>
      <c r="L16" s="75">
        <v>37752</v>
      </c>
      <c r="M16" s="9"/>
      <c r="N16" s="13">
        <v>9662</v>
      </c>
      <c r="O16" s="15"/>
      <c r="P16" s="13">
        <v>11142</v>
      </c>
      <c r="Q16" s="73"/>
    </row>
    <row r="17" spans="1:17" ht="25.5" customHeight="1">
      <c r="A17" s="6"/>
      <c r="B17" s="6" t="s">
        <v>9</v>
      </c>
      <c r="C17" s="6"/>
      <c r="D17" s="6"/>
      <c r="E17" s="6"/>
      <c r="F17" s="16"/>
      <c r="G17" s="7"/>
      <c r="H17" s="7"/>
      <c r="I17" s="9"/>
      <c r="J17" s="75">
        <v>5616</v>
      </c>
      <c r="K17" s="13"/>
      <c r="L17" s="75">
        <v>2921</v>
      </c>
      <c r="M17" s="9"/>
      <c r="N17" s="13">
        <v>1627</v>
      </c>
      <c r="O17" s="15"/>
      <c r="P17" s="13">
        <v>1547</v>
      </c>
      <c r="Q17" s="73"/>
    </row>
    <row r="18" spans="1:17" ht="25.5" customHeight="1">
      <c r="A18" s="6"/>
      <c r="B18" s="6"/>
      <c r="C18" s="6"/>
      <c r="D18" s="8" t="s">
        <v>11</v>
      </c>
      <c r="E18" s="8"/>
      <c r="F18" s="16"/>
      <c r="G18" s="8"/>
      <c r="H18" s="8"/>
      <c r="I18" s="18"/>
      <c r="J18" s="166">
        <f>SUM(J11:J17)</f>
        <v>392275</v>
      </c>
      <c r="K18" s="32"/>
      <c r="L18" s="166">
        <f>SUM(L11:L17)</f>
        <v>166742</v>
      </c>
      <c r="M18" s="18"/>
      <c r="N18" s="19">
        <f>SUM(N11:N17)</f>
        <v>178349</v>
      </c>
      <c r="O18" s="20"/>
      <c r="P18" s="19">
        <f>SUM(P11:P17)</f>
        <v>175788</v>
      </c>
      <c r="Q18" s="73"/>
    </row>
    <row r="19" spans="1:17" ht="25.5" customHeight="1">
      <c r="A19" s="12" t="s">
        <v>12</v>
      </c>
      <c r="B19" s="6"/>
      <c r="C19" s="6"/>
      <c r="D19" s="8"/>
      <c r="E19" s="8"/>
      <c r="F19" s="16"/>
      <c r="G19" s="8"/>
      <c r="H19" s="8"/>
      <c r="I19" s="18"/>
      <c r="J19" s="167"/>
      <c r="K19" s="21"/>
      <c r="L19" s="167"/>
      <c r="M19" s="18"/>
      <c r="N19" s="21"/>
      <c r="O19" s="22"/>
      <c r="P19" s="21"/>
      <c r="Q19" s="73"/>
    </row>
    <row r="20" spans="1:17" ht="25.5" customHeight="1">
      <c r="A20" s="12"/>
      <c r="B20" s="6" t="s">
        <v>164</v>
      </c>
      <c r="C20" s="6"/>
      <c r="D20" s="8"/>
      <c r="E20" s="8"/>
      <c r="F20" s="16"/>
      <c r="G20" s="8"/>
      <c r="H20" s="7" t="s">
        <v>179</v>
      </c>
      <c r="I20" s="18"/>
      <c r="J20" s="167">
        <v>0</v>
      </c>
      <c r="K20" s="21"/>
      <c r="L20" s="167">
        <v>0</v>
      </c>
      <c r="M20" s="18"/>
      <c r="N20" s="21">
        <v>0</v>
      </c>
      <c r="O20" s="22"/>
      <c r="P20" s="21">
        <v>0</v>
      </c>
      <c r="Q20" s="73"/>
    </row>
    <row r="21" spans="1:17" ht="25.5" customHeight="1">
      <c r="A21" s="12"/>
      <c r="B21" s="6" t="s">
        <v>83</v>
      </c>
      <c r="C21" s="6"/>
      <c r="D21" s="8"/>
      <c r="E21" s="8"/>
      <c r="F21" s="16"/>
      <c r="G21" s="8"/>
      <c r="H21" s="7" t="s">
        <v>180</v>
      </c>
      <c r="I21" s="18"/>
      <c r="J21" s="167">
        <v>0</v>
      </c>
      <c r="K21" s="21"/>
      <c r="L21" s="167">
        <v>0</v>
      </c>
      <c r="M21" s="18"/>
      <c r="N21" s="72">
        <v>757945</v>
      </c>
      <c r="O21" s="22"/>
      <c r="P21" s="21">
        <v>0</v>
      </c>
      <c r="Q21" s="73"/>
    </row>
    <row r="22" spans="1:17" ht="25.5" customHeight="1">
      <c r="A22" s="12"/>
      <c r="B22" s="6" t="s">
        <v>84</v>
      </c>
      <c r="C22" s="6"/>
      <c r="D22" s="8"/>
      <c r="E22" s="8"/>
      <c r="F22" s="16"/>
      <c r="G22" s="8"/>
      <c r="H22" s="7" t="s">
        <v>181</v>
      </c>
      <c r="I22" s="18"/>
      <c r="J22" s="160">
        <v>23795</v>
      </c>
      <c r="K22" s="72"/>
      <c r="L22" s="160">
        <v>21771</v>
      </c>
      <c r="M22" s="18"/>
      <c r="N22" s="72">
        <v>0</v>
      </c>
      <c r="O22" s="22"/>
      <c r="P22" s="21">
        <v>0</v>
      </c>
      <c r="Q22" s="73"/>
    </row>
    <row r="23" spans="1:17" ht="25.5" customHeight="1">
      <c r="A23" s="16"/>
      <c r="B23" s="6" t="s">
        <v>126</v>
      </c>
      <c r="C23" s="6"/>
      <c r="D23" s="6"/>
      <c r="E23" s="6"/>
      <c r="F23" s="16"/>
      <c r="G23" s="7"/>
      <c r="H23" s="7" t="s">
        <v>182</v>
      </c>
      <c r="I23" s="9"/>
      <c r="J23" s="74">
        <v>18240</v>
      </c>
      <c r="K23" s="23"/>
      <c r="L23" s="74">
        <v>19250</v>
      </c>
      <c r="M23" s="9"/>
      <c r="N23" s="78">
        <v>0</v>
      </c>
      <c r="O23" s="15"/>
      <c r="P23" s="13">
        <v>0</v>
      </c>
      <c r="Q23" s="73"/>
    </row>
    <row r="24" spans="1:17" ht="25.5" customHeight="1">
      <c r="A24" s="16"/>
      <c r="B24" s="6" t="s">
        <v>85</v>
      </c>
      <c r="C24" s="6"/>
      <c r="D24" s="6"/>
      <c r="E24" s="6"/>
      <c r="F24" s="16"/>
      <c r="G24" s="7"/>
      <c r="H24" s="7" t="s">
        <v>183</v>
      </c>
      <c r="I24" s="9"/>
      <c r="J24" s="74">
        <v>472858</v>
      </c>
      <c r="K24" s="23"/>
      <c r="L24" s="74">
        <v>466151</v>
      </c>
      <c r="M24" s="9"/>
      <c r="N24" s="78">
        <v>0</v>
      </c>
      <c r="O24" s="15"/>
      <c r="P24" s="13">
        <v>0</v>
      </c>
      <c r="Q24" s="73"/>
    </row>
    <row r="25" spans="1:17" ht="25.5" customHeight="1">
      <c r="A25" s="16"/>
      <c r="B25" s="6" t="s">
        <v>13</v>
      </c>
      <c r="C25" s="6"/>
      <c r="D25" s="6"/>
      <c r="E25" s="6"/>
      <c r="F25" s="16"/>
      <c r="G25" s="7"/>
      <c r="H25" s="7" t="s">
        <v>184</v>
      </c>
      <c r="I25" s="9"/>
      <c r="J25" s="74">
        <v>1314668</v>
      </c>
      <c r="K25" s="23"/>
      <c r="L25" s="74">
        <v>1070756</v>
      </c>
      <c r="M25" s="9"/>
      <c r="N25" s="72">
        <v>235922</v>
      </c>
      <c r="O25" s="15"/>
      <c r="P25" s="72">
        <v>232427</v>
      </c>
      <c r="Q25" s="73"/>
    </row>
    <row r="26" spans="1:17" ht="25.5" customHeight="1">
      <c r="A26" s="16"/>
      <c r="B26" s="6" t="s">
        <v>193</v>
      </c>
      <c r="C26" s="6"/>
      <c r="D26" s="6"/>
      <c r="E26" s="6"/>
      <c r="F26" s="16"/>
      <c r="G26" s="7"/>
      <c r="H26" s="7"/>
      <c r="I26" s="9"/>
      <c r="J26" s="74"/>
      <c r="K26" s="23"/>
      <c r="L26" s="74">
        <v>0</v>
      </c>
      <c r="M26" s="9"/>
      <c r="N26" s="72">
        <v>0</v>
      </c>
      <c r="O26" s="15"/>
      <c r="P26" s="72">
        <v>0</v>
      </c>
      <c r="Q26" s="73"/>
    </row>
    <row r="27" spans="1:17" ht="25.5" customHeight="1">
      <c r="A27" s="16"/>
      <c r="B27" s="6"/>
      <c r="C27" s="6" t="s">
        <v>194</v>
      </c>
      <c r="D27" s="6"/>
      <c r="E27" s="6"/>
      <c r="F27" s="16"/>
      <c r="G27" s="7"/>
      <c r="H27" s="7" t="s">
        <v>192</v>
      </c>
      <c r="I27" s="9"/>
      <c r="J27" s="74">
        <v>550477</v>
      </c>
      <c r="K27" s="23"/>
      <c r="L27" s="74"/>
      <c r="M27" s="9"/>
      <c r="N27" s="72"/>
      <c r="O27" s="15"/>
      <c r="P27" s="72"/>
      <c r="Q27" s="73"/>
    </row>
    <row r="28" spans="1:17" ht="25.5" customHeight="1">
      <c r="A28" s="16"/>
      <c r="B28" s="6" t="s">
        <v>59</v>
      </c>
      <c r="C28" s="6"/>
      <c r="D28" s="6"/>
      <c r="E28" s="6"/>
      <c r="F28" s="16"/>
      <c r="G28" s="7"/>
      <c r="H28" s="7"/>
      <c r="I28" s="9"/>
      <c r="J28" s="74"/>
      <c r="K28" s="74"/>
      <c r="L28" s="74"/>
      <c r="M28" s="9"/>
      <c r="N28" s="78"/>
      <c r="O28" s="15"/>
      <c r="P28" s="13"/>
      <c r="Q28" s="73"/>
    </row>
    <row r="29" spans="1:17" ht="25.5" customHeight="1">
      <c r="A29" s="16"/>
      <c r="B29" s="6"/>
      <c r="C29" s="6" t="s">
        <v>68</v>
      </c>
      <c r="D29" s="6"/>
      <c r="E29" s="6"/>
      <c r="F29" s="16"/>
      <c r="G29" s="7"/>
      <c r="H29" s="7" t="s">
        <v>185</v>
      </c>
      <c r="I29" s="9"/>
      <c r="J29" s="75">
        <v>26217</v>
      </c>
      <c r="K29" s="75"/>
      <c r="L29" s="75">
        <v>19114</v>
      </c>
      <c r="M29" s="9"/>
      <c r="N29" s="78">
        <v>9999</v>
      </c>
      <c r="O29" s="15"/>
      <c r="P29" s="13">
        <v>9999</v>
      </c>
      <c r="Q29" s="73"/>
    </row>
    <row r="30" spans="1:17" ht="25.5" customHeight="1">
      <c r="A30" s="16"/>
      <c r="B30" s="6"/>
      <c r="C30" s="6" t="s">
        <v>78</v>
      </c>
      <c r="D30" s="6"/>
      <c r="E30" s="6"/>
      <c r="F30" s="16"/>
      <c r="G30" s="7"/>
      <c r="H30" s="7"/>
      <c r="I30" s="9"/>
      <c r="J30" s="75">
        <v>2421</v>
      </c>
      <c r="K30" s="155"/>
      <c r="L30" s="75">
        <v>4750</v>
      </c>
      <c r="M30" s="9"/>
      <c r="N30" s="78">
        <v>740</v>
      </c>
      <c r="O30" s="15"/>
      <c r="P30" s="13">
        <v>485</v>
      </c>
      <c r="Q30" s="73"/>
    </row>
    <row r="31" spans="1:17" ht="25.5" customHeight="1">
      <c r="A31" s="6"/>
      <c r="B31" s="16"/>
      <c r="C31" s="7"/>
      <c r="D31" s="8" t="s">
        <v>14</v>
      </c>
      <c r="E31" s="8"/>
      <c r="F31" s="7"/>
      <c r="G31" s="7"/>
      <c r="H31" s="7"/>
      <c r="I31" s="9"/>
      <c r="J31" s="168">
        <f>SUM(J21:J30)</f>
        <v>2408676</v>
      </c>
      <c r="K31" s="156"/>
      <c r="L31" s="168">
        <f>SUM(L21:L30)</f>
        <v>1601792</v>
      </c>
      <c r="M31" s="18"/>
      <c r="N31" s="19">
        <f>SUM(N21:N30)</f>
        <v>1004606</v>
      </c>
      <c r="O31" s="25"/>
      <c r="P31" s="19">
        <f>SUM(P21:P30)</f>
        <v>242911</v>
      </c>
      <c r="Q31" s="73"/>
    </row>
    <row r="32" spans="1:17" ht="25.5" customHeight="1" thickBot="1">
      <c r="A32" s="6"/>
      <c r="B32" s="6"/>
      <c r="D32" s="8" t="s">
        <v>15</v>
      </c>
      <c r="E32" s="8"/>
      <c r="F32" s="8"/>
      <c r="G32" s="8"/>
      <c r="H32" s="8"/>
      <c r="I32" s="18"/>
      <c r="J32" s="169">
        <f>J31+J18</f>
        <v>2800951</v>
      </c>
      <c r="K32" s="32"/>
      <c r="L32" s="169">
        <f>L31+L18</f>
        <v>1768534</v>
      </c>
      <c r="M32" s="18"/>
      <c r="N32" s="26">
        <f>N31+N18</f>
        <v>1182955</v>
      </c>
      <c r="O32" s="20">
        <f>O31+O18</f>
        <v>0</v>
      </c>
      <c r="P32" s="26">
        <f>P31+P18</f>
        <v>418699</v>
      </c>
      <c r="Q32" s="73"/>
    </row>
    <row r="33" spans="1:16" ht="25.5" customHeight="1" thickTop="1">
      <c r="A33" s="6"/>
      <c r="B33" s="6"/>
      <c r="C33" s="6"/>
      <c r="D33" s="6"/>
      <c r="E33" s="6"/>
      <c r="F33" s="6"/>
      <c r="G33" s="6"/>
      <c r="H33" s="6"/>
      <c r="I33" s="27"/>
      <c r="J33" s="170"/>
      <c r="K33" s="28"/>
      <c r="L33" s="170"/>
      <c r="M33" s="28"/>
      <c r="N33" s="28"/>
      <c r="O33" s="28"/>
      <c r="P33" s="28"/>
    </row>
    <row r="34" spans="1:16" ht="25.5" customHeight="1">
      <c r="A34" s="6"/>
      <c r="B34" s="6"/>
      <c r="C34" s="6"/>
      <c r="D34" s="6"/>
      <c r="E34" s="6"/>
      <c r="F34" s="6"/>
      <c r="G34" s="6"/>
      <c r="H34" s="6"/>
      <c r="I34" s="27"/>
      <c r="J34" s="170"/>
      <c r="K34" s="28"/>
      <c r="L34" s="170"/>
      <c r="M34" s="28"/>
      <c r="N34" s="28"/>
      <c r="O34" s="28"/>
      <c r="P34" s="28"/>
    </row>
    <row r="35" spans="1:16" ht="25.5" customHeight="1">
      <c r="A35" s="6"/>
      <c r="B35" s="6"/>
      <c r="C35" s="6"/>
      <c r="D35" s="6"/>
      <c r="E35" s="6"/>
      <c r="F35" s="6"/>
      <c r="G35" s="6"/>
      <c r="H35" s="6"/>
      <c r="I35" s="27"/>
      <c r="J35" s="170"/>
      <c r="K35" s="28"/>
      <c r="L35" s="170"/>
      <c r="M35" s="28"/>
      <c r="N35" s="28"/>
      <c r="O35" s="28"/>
      <c r="P35" s="28"/>
    </row>
    <row r="36" spans="1:16" ht="25.5" customHeight="1">
      <c r="A36" s="6"/>
      <c r="B36" s="6"/>
      <c r="C36" s="6"/>
      <c r="D36" s="6"/>
      <c r="E36" s="6"/>
      <c r="F36" s="6"/>
      <c r="G36" s="6"/>
      <c r="H36" s="6"/>
      <c r="I36" s="27"/>
      <c r="J36" s="170"/>
      <c r="K36" s="28"/>
      <c r="L36" s="170"/>
      <c r="M36" s="28"/>
      <c r="N36" s="28"/>
      <c r="O36" s="28"/>
      <c r="P36" s="28"/>
    </row>
    <row r="37" spans="1:16" ht="25.5" customHeight="1">
      <c r="A37" s="6"/>
      <c r="B37" s="6"/>
      <c r="C37" s="6"/>
      <c r="D37" s="6"/>
      <c r="E37" s="6"/>
      <c r="F37" s="6"/>
      <c r="G37" s="6"/>
      <c r="H37" s="6"/>
      <c r="I37" s="27"/>
      <c r="J37" s="170"/>
      <c r="K37" s="28"/>
      <c r="L37" s="170"/>
      <c r="M37" s="28"/>
      <c r="N37" s="28"/>
      <c r="O37" s="28"/>
      <c r="P37" s="28"/>
    </row>
    <row r="38" spans="1:16" ht="25.5" customHeight="1">
      <c r="A38" s="6"/>
      <c r="B38" s="6"/>
      <c r="C38" s="6"/>
      <c r="D38" s="6"/>
      <c r="E38" s="6"/>
      <c r="F38" s="6"/>
      <c r="G38" s="6"/>
      <c r="H38" s="6"/>
      <c r="I38" s="27"/>
      <c r="J38" s="170"/>
      <c r="K38" s="28"/>
      <c r="L38" s="170"/>
      <c r="M38" s="28"/>
      <c r="N38" s="28"/>
      <c r="O38" s="28"/>
      <c r="P38" s="28"/>
    </row>
    <row r="39" spans="1:16" ht="25.5" customHeight="1">
      <c r="A39" s="6"/>
      <c r="B39" s="6"/>
      <c r="C39" s="6"/>
      <c r="D39" s="6"/>
      <c r="E39" s="6"/>
      <c r="F39" s="6"/>
      <c r="G39" s="6"/>
      <c r="H39" s="6"/>
      <c r="I39" s="27"/>
      <c r="J39" s="170"/>
      <c r="K39" s="28"/>
      <c r="L39" s="170"/>
      <c r="M39" s="28"/>
      <c r="N39" s="28"/>
      <c r="O39" s="28"/>
      <c r="P39" s="28"/>
    </row>
    <row r="40" spans="1:16" ht="25.5" customHeight="1">
      <c r="A40" s="6"/>
      <c r="B40" s="6"/>
      <c r="C40" s="6"/>
      <c r="D40" s="6"/>
      <c r="E40" s="6"/>
      <c r="F40" s="6"/>
      <c r="G40" s="6"/>
      <c r="H40" s="6"/>
      <c r="I40" s="27"/>
      <c r="J40" s="170"/>
      <c r="K40" s="28"/>
      <c r="L40" s="170"/>
      <c r="M40" s="28"/>
      <c r="N40" s="28"/>
      <c r="O40" s="28"/>
      <c r="P40" s="28"/>
    </row>
    <row r="41" spans="1:16" ht="25.5" customHeight="1">
      <c r="A41" s="6"/>
      <c r="B41" s="6"/>
      <c r="C41" s="6"/>
      <c r="D41" s="6"/>
      <c r="E41" s="6"/>
      <c r="F41" s="6"/>
      <c r="G41" s="6"/>
      <c r="H41" s="6"/>
      <c r="I41" s="27"/>
      <c r="J41" s="170"/>
      <c r="K41" s="28"/>
      <c r="L41" s="170"/>
      <c r="M41" s="28"/>
      <c r="N41" s="28"/>
      <c r="O41" s="28"/>
      <c r="P41" s="28"/>
    </row>
    <row r="42" spans="1:16" ht="25.5" customHeight="1">
      <c r="A42" s="6"/>
      <c r="B42" s="6"/>
      <c r="C42" s="6"/>
      <c r="D42" s="6"/>
      <c r="E42" s="6"/>
      <c r="F42" s="6"/>
      <c r="G42" s="6"/>
      <c r="H42" s="6"/>
      <c r="I42" s="27"/>
      <c r="J42" s="170"/>
      <c r="K42" s="28"/>
      <c r="L42" s="170"/>
      <c r="M42" s="28"/>
      <c r="N42" s="28"/>
      <c r="O42" s="28"/>
      <c r="P42" s="28"/>
    </row>
    <row r="43" spans="1:16" ht="25.5" customHeight="1">
      <c r="A43" s="6"/>
      <c r="B43" s="6"/>
      <c r="C43" s="6"/>
      <c r="D43" s="6"/>
      <c r="E43" s="6"/>
      <c r="F43" s="6"/>
      <c r="G43" s="6"/>
      <c r="H43" s="6"/>
      <c r="I43" s="27"/>
      <c r="J43" s="170"/>
      <c r="K43" s="28"/>
      <c r="L43" s="170"/>
      <c r="M43" s="28"/>
      <c r="N43" s="28"/>
      <c r="O43" s="28"/>
      <c r="P43" s="28"/>
    </row>
    <row r="44" spans="1:16" ht="25.5" customHeight="1">
      <c r="A44" s="6"/>
      <c r="B44" s="6"/>
      <c r="C44" s="6"/>
      <c r="D44" s="6"/>
      <c r="E44" s="6"/>
      <c r="F44" s="6"/>
      <c r="G44" s="6"/>
      <c r="H44" s="6"/>
      <c r="I44" s="27"/>
      <c r="J44" s="170"/>
      <c r="K44" s="28"/>
      <c r="L44" s="170"/>
      <c r="M44" s="28"/>
      <c r="N44" s="28"/>
      <c r="O44" s="28"/>
      <c r="P44" s="28"/>
    </row>
    <row r="45" spans="1:16" ht="25.5" customHeight="1">
      <c r="A45" s="6"/>
      <c r="B45" s="6"/>
      <c r="C45" s="6"/>
      <c r="D45" s="6"/>
      <c r="E45" s="6"/>
      <c r="F45" s="6"/>
      <c r="G45" s="6"/>
      <c r="H45" s="6"/>
      <c r="I45" s="27"/>
      <c r="J45" s="170"/>
      <c r="K45" s="28"/>
      <c r="L45" s="170"/>
      <c r="M45" s="28"/>
      <c r="N45" s="28"/>
      <c r="O45" s="28"/>
      <c r="P45" s="28"/>
    </row>
    <row r="46" spans="1:16" s="29" customFormat="1" ht="27" customHeight="1">
      <c r="A46" s="212" t="str">
        <f>+A1</f>
        <v>บริษัท เชียงใหม่ธุรกิจการแพทย์ จำกัด (มหาชน) และบริษัทย่อย</v>
      </c>
      <c r="B46" s="212"/>
      <c r="C46" s="212"/>
      <c r="D46" s="212"/>
      <c r="E46" s="212"/>
      <c r="F46" s="212"/>
      <c r="G46" s="212"/>
      <c r="H46" s="212"/>
      <c r="I46" s="212"/>
      <c r="J46" s="212"/>
      <c r="K46" s="212"/>
      <c r="L46" s="212"/>
      <c r="M46" s="212"/>
      <c r="N46" s="212"/>
      <c r="O46" s="212"/>
      <c r="P46" s="212"/>
    </row>
    <row r="47" spans="1:16" s="29" customFormat="1" ht="27" customHeight="1">
      <c r="A47" s="212" t="s">
        <v>0</v>
      </c>
      <c r="B47" s="212"/>
      <c r="C47" s="212"/>
      <c r="D47" s="212"/>
      <c r="E47" s="212"/>
      <c r="F47" s="212"/>
      <c r="G47" s="212"/>
      <c r="H47" s="212"/>
      <c r="I47" s="212"/>
      <c r="J47" s="212"/>
      <c r="K47" s="212"/>
      <c r="L47" s="212"/>
      <c r="M47" s="212"/>
      <c r="N47" s="212"/>
      <c r="O47" s="212"/>
      <c r="P47" s="212"/>
    </row>
    <row r="48" spans="1:16" s="29" customFormat="1" ht="27" customHeight="1">
      <c r="A48" s="213" t="s">
        <v>121</v>
      </c>
      <c r="B48" s="213"/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  <c r="O48" s="213"/>
      <c r="P48" s="213"/>
    </row>
    <row r="49" spans="1:16" ht="25.5" customHeight="1">
      <c r="A49" s="65"/>
      <c r="B49" s="65"/>
      <c r="C49" s="65"/>
      <c r="D49" s="65"/>
      <c r="E49" s="65"/>
      <c r="F49" s="65"/>
      <c r="G49" s="65"/>
      <c r="H49" s="65"/>
      <c r="I49" s="65"/>
      <c r="J49" s="214" t="s">
        <v>1</v>
      </c>
      <c r="K49" s="214"/>
      <c r="L49" s="214" t="s">
        <v>1</v>
      </c>
      <c r="M49" s="80"/>
      <c r="N49" s="214" t="s">
        <v>109</v>
      </c>
      <c r="O49" s="214"/>
      <c r="P49" s="214"/>
    </row>
    <row r="50" spans="1:17" ht="25.5" customHeight="1">
      <c r="A50" s="66"/>
      <c r="B50" s="66"/>
      <c r="C50" s="66"/>
      <c r="D50" s="66"/>
      <c r="E50" s="66"/>
      <c r="F50" s="66"/>
      <c r="G50" s="66"/>
      <c r="H50" s="66"/>
      <c r="I50" s="66"/>
      <c r="J50" s="162">
        <v>2551</v>
      </c>
      <c r="K50" s="67"/>
      <c r="L50" s="162">
        <v>2550</v>
      </c>
      <c r="M50" s="66"/>
      <c r="N50" s="67">
        <v>2551</v>
      </c>
      <c r="O50" s="66"/>
      <c r="P50" s="67">
        <v>2550</v>
      </c>
      <c r="Q50" s="27"/>
    </row>
    <row r="51" spans="1:16" ht="25.5" customHeight="1">
      <c r="A51" s="3"/>
      <c r="B51" s="3"/>
      <c r="C51" s="3"/>
      <c r="D51" s="3"/>
      <c r="E51" s="3"/>
      <c r="F51" s="3"/>
      <c r="G51" s="3"/>
      <c r="H51" s="3"/>
      <c r="I51" s="3"/>
      <c r="J51" s="163" t="s">
        <v>2</v>
      </c>
      <c r="K51" s="4"/>
      <c r="L51" s="163" t="s">
        <v>2</v>
      </c>
      <c r="M51" s="5"/>
      <c r="N51" s="4" t="s">
        <v>2</v>
      </c>
      <c r="O51" s="5"/>
      <c r="P51" s="4" t="s">
        <v>2</v>
      </c>
    </row>
    <row r="52" spans="1:16" ht="25.5" customHeight="1">
      <c r="A52" s="3"/>
      <c r="B52" s="3"/>
      <c r="C52" s="3"/>
      <c r="D52" s="3"/>
      <c r="E52" s="3"/>
      <c r="F52" s="3"/>
      <c r="G52" s="3"/>
      <c r="H52" s="3"/>
      <c r="I52" s="3"/>
      <c r="J52" s="164" t="s">
        <v>3</v>
      </c>
      <c r="K52" s="5"/>
      <c r="L52" s="5" t="s">
        <v>4</v>
      </c>
      <c r="M52" s="5"/>
      <c r="N52" s="5" t="s">
        <v>3</v>
      </c>
      <c r="O52" s="5"/>
      <c r="P52" s="5" t="s">
        <v>4</v>
      </c>
    </row>
    <row r="53" spans="1:16" ht="25.5" customHeight="1">
      <c r="A53" s="3"/>
      <c r="B53" s="3"/>
      <c r="C53" s="3"/>
      <c r="D53" s="3"/>
      <c r="E53" s="3"/>
      <c r="F53" s="3"/>
      <c r="G53" s="3"/>
      <c r="H53" s="3"/>
      <c r="I53" s="3"/>
      <c r="J53" s="164" t="s">
        <v>5</v>
      </c>
      <c r="K53" s="5"/>
      <c r="L53" s="164"/>
      <c r="M53" s="5"/>
      <c r="N53" s="5" t="s">
        <v>5</v>
      </c>
      <c r="O53" s="5"/>
      <c r="P53" s="5"/>
    </row>
    <row r="54" spans="1:16" ht="25.5" customHeight="1">
      <c r="A54" s="6"/>
      <c r="B54" s="6" t="s">
        <v>16</v>
      </c>
      <c r="C54" s="12" t="s">
        <v>17</v>
      </c>
      <c r="D54" s="6"/>
      <c r="E54" s="6"/>
      <c r="F54" s="7"/>
      <c r="G54" s="7"/>
      <c r="H54" s="7"/>
      <c r="I54" s="9"/>
      <c r="J54" s="171"/>
      <c r="K54" s="9"/>
      <c r="L54" s="171"/>
      <c r="M54" s="9"/>
      <c r="N54" s="27"/>
      <c r="O54" s="27"/>
      <c r="P54" s="27"/>
    </row>
    <row r="55" spans="1:16" ht="25.5" customHeight="1">
      <c r="A55" s="12" t="s">
        <v>18</v>
      </c>
      <c r="B55" s="6"/>
      <c r="C55" s="6"/>
      <c r="D55" s="6"/>
      <c r="E55" s="6"/>
      <c r="F55" s="7"/>
      <c r="G55" s="7"/>
      <c r="H55" s="7"/>
      <c r="I55" s="9"/>
      <c r="J55" s="171"/>
      <c r="K55" s="9"/>
      <c r="L55" s="171"/>
      <c r="M55" s="9"/>
      <c r="O55" s="27"/>
      <c r="P55" s="30"/>
    </row>
    <row r="56" spans="1:16" ht="25.5" customHeight="1">
      <c r="A56" s="12"/>
      <c r="B56" s="6" t="s">
        <v>122</v>
      </c>
      <c r="C56" s="6"/>
      <c r="D56" s="6"/>
      <c r="E56" s="6"/>
      <c r="F56" s="7"/>
      <c r="G56" s="7"/>
      <c r="H56" s="7" t="s">
        <v>186</v>
      </c>
      <c r="I56" s="9"/>
      <c r="J56" s="172">
        <v>9989</v>
      </c>
      <c r="K56" s="87"/>
      <c r="L56" s="172">
        <v>20455</v>
      </c>
      <c r="M56" s="9"/>
      <c r="N56" s="79">
        <v>0</v>
      </c>
      <c r="O56" s="27"/>
      <c r="P56" s="30">
        <v>0</v>
      </c>
    </row>
    <row r="57" spans="1:17" ht="25.5" customHeight="1">
      <c r="A57" s="6"/>
      <c r="B57" s="6" t="s">
        <v>19</v>
      </c>
      <c r="C57" s="6"/>
      <c r="D57" s="6"/>
      <c r="E57" s="6"/>
      <c r="F57" s="16"/>
      <c r="G57" s="7"/>
      <c r="H57" s="7"/>
      <c r="I57" s="9"/>
      <c r="J57" s="75">
        <v>91642</v>
      </c>
      <c r="K57" s="13"/>
      <c r="L57" s="75">
        <v>79911</v>
      </c>
      <c r="M57" s="15"/>
      <c r="N57" s="70">
        <v>23010</v>
      </c>
      <c r="O57" s="15"/>
      <c r="P57" s="13">
        <v>25400</v>
      </c>
      <c r="Q57" s="73"/>
    </row>
    <row r="58" spans="1:17" ht="25.5" customHeight="1">
      <c r="A58" s="6"/>
      <c r="B58" s="6" t="s">
        <v>91</v>
      </c>
      <c r="C58" s="6"/>
      <c r="D58" s="6"/>
      <c r="E58" s="6"/>
      <c r="F58" s="16"/>
      <c r="G58" s="7"/>
      <c r="H58" s="7"/>
      <c r="I58" s="9"/>
      <c r="J58" s="75"/>
      <c r="K58" s="13"/>
      <c r="L58" s="75"/>
      <c r="M58" s="15"/>
      <c r="N58" s="70"/>
      <c r="O58" s="15"/>
      <c r="P58" s="13"/>
      <c r="Q58" s="73"/>
    </row>
    <row r="59" spans="1:17" ht="25.5" customHeight="1">
      <c r="A59" s="6"/>
      <c r="B59" s="6"/>
      <c r="C59" s="6" t="s">
        <v>92</v>
      </c>
      <c r="D59" s="6"/>
      <c r="E59" s="6"/>
      <c r="F59" s="16"/>
      <c r="G59" s="7"/>
      <c r="H59" s="7" t="s">
        <v>179</v>
      </c>
      <c r="I59" s="9"/>
      <c r="J59" s="75">
        <v>12000</v>
      </c>
      <c r="K59" s="13"/>
      <c r="L59" s="75">
        <v>12000</v>
      </c>
      <c r="M59" s="15"/>
      <c r="N59" s="70">
        <v>0</v>
      </c>
      <c r="O59" s="15"/>
      <c r="P59" s="13">
        <v>0</v>
      </c>
      <c r="Q59" s="73"/>
    </row>
    <row r="60" spans="1:17" ht="25.5" customHeight="1">
      <c r="A60" s="6"/>
      <c r="B60" s="6"/>
      <c r="C60" s="6" t="s">
        <v>88</v>
      </c>
      <c r="D60" s="6"/>
      <c r="E60" s="6"/>
      <c r="F60" s="16"/>
      <c r="G60" s="7"/>
      <c r="H60" s="7" t="s">
        <v>127</v>
      </c>
      <c r="I60" s="9"/>
      <c r="J60" s="75">
        <v>10000</v>
      </c>
      <c r="K60" s="13"/>
      <c r="L60" s="75">
        <v>7000</v>
      </c>
      <c r="M60" s="15"/>
      <c r="N60" s="70">
        <v>0</v>
      </c>
      <c r="O60" s="15"/>
      <c r="P60" s="13">
        <v>0</v>
      </c>
      <c r="Q60" s="73"/>
    </row>
    <row r="61" spans="1:17" ht="25.5" customHeight="1">
      <c r="A61" s="6"/>
      <c r="B61" s="6"/>
      <c r="C61" s="6" t="s">
        <v>89</v>
      </c>
      <c r="D61" s="6"/>
      <c r="E61" s="6"/>
      <c r="F61" s="16"/>
      <c r="G61" s="7"/>
      <c r="H61" s="7" t="s">
        <v>141</v>
      </c>
      <c r="I61" s="9"/>
      <c r="J61" s="75">
        <v>327</v>
      </c>
      <c r="K61" s="13"/>
      <c r="L61" s="75">
        <v>483</v>
      </c>
      <c r="M61" s="15"/>
      <c r="N61" s="70">
        <v>0</v>
      </c>
      <c r="O61" s="15"/>
      <c r="P61" s="13">
        <v>0</v>
      </c>
      <c r="Q61" s="73"/>
    </row>
    <row r="62" spans="1:17" ht="25.5" customHeight="1">
      <c r="A62" s="6"/>
      <c r="B62" s="6"/>
      <c r="C62" s="6" t="s">
        <v>93</v>
      </c>
      <c r="D62" s="6"/>
      <c r="E62" s="6"/>
      <c r="F62" s="16"/>
      <c r="G62" s="7"/>
      <c r="H62" s="7" t="s">
        <v>187</v>
      </c>
      <c r="I62" s="9"/>
      <c r="J62" s="75">
        <v>25045</v>
      </c>
      <c r="K62" s="13"/>
      <c r="L62" s="75">
        <v>24010</v>
      </c>
      <c r="M62" s="15"/>
      <c r="N62" s="70">
        <v>0</v>
      </c>
      <c r="O62" s="15"/>
      <c r="P62" s="13">
        <v>0</v>
      </c>
      <c r="Q62" s="73"/>
    </row>
    <row r="63" spans="1:17" ht="25.5" customHeight="1">
      <c r="A63" s="6"/>
      <c r="B63" s="6" t="s">
        <v>94</v>
      </c>
      <c r="C63" s="6"/>
      <c r="D63" s="6"/>
      <c r="E63" s="6"/>
      <c r="F63" s="16"/>
      <c r="G63" s="7"/>
      <c r="H63" s="7" t="s">
        <v>179</v>
      </c>
      <c r="I63" s="9"/>
      <c r="J63" s="75">
        <v>86000</v>
      </c>
      <c r="K63" s="13"/>
      <c r="L63" s="75">
        <v>88700</v>
      </c>
      <c r="M63" s="15"/>
      <c r="N63" s="70">
        <v>0</v>
      </c>
      <c r="O63" s="15"/>
      <c r="P63" s="13">
        <v>0</v>
      </c>
      <c r="Q63" s="73"/>
    </row>
    <row r="64" spans="1:17" ht="25.5" customHeight="1">
      <c r="A64" s="6"/>
      <c r="B64" s="6" t="s">
        <v>95</v>
      </c>
      <c r="C64" s="6"/>
      <c r="D64" s="6"/>
      <c r="E64" s="6"/>
      <c r="F64" s="16"/>
      <c r="G64" s="7"/>
      <c r="H64" s="7" t="s">
        <v>142</v>
      </c>
      <c r="I64" s="9"/>
      <c r="J64" s="75">
        <v>81100</v>
      </c>
      <c r="K64" s="13"/>
      <c r="L64" s="75">
        <v>80100</v>
      </c>
      <c r="M64" s="15"/>
      <c r="N64" s="70">
        <v>0</v>
      </c>
      <c r="O64" s="15"/>
      <c r="P64" s="13">
        <v>0</v>
      </c>
      <c r="Q64" s="73"/>
    </row>
    <row r="65" spans="1:17" ht="25.5" customHeight="1">
      <c r="A65" s="6"/>
      <c r="B65" s="6" t="s">
        <v>20</v>
      </c>
      <c r="C65" s="6"/>
      <c r="D65" s="6"/>
      <c r="E65" s="6"/>
      <c r="F65" s="16"/>
      <c r="G65" s="7"/>
      <c r="H65" s="7"/>
      <c r="I65" s="9"/>
      <c r="J65" s="75"/>
      <c r="K65" s="13"/>
      <c r="L65" s="75"/>
      <c r="M65" s="15"/>
      <c r="N65" s="70"/>
      <c r="O65" s="15"/>
      <c r="P65" s="13"/>
      <c r="Q65" s="73"/>
    </row>
    <row r="66" spans="1:17" ht="25.5" customHeight="1">
      <c r="A66" s="6"/>
      <c r="B66" s="6"/>
      <c r="C66" s="7" t="s">
        <v>22</v>
      </c>
      <c r="D66" s="6"/>
      <c r="E66" s="6"/>
      <c r="F66" s="16"/>
      <c r="G66" s="7"/>
      <c r="H66" s="7"/>
      <c r="I66" s="9"/>
      <c r="J66" s="75">
        <v>48134</v>
      </c>
      <c r="K66" s="13"/>
      <c r="L66" s="75">
        <v>27579</v>
      </c>
      <c r="M66" s="15"/>
      <c r="N66" s="70">
        <v>6752</v>
      </c>
      <c r="O66" s="15"/>
      <c r="P66" s="13">
        <v>4879</v>
      </c>
      <c r="Q66" s="73"/>
    </row>
    <row r="67" spans="1:17" ht="25.5" customHeight="1">
      <c r="A67" s="6"/>
      <c r="B67" s="6"/>
      <c r="C67" s="7" t="s">
        <v>86</v>
      </c>
      <c r="D67" s="6"/>
      <c r="E67" s="6"/>
      <c r="F67" s="16"/>
      <c r="G67" s="7"/>
      <c r="H67" s="7"/>
      <c r="I67" s="9"/>
      <c r="J67" s="75">
        <v>49510</v>
      </c>
      <c r="K67" s="13"/>
      <c r="L67" s="75">
        <v>34765</v>
      </c>
      <c r="M67" s="15"/>
      <c r="N67" s="70">
        <v>13276</v>
      </c>
      <c r="O67" s="15"/>
      <c r="P67" s="13">
        <v>5826</v>
      </c>
      <c r="Q67" s="73"/>
    </row>
    <row r="68" spans="1:17" ht="25.5" customHeight="1">
      <c r="A68" s="6"/>
      <c r="B68" s="6"/>
      <c r="C68" s="7" t="s">
        <v>110</v>
      </c>
      <c r="D68" s="6"/>
      <c r="E68" s="6"/>
      <c r="F68" s="16"/>
      <c r="G68" s="7"/>
      <c r="H68" s="7" t="s">
        <v>162</v>
      </c>
      <c r="I68" s="9"/>
      <c r="J68" s="75">
        <v>21190</v>
      </c>
      <c r="K68" s="13"/>
      <c r="L68" s="75">
        <v>0</v>
      </c>
      <c r="M68" s="15"/>
      <c r="N68" s="70">
        <v>0</v>
      </c>
      <c r="O68" s="15"/>
      <c r="P68" s="13">
        <v>0</v>
      </c>
      <c r="Q68" s="73"/>
    </row>
    <row r="69" spans="1:17" ht="25.5" customHeight="1">
      <c r="A69" s="6"/>
      <c r="B69" s="6"/>
      <c r="C69" s="7" t="s">
        <v>21</v>
      </c>
      <c r="D69" s="6"/>
      <c r="E69" s="6"/>
      <c r="F69" s="16"/>
      <c r="G69" s="7"/>
      <c r="H69" s="7"/>
      <c r="I69" s="9"/>
      <c r="J69" s="155">
        <v>14309</v>
      </c>
      <c r="K69" s="31"/>
      <c r="L69" s="155">
        <v>7615</v>
      </c>
      <c r="M69" s="15"/>
      <c r="N69" s="70">
        <v>6689</v>
      </c>
      <c r="O69" s="15"/>
      <c r="P69" s="13">
        <v>6485</v>
      </c>
      <c r="Q69" s="73"/>
    </row>
    <row r="70" spans="1:17" ht="25.5" customHeight="1">
      <c r="A70" s="6"/>
      <c r="B70" s="6"/>
      <c r="C70" s="7" t="s">
        <v>69</v>
      </c>
      <c r="D70" s="6"/>
      <c r="E70" s="6"/>
      <c r="F70" s="16"/>
      <c r="G70" s="7"/>
      <c r="H70" s="7"/>
      <c r="I70" s="9"/>
      <c r="J70" s="155">
        <v>6154</v>
      </c>
      <c r="K70" s="31"/>
      <c r="L70" s="155">
        <v>5735</v>
      </c>
      <c r="M70" s="15"/>
      <c r="N70" s="70">
        <v>4774</v>
      </c>
      <c r="O70" s="15"/>
      <c r="P70" s="13">
        <v>8917</v>
      </c>
      <c r="Q70" s="73"/>
    </row>
    <row r="71" spans="1:17" ht="25.5" customHeight="1">
      <c r="A71" s="6"/>
      <c r="B71" s="6"/>
      <c r="C71" s="7" t="s">
        <v>96</v>
      </c>
      <c r="D71" s="6"/>
      <c r="E71" s="6"/>
      <c r="F71" s="16"/>
      <c r="G71" s="7"/>
      <c r="H71" s="7"/>
      <c r="I71" s="9"/>
      <c r="J71" s="155">
        <v>14801</v>
      </c>
      <c r="K71" s="31"/>
      <c r="L71" s="155">
        <v>0</v>
      </c>
      <c r="M71" s="15"/>
      <c r="N71" s="70">
        <v>3036</v>
      </c>
      <c r="O71" s="15"/>
      <c r="P71" s="13">
        <v>2334</v>
      </c>
      <c r="Q71" s="73"/>
    </row>
    <row r="72" spans="1:17" ht="25.5" customHeight="1">
      <c r="A72" s="6"/>
      <c r="B72" s="6"/>
      <c r="C72" s="7" t="s">
        <v>10</v>
      </c>
      <c r="D72" s="17"/>
      <c r="E72" s="17"/>
      <c r="F72" s="16"/>
      <c r="G72" s="7"/>
      <c r="H72" s="7"/>
      <c r="I72" s="9"/>
      <c r="J72" s="75">
        <v>7288</v>
      </c>
      <c r="K72" s="31"/>
      <c r="L72" s="75">
        <v>6228</v>
      </c>
      <c r="M72" s="15"/>
      <c r="N72" s="70">
        <v>1129</v>
      </c>
      <c r="O72" s="15"/>
      <c r="P72" s="13">
        <v>978</v>
      </c>
      <c r="Q72" s="73"/>
    </row>
    <row r="73" spans="1:17" ht="25.5" customHeight="1">
      <c r="A73" s="6"/>
      <c r="B73" s="6"/>
      <c r="C73" s="6"/>
      <c r="D73" s="12" t="s">
        <v>23</v>
      </c>
      <c r="E73" s="12"/>
      <c r="F73" s="16"/>
      <c r="G73" s="7"/>
      <c r="H73" s="7"/>
      <c r="I73" s="9"/>
      <c r="J73" s="166">
        <f>SUM(J56:J72)</f>
        <v>477489</v>
      </c>
      <c r="K73" s="32"/>
      <c r="L73" s="166">
        <f>SUM(L56:L72)</f>
        <v>394581</v>
      </c>
      <c r="M73" s="15"/>
      <c r="N73" s="19">
        <f>SUM(N56:N72)</f>
        <v>58666</v>
      </c>
      <c r="O73" s="25"/>
      <c r="P73" s="19">
        <f>SUM(P56:P72)</f>
        <v>54819</v>
      </c>
      <c r="Q73" s="73"/>
    </row>
    <row r="74" spans="1:17" ht="25.5" customHeight="1">
      <c r="A74" s="12" t="s">
        <v>24</v>
      </c>
      <c r="B74" s="6"/>
      <c r="C74" s="6"/>
      <c r="D74" s="12"/>
      <c r="E74" s="12"/>
      <c r="F74" s="16"/>
      <c r="G74" s="7"/>
      <c r="H74" s="7"/>
      <c r="I74" s="9"/>
      <c r="J74" s="167"/>
      <c r="K74" s="21"/>
      <c r="L74" s="167"/>
      <c r="M74" s="14"/>
      <c r="N74" s="21"/>
      <c r="O74" s="24"/>
      <c r="P74" s="21"/>
      <c r="Q74" s="73"/>
    </row>
    <row r="75" spans="1:17" ht="25.5" customHeight="1">
      <c r="A75" s="12"/>
      <c r="B75" s="6" t="s">
        <v>92</v>
      </c>
      <c r="C75" s="6"/>
      <c r="D75" s="12"/>
      <c r="E75" s="12"/>
      <c r="F75" s="16"/>
      <c r="G75" s="7"/>
      <c r="H75" s="7" t="s">
        <v>179</v>
      </c>
      <c r="I75" s="9"/>
      <c r="J75" s="160">
        <v>64669</v>
      </c>
      <c r="K75" s="72"/>
      <c r="L75" s="160">
        <v>64669</v>
      </c>
      <c r="M75" s="14"/>
      <c r="N75" s="21">
        <v>0</v>
      </c>
      <c r="O75" s="24"/>
      <c r="P75" s="21">
        <v>0</v>
      </c>
      <c r="Q75" s="73"/>
    </row>
    <row r="76" spans="1:17" ht="25.5" customHeight="1">
      <c r="A76" s="16"/>
      <c r="B76" s="1" t="s">
        <v>123</v>
      </c>
      <c r="C76" s="6"/>
      <c r="D76" s="6"/>
      <c r="E76" s="6"/>
      <c r="F76" s="16"/>
      <c r="G76" s="7"/>
      <c r="H76" s="7" t="s">
        <v>179</v>
      </c>
      <c r="I76" s="9"/>
      <c r="J76" s="75">
        <v>36954</v>
      </c>
      <c r="K76" s="13"/>
      <c r="L76" s="75">
        <v>35907</v>
      </c>
      <c r="M76" s="15"/>
      <c r="N76" s="13">
        <v>0</v>
      </c>
      <c r="O76" s="15"/>
      <c r="P76" s="13">
        <v>0</v>
      </c>
      <c r="Q76" s="73"/>
    </row>
    <row r="77" spans="1:17" ht="25.5" customHeight="1">
      <c r="A77" s="12"/>
      <c r="B77" s="6" t="s">
        <v>88</v>
      </c>
      <c r="C77" s="6"/>
      <c r="D77" s="12"/>
      <c r="E77" s="12"/>
      <c r="F77" s="16"/>
      <c r="G77" s="7"/>
      <c r="H77" s="7" t="s">
        <v>127</v>
      </c>
      <c r="I77" s="9"/>
      <c r="J77" s="160">
        <v>71000</v>
      </c>
      <c r="K77" s="72"/>
      <c r="L77" s="160">
        <v>74000</v>
      </c>
      <c r="M77" s="14"/>
      <c r="N77" s="21">
        <v>0</v>
      </c>
      <c r="O77" s="24"/>
      <c r="P77" s="21">
        <v>0</v>
      </c>
      <c r="Q77" s="73"/>
    </row>
    <row r="78" spans="1:17" ht="25.5" customHeight="1">
      <c r="A78" s="12"/>
      <c r="B78" s="6" t="s">
        <v>89</v>
      </c>
      <c r="C78" s="6"/>
      <c r="D78" s="12"/>
      <c r="E78" s="12"/>
      <c r="F78" s="16"/>
      <c r="G78" s="7"/>
      <c r="H78" s="7" t="s">
        <v>141</v>
      </c>
      <c r="I78" s="9"/>
      <c r="J78" s="155">
        <v>440</v>
      </c>
      <c r="K78" s="31"/>
      <c r="L78" s="155">
        <v>488</v>
      </c>
      <c r="M78" s="14"/>
      <c r="N78" s="13">
        <v>0</v>
      </c>
      <c r="O78" s="24"/>
      <c r="P78" s="13">
        <v>0</v>
      </c>
      <c r="Q78" s="73"/>
    </row>
    <row r="79" spans="1:17" ht="25.5" customHeight="1">
      <c r="A79" s="16"/>
      <c r="B79" s="1" t="s">
        <v>93</v>
      </c>
      <c r="C79" s="6"/>
      <c r="D79" s="6"/>
      <c r="E79" s="6"/>
      <c r="F79" s="16"/>
      <c r="G79" s="7"/>
      <c r="H79" s="7" t="s">
        <v>187</v>
      </c>
      <c r="I79" s="9"/>
      <c r="J79" s="75">
        <v>626476</v>
      </c>
      <c r="K79" s="13"/>
      <c r="L79" s="75">
        <v>631000</v>
      </c>
      <c r="M79" s="15"/>
      <c r="N79" s="13">
        <v>0</v>
      </c>
      <c r="O79" s="15"/>
      <c r="P79" s="13">
        <v>0</v>
      </c>
      <c r="Q79" s="73"/>
    </row>
    <row r="80" spans="1:17" ht="25.5" customHeight="1">
      <c r="A80" s="16"/>
      <c r="B80" s="1" t="s">
        <v>154</v>
      </c>
      <c r="C80" s="6"/>
      <c r="D80" s="6"/>
      <c r="E80" s="6"/>
      <c r="F80" s="16"/>
      <c r="G80" s="7"/>
      <c r="H80" s="7"/>
      <c r="I80" s="9"/>
      <c r="J80" s="75">
        <v>7</v>
      </c>
      <c r="K80" s="31"/>
      <c r="L80" s="75">
        <v>89</v>
      </c>
      <c r="M80" s="15"/>
      <c r="N80" s="13">
        <v>0</v>
      </c>
      <c r="O80" s="15"/>
      <c r="P80" s="13">
        <v>0</v>
      </c>
      <c r="Q80" s="73"/>
    </row>
    <row r="81" spans="1:17" ht="25.5" customHeight="1">
      <c r="A81" s="6"/>
      <c r="B81" s="6"/>
      <c r="C81" s="6"/>
      <c r="D81" s="12" t="s">
        <v>25</v>
      </c>
      <c r="E81" s="12"/>
      <c r="F81" s="16"/>
      <c r="G81" s="7"/>
      <c r="H81" s="7"/>
      <c r="I81" s="9"/>
      <c r="J81" s="166">
        <f>SUM(J75:J80)</f>
        <v>799546</v>
      </c>
      <c r="K81" s="32"/>
      <c r="L81" s="166">
        <f>SUM(L75:L80)</f>
        <v>806153</v>
      </c>
      <c r="M81" s="25"/>
      <c r="N81" s="19">
        <f>SUM(N75:N80)</f>
        <v>0</v>
      </c>
      <c r="O81" s="25"/>
      <c r="P81" s="19">
        <f>SUM(P75:P80)</f>
        <v>0</v>
      </c>
      <c r="Q81" s="73"/>
    </row>
    <row r="82" spans="1:17" ht="25.5" customHeight="1">
      <c r="A82" s="6"/>
      <c r="D82" s="12" t="s">
        <v>26</v>
      </c>
      <c r="E82" s="12"/>
      <c r="F82" s="16"/>
      <c r="G82" s="7"/>
      <c r="H82" s="7"/>
      <c r="I82" s="9"/>
      <c r="J82" s="166">
        <f>SUM(J73+J81)</f>
        <v>1277035</v>
      </c>
      <c r="K82" s="32"/>
      <c r="L82" s="166">
        <f>SUM(L73+L81)</f>
        <v>1200734</v>
      </c>
      <c r="M82" s="15"/>
      <c r="N82" s="19">
        <f>N73+N81</f>
        <v>58666</v>
      </c>
      <c r="O82" s="32"/>
      <c r="P82" s="19">
        <f>P73+P81</f>
        <v>54819</v>
      </c>
      <c r="Q82" s="73"/>
    </row>
    <row r="83" spans="1:17" ht="25.5" customHeight="1">
      <c r="A83" s="6"/>
      <c r="D83" s="12"/>
      <c r="E83" s="12"/>
      <c r="F83" s="16"/>
      <c r="G83" s="7"/>
      <c r="H83" s="7"/>
      <c r="I83" s="9"/>
      <c r="J83" s="173"/>
      <c r="K83" s="32"/>
      <c r="L83" s="173"/>
      <c r="M83" s="15"/>
      <c r="N83" s="32"/>
      <c r="O83" s="32"/>
      <c r="P83" s="32"/>
      <c r="Q83" s="73"/>
    </row>
    <row r="84" spans="1:17" ht="25.5" customHeight="1">
      <c r="A84" s="6"/>
      <c r="D84" s="12"/>
      <c r="E84" s="12"/>
      <c r="F84" s="16"/>
      <c r="G84" s="7"/>
      <c r="H84" s="7"/>
      <c r="I84" s="9"/>
      <c r="J84" s="173"/>
      <c r="K84" s="32"/>
      <c r="L84" s="173"/>
      <c r="M84" s="15"/>
      <c r="N84" s="32"/>
      <c r="O84" s="32"/>
      <c r="P84" s="32"/>
      <c r="Q84" s="73"/>
    </row>
    <row r="85" spans="1:17" ht="25.5" customHeight="1">
      <c r="A85" s="6"/>
      <c r="D85" s="12"/>
      <c r="E85" s="12"/>
      <c r="F85" s="16"/>
      <c r="G85" s="7"/>
      <c r="H85" s="7"/>
      <c r="I85" s="9"/>
      <c r="J85" s="173"/>
      <c r="K85" s="32"/>
      <c r="L85" s="173"/>
      <c r="M85" s="15"/>
      <c r="N85" s="32"/>
      <c r="O85" s="32"/>
      <c r="P85" s="32"/>
      <c r="Q85" s="73"/>
    </row>
    <row r="86" spans="1:17" ht="25.5" customHeight="1">
      <c r="A86" s="6"/>
      <c r="D86" s="12"/>
      <c r="E86" s="12"/>
      <c r="F86" s="16"/>
      <c r="G86" s="7"/>
      <c r="H86" s="7"/>
      <c r="I86" s="9"/>
      <c r="J86" s="173"/>
      <c r="K86" s="32"/>
      <c r="L86" s="173"/>
      <c r="M86" s="15"/>
      <c r="N86" s="32"/>
      <c r="O86" s="32"/>
      <c r="P86" s="32"/>
      <c r="Q86" s="73"/>
    </row>
    <row r="87" spans="1:17" ht="25.5" customHeight="1">
      <c r="A87" s="6"/>
      <c r="D87" s="12"/>
      <c r="E87" s="12"/>
      <c r="F87" s="16"/>
      <c r="G87" s="7"/>
      <c r="H87" s="7"/>
      <c r="I87" s="9"/>
      <c r="J87" s="173"/>
      <c r="K87" s="32"/>
      <c r="L87" s="173"/>
      <c r="M87" s="15"/>
      <c r="N87" s="32"/>
      <c r="O87" s="32"/>
      <c r="P87" s="32"/>
      <c r="Q87" s="73"/>
    </row>
    <row r="88" spans="1:17" ht="25.5" customHeight="1">
      <c r="A88" s="6"/>
      <c r="D88" s="12"/>
      <c r="E88" s="12"/>
      <c r="F88" s="16"/>
      <c r="G88" s="7"/>
      <c r="H88" s="7"/>
      <c r="I88" s="9"/>
      <c r="J88" s="173"/>
      <c r="K88" s="32"/>
      <c r="L88" s="173"/>
      <c r="M88" s="15"/>
      <c r="N88" s="32"/>
      <c r="O88" s="32"/>
      <c r="P88" s="32"/>
      <c r="Q88" s="73"/>
    </row>
    <row r="89" spans="1:17" ht="25.5" customHeight="1">
      <c r="A89" s="6"/>
      <c r="D89" s="12"/>
      <c r="E89" s="12"/>
      <c r="F89" s="16"/>
      <c r="G89" s="7"/>
      <c r="H89" s="7"/>
      <c r="I89" s="9"/>
      <c r="J89" s="173"/>
      <c r="K89" s="32"/>
      <c r="L89" s="173"/>
      <c r="M89" s="15"/>
      <c r="N89" s="32"/>
      <c r="O89" s="32"/>
      <c r="P89" s="32"/>
      <c r="Q89" s="73"/>
    </row>
    <row r="90" spans="1:17" ht="25.5" customHeight="1">
      <c r="A90" s="6"/>
      <c r="D90" s="12"/>
      <c r="E90" s="12"/>
      <c r="F90" s="16"/>
      <c r="G90" s="7"/>
      <c r="H90" s="7"/>
      <c r="I90" s="9"/>
      <c r="J90" s="173"/>
      <c r="K90" s="32"/>
      <c r="L90" s="173"/>
      <c r="M90" s="15"/>
      <c r="N90" s="32"/>
      <c r="O90" s="32"/>
      <c r="P90" s="32"/>
      <c r="Q90" s="73"/>
    </row>
    <row r="91" spans="1:17" ht="25.5" customHeight="1">
      <c r="A91" s="6"/>
      <c r="D91" s="12"/>
      <c r="E91" s="12"/>
      <c r="F91" s="16"/>
      <c r="G91" s="7"/>
      <c r="H91" s="7"/>
      <c r="I91" s="9"/>
      <c r="J91" s="173"/>
      <c r="K91" s="32"/>
      <c r="L91" s="173"/>
      <c r="M91" s="15"/>
      <c r="N91" s="32"/>
      <c r="O91" s="32"/>
      <c r="P91" s="32"/>
      <c r="Q91" s="73"/>
    </row>
    <row r="92" spans="1:17" ht="25.5" customHeight="1">
      <c r="A92" s="6"/>
      <c r="D92" s="12"/>
      <c r="E92" s="12"/>
      <c r="F92" s="16"/>
      <c r="G92" s="7"/>
      <c r="H92" s="7"/>
      <c r="I92" s="9"/>
      <c r="J92" s="173"/>
      <c r="K92" s="32"/>
      <c r="L92" s="173"/>
      <c r="M92" s="15"/>
      <c r="N92" s="32"/>
      <c r="O92" s="32"/>
      <c r="P92" s="32"/>
      <c r="Q92" s="73"/>
    </row>
    <row r="93" spans="1:17" ht="25.5" customHeight="1">
      <c r="A93" s="212" t="str">
        <f>+A46</f>
        <v>บริษัท เชียงใหม่ธุรกิจการแพทย์ จำกัด (มหาชน) และบริษัทย่อย</v>
      </c>
      <c r="B93" s="212"/>
      <c r="C93" s="212"/>
      <c r="D93" s="212"/>
      <c r="E93" s="212"/>
      <c r="F93" s="212"/>
      <c r="G93" s="212"/>
      <c r="H93" s="212"/>
      <c r="I93" s="212"/>
      <c r="J93" s="212"/>
      <c r="K93" s="212"/>
      <c r="L93" s="212"/>
      <c r="M93" s="212"/>
      <c r="N93" s="212"/>
      <c r="O93" s="212"/>
      <c r="P93" s="212"/>
      <c r="Q93" s="73"/>
    </row>
    <row r="94" spans="1:17" ht="25.5" customHeight="1">
      <c r="A94" s="212" t="s">
        <v>0</v>
      </c>
      <c r="B94" s="212"/>
      <c r="C94" s="212"/>
      <c r="D94" s="212"/>
      <c r="E94" s="212"/>
      <c r="F94" s="212"/>
      <c r="G94" s="212"/>
      <c r="H94" s="212"/>
      <c r="I94" s="212"/>
      <c r="J94" s="212"/>
      <c r="K94" s="212"/>
      <c r="L94" s="212"/>
      <c r="M94" s="212"/>
      <c r="N94" s="212"/>
      <c r="O94" s="212"/>
      <c r="P94" s="212"/>
      <c r="Q94" s="73"/>
    </row>
    <row r="95" spans="1:17" ht="25.5" customHeight="1">
      <c r="A95" s="213" t="s">
        <v>121</v>
      </c>
      <c r="B95" s="213"/>
      <c r="C95" s="213"/>
      <c r="D95" s="213"/>
      <c r="E95" s="213"/>
      <c r="F95" s="213"/>
      <c r="G95" s="213"/>
      <c r="H95" s="213"/>
      <c r="I95" s="213"/>
      <c r="J95" s="213"/>
      <c r="K95" s="213"/>
      <c r="L95" s="213"/>
      <c r="M95" s="213"/>
      <c r="N95" s="213"/>
      <c r="O95" s="213"/>
      <c r="P95" s="213"/>
      <c r="Q95" s="73"/>
    </row>
    <row r="96" spans="1:17" ht="25.5" customHeight="1">
      <c r="A96" s="65"/>
      <c r="B96" s="65"/>
      <c r="C96" s="65"/>
      <c r="D96" s="65"/>
      <c r="E96" s="65"/>
      <c r="F96" s="65"/>
      <c r="G96" s="65"/>
      <c r="H96" s="65"/>
      <c r="I96" s="65"/>
      <c r="J96" s="214" t="s">
        <v>1</v>
      </c>
      <c r="K96" s="214"/>
      <c r="L96" s="214" t="s">
        <v>1</v>
      </c>
      <c r="M96" s="80"/>
      <c r="N96" s="214" t="s">
        <v>109</v>
      </c>
      <c r="O96" s="214"/>
      <c r="P96" s="214"/>
      <c r="Q96" s="73"/>
    </row>
    <row r="97" spans="1:17" ht="25.5" customHeight="1">
      <c r="A97" s="66"/>
      <c r="B97" s="66"/>
      <c r="C97" s="66"/>
      <c r="D97" s="66"/>
      <c r="E97" s="66"/>
      <c r="F97" s="66"/>
      <c r="G97" s="66"/>
      <c r="H97" s="66"/>
      <c r="I97" s="66"/>
      <c r="J97" s="162">
        <v>2551</v>
      </c>
      <c r="K97" s="67"/>
      <c r="L97" s="162">
        <v>2550</v>
      </c>
      <c r="M97" s="66"/>
      <c r="N97" s="67">
        <v>2551</v>
      </c>
      <c r="O97" s="66"/>
      <c r="P97" s="67">
        <v>2550</v>
      </c>
      <c r="Q97" s="73"/>
    </row>
    <row r="98" spans="1:17" ht="25.5" customHeight="1">
      <c r="A98" s="3"/>
      <c r="B98" s="3"/>
      <c r="C98" s="3"/>
      <c r="D98" s="3"/>
      <c r="E98" s="3"/>
      <c r="F98" s="3"/>
      <c r="G98" s="3"/>
      <c r="H98" s="3"/>
      <c r="I98" s="3"/>
      <c r="J98" s="163" t="s">
        <v>2</v>
      </c>
      <c r="K98" s="4"/>
      <c r="L98" s="163" t="s">
        <v>2</v>
      </c>
      <c r="M98" s="5"/>
      <c r="N98" s="4" t="s">
        <v>2</v>
      </c>
      <c r="O98" s="5"/>
      <c r="P98" s="4" t="s">
        <v>2</v>
      </c>
      <c r="Q98" s="73"/>
    </row>
    <row r="99" spans="1:17" ht="25.5" customHeight="1">
      <c r="A99" s="3"/>
      <c r="B99" s="3"/>
      <c r="C99" s="3"/>
      <c r="D99" s="3"/>
      <c r="E99" s="3"/>
      <c r="F99" s="3"/>
      <c r="G99" s="3"/>
      <c r="H99" s="3"/>
      <c r="I99" s="3"/>
      <c r="J99" s="164" t="s">
        <v>3</v>
      </c>
      <c r="K99" s="5"/>
      <c r="L99" s="5" t="s">
        <v>4</v>
      </c>
      <c r="M99" s="5"/>
      <c r="N99" s="5" t="s">
        <v>3</v>
      </c>
      <c r="O99" s="5"/>
      <c r="P99" s="5" t="s">
        <v>4</v>
      </c>
      <c r="Q99" s="73"/>
    </row>
    <row r="100" spans="1:17" ht="25.5" customHeight="1">
      <c r="A100" s="3"/>
      <c r="B100" s="3"/>
      <c r="C100" s="3"/>
      <c r="D100" s="3"/>
      <c r="E100" s="3"/>
      <c r="F100" s="3"/>
      <c r="G100" s="3"/>
      <c r="H100" s="3"/>
      <c r="I100" s="3"/>
      <c r="J100" s="164" t="s">
        <v>5</v>
      </c>
      <c r="K100" s="5"/>
      <c r="L100" s="164"/>
      <c r="M100" s="5"/>
      <c r="N100" s="5" t="s">
        <v>5</v>
      </c>
      <c r="O100" s="5"/>
      <c r="P100" s="5"/>
      <c r="Q100" s="73"/>
    </row>
    <row r="101" spans="1:17" ht="25.5" customHeight="1">
      <c r="A101" s="6"/>
      <c r="D101" s="12"/>
      <c r="E101" s="12"/>
      <c r="F101" s="16"/>
      <c r="G101" s="7"/>
      <c r="H101" s="7"/>
      <c r="I101" s="9"/>
      <c r="J101" s="173"/>
      <c r="K101" s="32"/>
      <c r="L101" s="173"/>
      <c r="M101" s="15"/>
      <c r="N101" s="32"/>
      <c r="O101" s="32"/>
      <c r="P101" s="32"/>
      <c r="Q101" s="73"/>
    </row>
    <row r="102" spans="1:16" ht="25.5" customHeight="1">
      <c r="A102" s="12" t="s">
        <v>27</v>
      </c>
      <c r="B102" s="6"/>
      <c r="C102" s="6"/>
      <c r="D102" s="6"/>
      <c r="E102" s="6"/>
      <c r="F102" s="16"/>
      <c r="G102" s="7"/>
      <c r="H102" s="7"/>
      <c r="I102" s="9"/>
      <c r="J102" s="167"/>
      <c r="K102" s="21"/>
      <c r="L102" s="167"/>
      <c r="M102" s="14"/>
      <c r="N102" s="24"/>
      <c r="O102" s="14"/>
      <c r="P102" s="14"/>
    </row>
    <row r="103" spans="1:16" ht="25.5" customHeight="1">
      <c r="A103" s="6"/>
      <c r="B103" s="6" t="s">
        <v>28</v>
      </c>
      <c r="C103" s="6"/>
      <c r="D103" s="6"/>
      <c r="E103" s="6"/>
      <c r="F103" s="16"/>
      <c r="G103" s="7"/>
      <c r="H103" s="7"/>
      <c r="I103" s="9"/>
      <c r="J103" s="167"/>
      <c r="K103" s="21"/>
      <c r="L103" s="167"/>
      <c r="M103" s="14"/>
      <c r="N103" s="24"/>
      <c r="O103" s="14"/>
      <c r="P103" s="14"/>
    </row>
    <row r="104" spans="1:16" ht="25.5" customHeight="1">
      <c r="A104" s="6"/>
      <c r="B104" s="6"/>
      <c r="C104" s="6" t="s">
        <v>29</v>
      </c>
      <c r="D104" s="6"/>
      <c r="E104" s="6"/>
      <c r="F104" s="16"/>
      <c r="G104" s="7"/>
      <c r="H104" s="7"/>
      <c r="I104" s="9"/>
      <c r="J104" s="167"/>
      <c r="K104" s="21"/>
      <c r="L104" s="167"/>
      <c r="M104" s="14"/>
      <c r="N104" s="24"/>
      <c r="O104" s="24"/>
      <c r="P104" s="24"/>
    </row>
    <row r="105" spans="1:16" ht="25.5" customHeight="1">
      <c r="A105" s="6"/>
      <c r="B105" s="6"/>
      <c r="C105" s="6"/>
      <c r="D105" s="6" t="s">
        <v>79</v>
      </c>
      <c r="E105" s="6"/>
      <c r="F105" s="16"/>
      <c r="G105" s="7"/>
      <c r="H105" s="7"/>
      <c r="I105" s="9"/>
      <c r="J105" s="198">
        <v>400000</v>
      </c>
      <c r="K105" s="72"/>
      <c r="L105" s="198">
        <v>400000</v>
      </c>
      <c r="M105" s="14"/>
      <c r="N105" s="199">
        <v>408433</v>
      </c>
      <c r="O105" s="24"/>
      <c r="P105" s="199">
        <v>408433</v>
      </c>
    </row>
    <row r="106" spans="1:16" ht="25.5" customHeight="1">
      <c r="A106" s="6"/>
      <c r="B106" s="6"/>
      <c r="C106" s="6" t="s">
        <v>30</v>
      </c>
      <c r="D106" s="6"/>
      <c r="E106" s="6"/>
      <c r="F106" s="16"/>
      <c r="G106" s="7"/>
      <c r="H106" s="7"/>
      <c r="I106" s="9"/>
      <c r="J106" s="160"/>
      <c r="K106" s="72"/>
      <c r="L106" s="160"/>
      <c r="M106" s="20"/>
      <c r="N106" s="15"/>
      <c r="O106" s="20"/>
      <c r="P106" s="15"/>
    </row>
    <row r="107" spans="1:16" ht="25.5" customHeight="1">
      <c r="A107" s="6"/>
      <c r="B107" s="6"/>
      <c r="C107" s="6"/>
      <c r="D107" s="6" t="s">
        <v>87</v>
      </c>
      <c r="E107" s="6"/>
      <c r="F107" s="16"/>
      <c r="G107" s="7"/>
      <c r="H107" s="7"/>
      <c r="I107" s="9"/>
      <c r="J107" s="160"/>
      <c r="K107" s="72"/>
      <c r="L107" s="160"/>
      <c r="M107" s="15"/>
      <c r="N107" s="15"/>
      <c r="O107" s="15"/>
      <c r="P107" s="15"/>
    </row>
    <row r="108" spans="1:16" ht="25.5" customHeight="1">
      <c r="A108" s="6"/>
      <c r="B108" s="6"/>
      <c r="C108" s="6"/>
      <c r="D108" s="6" t="s">
        <v>195</v>
      </c>
      <c r="E108" s="6"/>
      <c r="F108" s="16"/>
      <c r="G108" s="7"/>
      <c r="H108" s="7" t="s">
        <v>198</v>
      </c>
      <c r="I108" s="9"/>
      <c r="J108" s="160">
        <v>400000</v>
      </c>
      <c r="K108" s="72"/>
      <c r="L108" s="160">
        <v>400000</v>
      </c>
      <c r="M108" s="15"/>
      <c r="N108" s="15">
        <v>402312</v>
      </c>
      <c r="O108" s="15"/>
      <c r="P108" s="15">
        <v>0</v>
      </c>
    </row>
    <row r="109" spans="1:16" ht="25.5" customHeight="1">
      <c r="A109" s="6"/>
      <c r="B109" s="6"/>
      <c r="C109" s="6"/>
      <c r="D109" s="6" t="s">
        <v>196</v>
      </c>
      <c r="E109" s="6"/>
      <c r="F109" s="16"/>
      <c r="G109" s="7"/>
      <c r="H109" s="7" t="s">
        <v>197</v>
      </c>
      <c r="I109" s="9"/>
      <c r="J109" s="160">
        <v>755863</v>
      </c>
      <c r="K109" s="72"/>
      <c r="L109" s="160">
        <v>0</v>
      </c>
      <c r="M109" s="15"/>
      <c r="N109" s="15">
        <v>0</v>
      </c>
      <c r="O109" s="15"/>
      <c r="P109" s="15">
        <v>0</v>
      </c>
    </row>
    <row r="110" spans="1:16" ht="25.5" customHeight="1">
      <c r="A110" s="6"/>
      <c r="B110" s="6"/>
      <c r="C110" s="6"/>
      <c r="D110" s="6" t="s">
        <v>80</v>
      </c>
      <c r="E110" s="6"/>
      <c r="F110" s="16"/>
      <c r="G110" s="7"/>
      <c r="H110" s="7"/>
      <c r="I110" s="9"/>
      <c r="J110" s="160">
        <v>0</v>
      </c>
      <c r="K110" s="72"/>
      <c r="L110" s="160">
        <v>0</v>
      </c>
      <c r="M110" s="15"/>
      <c r="N110" s="15">
        <v>0</v>
      </c>
      <c r="O110" s="15"/>
      <c r="P110" s="15">
        <v>180000</v>
      </c>
    </row>
    <row r="111" spans="1:16" ht="25.5" customHeight="1">
      <c r="A111" s="6"/>
      <c r="B111" s="6" t="s">
        <v>188</v>
      </c>
      <c r="D111" s="6"/>
      <c r="E111" s="6"/>
      <c r="F111" s="7"/>
      <c r="G111" s="7"/>
      <c r="H111" s="7"/>
      <c r="I111" s="9"/>
      <c r="J111" s="160">
        <v>0</v>
      </c>
      <c r="K111" s="72"/>
      <c r="L111" s="160">
        <v>0</v>
      </c>
      <c r="M111" s="15"/>
      <c r="N111" s="20">
        <v>629437</v>
      </c>
      <c r="O111" s="20"/>
      <c r="P111" s="20">
        <v>95887</v>
      </c>
    </row>
    <row r="112" spans="1:17" ht="25.5" customHeight="1">
      <c r="A112" s="6"/>
      <c r="B112" s="6" t="s">
        <v>165</v>
      </c>
      <c r="C112" s="6"/>
      <c r="D112" s="6"/>
      <c r="E112" s="6"/>
      <c r="F112" s="7"/>
      <c r="G112" s="7"/>
      <c r="H112" s="7"/>
      <c r="I112" s="9"/>
      <c r="J112" s="189">
        <v>405180</v>
      </c>
      <c r="K112" s="157"/>
      <c r="L112" s="189">
        <v>398473</v>
      </c>
      <c r="M112" s="20"/>
      <c r="N112" s="31">
        <v>0</v>
      </c>
      <c r="O112" s="20"/>
      <c r="P112" s="31">
        <v>0</v>
      </c>
      <c r="Q112" s="73"/>
    </row>
    <row r="113" spans="1:16" ht="25.5" customHeight="1">
      <c r="A113" s="6"/>
      <c r="B113" s="6" t="s">
        <v>204</v>
      </c>
      <c r="C113" s="6"/>
      <c r="D113" s="6"/>
      <c r="E113" s="6"/>
      <c r="F113" s="7"/>
      <c r="G113" s="7"/>
      <c r="H113" s="7"/>
      <c r="I113" s="9"/>
      <c r="J113" s="174"/>
      <c r="K113" s="71"/>
      <c r="L113" s="174"/>
      <c r="M113" s="15"/>
      <c r="N113" s="20"/>
      <c r="O113" s="20"/>
      <c r="P113" s="33"/>
    </row>
    <row r="114" spans="1:16" ht="25.5" customHeight="1">
      <c r="A114" s="6"/>
      <c r="B114" s="6"/>
      <c r="C114" s="6" t="s">
        <v>31</v>
      </c>
      <c r="D114" s="6"/>
      <c r="E114" s="6"/>
      <c r="F114" s="7"/>
      <c r="G114" s="7"/>
      <c r="H114" s="7"/>
      <c r="I114" s="9"/>
      <c r="J114" s="175"/>
      <c r="K114" s="88"/>
      <c r="L114" s="175"/>
      <c r="M114" s="15"/>
      <c r="N114" s="20"/>
      <c r="O114" s="20"/>
      <c r="P114" s="34"/>
    </row>
    <row r="115" spans="1:17" ht="25.5" customHeight="1">
      <c r="A115" s="6"/>
      <c r="B115" s="6"/>
      <c r="C115" s="6"/>
      <c r="D115" s="6" t="s">
        <v>32</v>
      </c>
      <c r="E115" s="6"/>
      <c r="F115" s="16"/>
      <c r="G115" s="16"/>
      <c r="H115" s="7"/>
      <c r="J115" s="161">
        <v>5693</v>
      </c>
      <c r="K115" s="77"/>
      <c r="L115" s="161">
        <v>5693</v>
      </c>
      <c r="M115" s="15"/>
      <c r="N115" s="15">
        <v>6345</v>
      </c>
      <c r="O115" s="20"/>
      <c r="P115" s="15">
        <v>6345</v>
      </c>
      <c r="Q115" s="73"/>
    </row>
    <row r="116" spans="1:17" ht="25.5" customHeight="1">
      <c r="A116" s="6"/>
      <c r="B116" s="6"/>
      <c r="C116" s="6" t="s">
        <v>33</v>
      </c>
      <c r="D116" s="6"/>
      <c r="E116" s="6"/>
      <c r="F116" s="7"/>
      <c r="G116" s="7"/>
      <c r="H116" s="7"/>
      <c r="I116" s="9"/>
      <c r="J116" s="197">
        <v>-205849</v>
      </c>
      <c r="K116" s="89"/>
      <c r="L116" s="197">
        <v>-236366</v>
      </c>
      <c r="M116" s="20"/>
      <c r="N116" s="76">
        <v>86195</v>
      </c>
      <c r="O116" s="20"/>
      <c r="P116" s="76">
        <v>81648</v>
      </c>
      <c r="Q116" s="73"/>
    </row>
    <row r="117" spans="1:17" ht="25.5" customHeight="1">
      <c r="A117" s="6"/>
      <c r="B117" s="62" t="s">
        <v>111</v>
      </c>
      <c r="C117" s="6"/>
      <c r="D117" s="6"/>
      <c r="E117" s="6"/>
      <c r="F117" s="7"/>
      <c r="G117" s="7"/>
      <c r="H117" s="7"/>
      <c r="I117" s="9"/>
      <c r="J117" s="176">
        <f>SUM(J107:J116)</f>
        <v>1360887</v>
      </c>
      <c r="K117" s="78"/>
      <c r="L117" s="176">
        <f>SUM(L107:L116)</f>
        <v>567800</v>
      </c>
      <c r="M117" s="20"/>
      <c r="N117" s="78">
        <f>SUM(N107:N116)</f>
        <v>1124289</v>
      </c>
      <c r="O117" s="20"/>
      <c r="P117" s="78">
        <f>SUM(P107:P116)</f>
        <v>363880</v>
      </c>
      <c r="Q117" s="73"/>
    </row>
    <row r="118" spans="1:17" ht="25.5" customHeight="1">
      <c r="A118" s="6"/>
      <c r="B118" s="6" t="s">
        <v>97</v>
      </c>
      <c r="C118" s="6"/>
      <c r="D118" s="6"/>
      <c r="E118" s="6"/>
      <c r="F118" s="7"/>
      <c r="G118" s="7"/>
      <c r="H118" s="7"/>
      <c r="I118" s="9"/>
      <c r="J118" s="176">
        <v>163029</v>
      </c>
      <c r="K118" s="157"/>
      <c r="L118" s="176">
        <v>0</v>
      </c>
      <c r="M118" s="20"/>
      <c r="N118" s="13">
        <v>0</v>
      </c>
      <c r="O118" s="20"/>
      <c r="P118" s="13">
        <v>0</v>
      </c>
      <c r="Q118" s="73"/>
    </row>
    <row r="119" spans="1:16" ht="25.5" customHeight="1">
      <c r="A119" s="6"/>
      <c r="B119" s="6" t="s">
        <v>34</v>
      </c>
      <c r="D119" s="12" t="s">
        <v>35</v>
      </c>
      <c r="E119" s="12"/>
      <c r="F119" s="7"/>
      <c r="G119" s="7"/>
      <c r="H119" s="7"/>
      <c r="I119" s="9"/>
      <c r="J119" s="177">
        <f>SUM(J117:J118)</f>
        <v>1523916</v>
      </c>
      <c r="K119" s="158"/>
      <c r="L119" s="177">
        <f>SUM(L117:L118)</f>
        <v>567800</v>
      </c>
      <c r="M119" s="32"/>
      <c r="N119" s="19">
        <f>SUM(N107:N116)</f>
        <v>1124289</v>
      </c>
      <c r="O119" s="32"/>
      <c r="P119" s="19">
        <f>SUM(P107:P116)</f>
        <v>363880</v>
      </c>
    </row>
    <row r="120" spans="1:20" ht="25.5" customHeight="1" thickBot="1">
      <c r="A120" s="6"/>
      <c r="B120" s="6" t="s">
        <v>36</v>
      </c>
      <c r="D120" s="12" t="s">
        <v>37</v>
      </c>
      <c r="E120" s="12"/>
      <c r="F120" s="7"/>
      <c r="G120" s="7"/>
      <c r="H120" s="7"/>
      <c r="I120" s="9"/>
      <c r="J120" s="169">
        <f>SUM(J82+J119)</f>
        <v>2800951</v>
      </c>
      <c r="K120" s="32"/>
      <c r="L120" s="169">
        <f>SUM(L82+L119)</f>
        <v>1768534</v>
      </c>
      <c r="M120" s="20"/>
      <c r="N120" s="26">
        <f>SUM(N82+N119)</f>
        <v>1182955</v>
      </c>
      <c r="O120" s="20"/>
      <c r="P120" s="26">
        <f>SUM(P82+P119)</f>
        <v>418699</v>
      </c>
      <c r="Q120" s="73">
        <f>+J120-J32</f>
        <v>0</v>
      </c>
      <c r="R120" s="73">
        <f>+L120-L32</f>
        <v>0</v>
      </c>
      <c r="S120" s="73">
        <f>+N120-N32</f>
        <v>0</v>
      </c>
      <c r="T120" s="73">
        <f>+P120-P32</f>
        <v>0</v>
      </c>
    </row>
    <row r="121" spans="1:16" ht="25.5" customHeight="1" thickTop="1">
      <c r="A121" s="6"/>
      <c r="B121" s="6"/>
      <c r="D121" s="12"/>
      <c r="E121" s="12"/>
      <c r="F121" s="7"/>
      <c r="G121" s="7"/>
      <c r="H121" s="7"/>
      <c r="I121" s="9"/>
      <c r="J121" s="173"/>
      <c r="K121" s="32"/>
      <c r="L121" s="173"/>
      <c r="M121" s="20"/>
      <c r="N121" s="32"/>
      <c r="O121" s="20"/>
      <c r="P121" s="32"/>
    </row>
    <row r="122" spans="1:16" ht="25.5" customHeight="1">
      <c r="A122" s="6"/>
      <c r="B122" s="6"/>
      <c r="D122" s="12"/>
      <c r="E122" s="12"/>
      <c r="F122" s="7"/>
      <c r="G122" s="7"/>
      <c r="H122" s="7"/>
      <c r="I122" s="9"/>
      <c r="J122" s="173"/>
      <c r="K122" s="32"/>
      <c r="L122" s="173"/>
      <c r="M122" s="32"/>
      <c r="N122" s="32"/>
      <c r="O122" s="32"/>
      <c r="P122" s="32"/>
    </row>
    <row r="123" spans="1:16" ht="25.5" customHeight="1">
      <c r="A123" s="6"/>
      <c r="B123" s="6"/>
      <c r="D123" s="12"/>
      <c r="E123" s="12"/>
      <c r="F123" s="7"/>
      <c r="G123" s="7"/>
      <c r="H123" s="7"/>
      <c r="I123" s="9"/>
      <c r="J123" s="173"/>
      <c r="K123" s="32"/>
      <c r="L123" s="173"/>
      <c r="M123" s="20"/>
      <c r="N123" s="32"/>
      <c r="O123" s="20"/>
      <c r="P123" s="32"/>
    </row>
    <row r="124" spans="1:16" ht="25.5" customHeight="1">
      <c r="A124" s="6"/>
      <c r="B124" s="6"/>
      <c r="D124" s="12"/>
      <c r="E124" s="12"/>
      <c r="F124" s="7"/>
      <c r="G124" s="7"/>
      <c r="H124" s="7"/>
      <c r="I124" s="9"/>
      <c r="J124" s="173"/>
      <c r="K124" s="32"/>
      <c r="L124" s="173"/>
      <c r="M124" s="20"/>
      <c r="N124" s="32"/>
      <c r="O124" s="20"/>
      <c r="P124" s="32"/>
    </row>
    <row r="125" spans="1:16" ht="25.5" customHeight="1">
      <c r="A125" s="6"/>
      <c r="B125" s="6"/>
      <c r="D125" s="12"/>
      <c r="E125" s="12"/>
      <c r="F125" s="7"/>
      <c r="G125" s="7"/>
      <c r="H125" s="7"/>
      <c r="I125" s="9"/>
      <c r="J125" s="173"/>
      <c r="K125" s="32"/>
      <c r="L125" s="173"/>
      <c r="M125" s="20"/>
      <c r="N125" s="32"/>
      <c r="O125" s="20"/>
      <c r="P125" s="32"/>
    </row>
    <row r="126" spans="1:16" ht="25.5" customHeight="1">
      <c r="A126" s="6"/>
      <c r="B126" s="6"/>
      <c r="D126" s="12"/>
      <c r="E126" s="12"/>
      <c r="F126" s="7"/>
      <c r="G126" s="7"/>
      <c r="H126" s="7"/>
      <c r="I126" s="9"/>
      <c r="J126" s="173"/>
      <c r="K126" s="32"/>
      <c r="L126" s="173"/>
      <c r="M126" s="20"/>
      <c r="N126" s="32"/>
      <c r="O126" s="20"/>
      <c r="P126" s="32"/>
    </row>
    <row r="127" spans="1:16" ht="25.5" customHeight="1">
      <c r="A127" s="6"/>
      <c r="B127" s="6"/>
      <c r="D127" s="12"/>
      <c r="E127" s="12"/>
      <c r="F127" s="7"/>
      <c r="G127" s="7"/>
      <c r="H127" s="7"/>
      <c r="I127" s="9"/>
      <c r="J127" s="173"/>
      <c r="K127" s="32"/>
      <c r="L127" s="173"/>
      <c r="M127" s="20"/>
      <c r="N127" s="32"/>
      <c r="O127" s="20"/>
      <c r="P127" s="32"/>
    </row>
    <row r="128" spans="1:16" ht="25.5" customHeight="1">
      <c r="A128" s="6"/>
      <c r="B128" s="6"/>
      <c r="D128" s="12"/>
      <c r="E128" s="12"/>
      <c r="F128" s="7"/>
      <c r="G128" s="7"/>
      <c r="H128" s="7"/>
      <c r="I128" s="9"/>
      <c r="J128" s="173"/>
      <c r="K128" s="32"/>
      <c r="L128" s="173"/>
      <c r="M128" s="20"/>
      <c r="N128" s="32"/>
      <c r="O128" s="20"/>
      <c r="P128" s="32"/>
    </row>
    <row r="129" spans="1:16" ht="25.5" customHeight="1">
      <c r="A129" s="6"/>
      <c r="B129" s="6"/>
      <c r="D129" s="12"/>
      <c r="E129" s="12"/>
      <c r="F129" s="7"/>
      <c r="G129" s="7"/>
      <c r="H129" s="7"/>
      <c r="I129" s="9"/>
      <c r="J129" s="173"/>
      <c r="K129" s="32"/>
      <c r="L129" s="173"/>
      <c r="M129" s="20"/>
      <c r="N129" s="32"/>
      <c r="O129" s="20"/>
      <c r="P129" s="32"/>
    </row>
    <row r="130" spans="1:16" ht="25.5" customHeight="1">
      <c r="A130" s="6"/>
      <c r="B130" s="6"/>
      <c r="D130" s="12"/>
      <c r="E130" s="12"/>
      <c r="F130" s="7"/>
      <c r="G130" s="7"/>
      <c r="H130" s="7"/>
      <c r="I130" s="9"/>
      <c r="J130" s="173"/>
      <c r="K130" s="32"/>
      <c r="L130" s="173"/>
      <c r="M130" s="20"/>
      <c r="N130" s="32"/>
      <c r="O130" s="20"/>
      <c r="P130" s="32"/>
    </row>
    <row r="131" spans="1:16" ht="25.5" customHeight="1">
      <c r="A131" s="6"/>
      <c r="B131" s="6"/>
      <c r="D131" s="12"/>
      <c r="E131" s="12"/>
      <c r="F131" s="7"/>
      <c r="G131" s="7"/>
      <c r="H131" s="7"/>
      <c r="I131" s="9"/>
      <c r="J131" s="173"/>
      <c r="K131" s="32"/>
      <c r="L131" s="173"/>
      <c r="M131" s="20"/>
      <c r="N131" s="32"/>
      <c r="O131" s="20"/>
      <c r="P131" s="32"/>
    </row>
    <row r="132" spans="1:16" ht="25.5" customHeight="1">
      <c r="A132" s="6"/>
      <c r="B132" s="6"/>
      <c r="D132" s="12"/>
      <c r="E132" s="12"/>
      <c r="F132" s="7"/>
      <c r="G132" s="7"/>
      <c r="H132" s="7"/>
      <c r="I132" s="9"/>
      <c r="J132" s="173"/>
      <c r="K132" s="32"/>
      <c r="L132" s="173"/>
      <c r="M132" s="20"/>
      <c r="N132" s="32"/>
      <c r="O132" s="20"/>
      <c r="P132" s="32"/>
    </row>
    <row r="133" spans="1:16" ht="25.5" customHeight="1">
      <c r="A133" s="6"/>
      <c r="B133" s="6"/>
      <c r="D133" s="12"/>
      <c r="E133" s="12"/>
      <c r="F133" s="7"/>
      <c r="G133" s="7"/>
      <c r="H133" s="7"/>
      <c r="I133" s="9"/>
      <c r="J133" s="173"/>
      <c r="K133" s="32"/>
      <c r="L133" s="173"/>
      <c r="M133" s="20"/>
      <c r="N133" s="32"/>
      <c r="O133" s="20"/>
      <c r="P133" s="32"/>
    </row>
    <row r="134" spans="1:16" ht="25.5" customHeight="1">
      <c r="A134" s="6"/>
      <c r="B134" s="6"/>
      <c r="D134" s="12"/>
      <c r="E134" s="12"/>
      <c r="F134" s="7"/>
      <c r="G134" s="7"/>
      <c r="H134" s="7"/>
      <c r="I134" s="9"/>
      <c r="J134" s="173"/>
      <c r="K134" s="32"/>
      <c r="L134" s="173"/>
      <c r="M134" s="20"/>
      <c r="N134" s="32"/>
      <c r="O134" s="20"/>
      <c r="P134" s="32"/>
    </row>
    <row r="135" spans="1:16" ht="25.5" customHeight="1">
      <c r="A135" s="6"/>
      <c r="B135" s="6"/>
      <c r="D135" s="12"/>
      <c r="E135" s="12"/>
      <c r="F135" s="7"/>
      <c r="G135" s="7"/>
      <c r="H135" s="7"/>
      <c r="I135" s="9"/>
      <c r="J135" s="173"/>
      <c r="K135" s="32"/>
      <c r="L135" s="173"/>
      <c r="M135" s="20"/>
      <c r="N135" s="32"/>
      <c r="O135" s="20"/>
      <c r="P135" s="32"/>
    </row>
    <row r="136" spans="1:16" ht="25.5" customHeight="1">
      <c r="A136" s="6"/>
      <c r="B136" s="6"/>
      <c r="D136" s="12"/>
      <c r="E136" s="12"/>
      <c r="F136" s="7"/>
      <c r="G136" s="7"/>
      <c r="H136" s="7"/>
      <c r="I136" s="9"/>
      <c r="J136" s="173"/>
      <c r="K136" s="32"/>
      <c r="L136" s="173"/>
      <c r="M136" s="20"/>
      <c r="N136" s="32"/>
      <c r="O136" s="20"/>
      <c r="P136" s="32"/>
    </row>
    <row r="137" spans="1:16" ht="25.5" customHeight="1">
      <c r="A137" s="6"/>
      <c r="B137" s="6"/>
      <c r="D137" s="12"/>
      <c r="E137" s="12"/>
      <c r="F137" s="7"/>
      <c r="G137" s="7"/>
      <c r="H137" s="7"/>
      <c r="I137" s="9"/>
      <c r="J137" s="173"/>
      <c r="K137" s="32"/>
      <c r="L137" s="173"/>
      <c r="M137" s="20"/>
      <c r="N137" s="32"/>
      <c r="O137" s="20"/>
      <c r="P137" s="32"/>
    </row>
  </sheetData>
  <mergeCells count="15">
    <mergeCell ref="N4:P4"/>
    <mergeCell ref="A1:P1"/>
    <mergeCell ref="A2:P2"/>
    <mergeCell ref="A3:P3"/>
    <mergeCell ref="J4:L4"/>
    <mergeCell ref="N49:P49"/>
    <mergeCell ref="A46:P46"/>
    <mergeCell ref="A47:P47"/>
    <mergeCell ref="A48:P48"/>
    <mergeCell ref="J49:L49"/>
    <mergeCell ref="A93:P93"/>
    <mergeCell ref="A94:P94"/>
    <mergeCell ref="A95:P95"/>
    <mergeCell ref="N96:P96"/>
    <mergeCell ref="J96:L96"/>
  </mergeCells>
  <printOptions/>
  <pageMargins left="0.66" right="0.31" top="0.7" bottom="0.39" header="0.38" footer="0.68"/>
  <pageSetup firstPageNumber="3" useFirstPageNumber="1" fitToHeight="13" horizontalDpi="600" verticalDpi="600" orientation="portrait" paperSize="9" scale="66" r:id="rId1"/>
  <headerFooter alignWithMargins="0">
    <oddHeader>&amp;C&amp;"Angsana New,ตัวหนา"&amp;16&amp;P</oddHeader>
    <oddFooter xml:space="preserve">&amp;L&amp;"Angsana New,ธรรมดา"&amp;16หมายเหตุประกอบงบการเงินเป็นส่วนหนึ่งของงบการเงินนี้  </oddFooter>
  </headerFooter>
  <rowBreaks count="1" manualBreakCount="1">
    <brk id="4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P44"/>
  <sheetViews>
    <sheetView zoomScaleSheetLayoutView="100" workbookViewId="0" topLeftCell="A28">
      <selection activeCell="I32" sqref="I32:K32"/>
    </sheetView>
  </sheetViews>
  <sheetFormatPr defaultColWidth="9.140625" defaultRowHeight="21.75"/>
  <cols>
    <col min="1" max="1" width="6.57421875" style="0" customWidth="1"/>
    <col min="6" max="6" width="6.28125" style="0" customWidth="1"/>
    <col min="7" max="7" width="16.8515625" style="0" customWidth="1"/>
    <col min="8" max="8" width="2.8515625" style="0" customWidth="1"/>
    <col min="9" max="9" width="14.7109375" style="0" customWidth="1"/>
    <col min="10" max="10" width="1.7109375" style="0" customWidth="1"/>
    <col min="11" max="11" width="14.7109375" style="0" customWidth="1"/>
    <col min="12" max="12" width="1.8515625" style="0" customWidth="1"/>
    <col min="13" max="13" width="14.7109375" style="0" customWidth="1"/>
    <col min="14" max="14" width="2.140625" style="0" customWidth="1"/>
    <col min="15" max="15" width="14.7109375" style="0" customWidth="1"/>
  </cols>
  <sheetData>
    <row r="1" spans="1:16" ht="26.25">
      <c r="A1" s="212" t="s">
        <v>81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81"/>
    </row>
    <row r="2" spans="1:15" ht="26.25">
      <c r="A2" s="212" t="s">
        <v>38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</row>
    <row r="3" spans="1:15" ht="26.25">
      <c r="A3" s="216" t="s">
        <v>64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</row>
    <row r="4" spans="1:15" ht="16.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</row>
    <row r="5" spans="1:15" ht="26.25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6" t="s">
        <v>3</v>
      </c>
    </row>
    <row r="6" spans="1:15" ht="26.2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36" t="s">
        <v>5</v>
      </c>
    </row>
    <row r="7" spans="1:15" ht="23.25">
      <c r="A7" s="68"/>
      <c r="B7" s="68"/>
      <c r="C7" s="68"/>
      <c r="D7" s="68"/>
      <c r="E7" s="68"/>
      <c r="F7" s="68"/>
      <c r="G7" s="68"/>
      <c r="H7" s="68"/>
      <c r="I7" s="217" t="s">
        <v>1</v>
      </c>
      <c r="J7" s="217"/>
      <c r="K7" s="217"/>
      <c r="L7" s="82"/>
      <c r="M7" s="217" t="s">
        <v>109</v>
      </c>
      <c r="N7" s="217"/>
      <c r="O7" s="217"/>
    </row>
    <row r="8" spans="1:15" ht="23.25">
      <c r="A8" s="69"/>
      <c r="B8" s="69"/>
      <c r="C8" s="69"/>
      <c r="D8" s="69"/>
      <c r="E8" s="69"/>
      <c r="F8" s="69"/>
      <c r="G8" s="69"/>
      <c r="H8" s="69"/>
      <c r="I8" s="67">
        <v>2551</v>
      </c>
      <c r="J8" s="67"/>
      <c r="K8" s="67">
        <v>2550</v>
      </c>
      <c r="L8" s="66"/>
      <c r="M8" s="67">
        <v>2551</v>
      </c>
      <c r="N8" s="66"/>
      <c r="O8" s="67">
        <v>2550</v>
      </c>
    </row>
    <row r="9" spans="1:15" ht="23.25">
      <c r="A9" s="3"/>
      <c r="B9" s="3"/>
      <c r="C9" s="3"/>
      <c r="D9" s="3"/>
      <c r="E9" s="3"/>
      <c r="F9" s="3"/>
      <c r="G9" s="3"/>
      <c r="H9" s="3"/>
      <c r="I9" s="4" t="s">
        <v>2</v>
      </c>
      <c r="J9" s="4"/>
      <c r="K9" s="4" t="s">
        <v>2</v>
      </c>
      <c r="L9" s="3"/>
      <c r="M9" s="4" t="s">
        <v>2</v>
      </c>
      <c r="N9" s="3"/>
      <c r="O9" s="4" t="s">
        <v>2</v>
      </c>
    </row>
    <row r="10" spans="1:15" ht="23.25">
      <c r="A10" s="3"/>
      <c r="B10" s="3"/>
      <c r="C10" s="3"/>
      <c r="D10" s="3"/>
      <c r="E10" s="3"/>
      <c r="F10" s="3"/>
      <c r="G10" s="3"/>
      <c r="H10" s="3"/>
      <c r="I10" s="4"/>
      <c r="J10" s="4"/>
      <c r="K10" s="4"/>
      <c r="L10" s="3"/>
      <c r="M10" s="4"/>
      <c r="N10" s="3"/>
      <c r="O10" s="5"/>
    </row>
    <row r="11" spans="1:15" ht="23.25">
      <c r="A11" s="37"/>
      <c r="B11" s="1"/>
      <c r="C11" s="38"/>
      <c r="D11" s="38"/>
      <c r="E11" s="38"/>
      <c r="F11" s="38"/>
      <c r="G11" s="6"/>
      <c r="H11" s="27"/>
      <c r="I11" s="27"/>
      <c r="J11" s="27"/>
      <c r="K11" s="27"/>
      <c r="L11" s="27"/>
      <c r="M11" s="39"/>
      <c r="N11" s="38"/>
      <c r="O11" s="40"/>
    </row>
    <row r="12" spans="1:15" ht="25.5" customHeight="1">
      <c r="A12" s="1" t="s">
        <v>70</v>
      </c>
      <c r="C12" s="41"/>
      <c r="D12" s="41"/>
      <c r="E12" s="41"/>
      <c r="F12" s="9"/>
      <c r="G12" s="6"/>
      <c r="H12" s="27"/>
      <c r="I12" s="13">
        <v>313657</v>
      </c>
      <c r="J12" s="13"/>
      <c r="K12" s="13">
        <v>268136</v>
      </c>
      <c r="L12" s="13"/>
      <c r="M12" s="13">
        <v>101452</v>
      </c>
      <c r="N12" s="15"/>
      <c r="O12" s="13">
        <v>72672</v>
      </c>
    </row>
    <row r="13" spans="1:15" ht="25.5" customHeight="1">
      <c r="A13" s="1" t="s">
        <v>71</v>
      </c>
      <c r="C13" s="41"/>
      <c r="D13" s="41"/>
      <c r="E13" s="41"/>
      <c r="F13" s="9"/>
      <c r="G13" s="6"/>
      <c r="H13" s="27"/>
      <c r="I13" s="76">
        <v>-205573</v>
      </c>
      <c r="J13" s="31"/>
      <c r="K13" s="76">
        <v>-178610</v>
      </c>
      <c r="L13" s="13"/>
      <c r="M13" s="76">
        <v>-73678</v>
      </c>
      <c r="N13" s="15"/>
      <c r="O13" s="76">
        <v>-51077</v>
      </c>
    </row>
    <row r="14" spans="1:15" s="83" customFormat="1" ht="25.5" customHeight="1">
      <c r="A14" s="37" t="s">
        <v>90</v>
      </c>
      <c r="C14" s="84"/>
      <c r="D14" s="84"/>
      <c r="E14" s="84"/>
      <c r="F14" s="18"/>
      <c r="G14" s="12"/>
      <c r="H14" s="85"/>
      <c r="I14" s="59">
        <f>SUM(I12:I13)</f>
        <v>108084</v>
      </c>
      <c r="J14" s="59">
        <f>SUM(J12:J13)</f>
        <v>0</v>
      </c>
      <c r="K14" s="59">
        <f>SUM(K12:K13)</f>
        <v>89526</v>
      </c>
      <c r="L14" s="59"/>
      <c r="M14" s="59">
        <f>SUM(M12:M13)</f>
        <v>27774</v>
      </c>
      <c r="N14" s="59"/>
      <c r="O14" s="59">
        <f>SUM(O12:O13)</f>
        <v>21595</v>
      </c>
    </row>
    <row r="15" spans="1:15" s="83" customFormat="1" ht="25.5" customHeight="1">
      <c r="A15" s="1" t="s">
        <v>39</v>
      </c>
      <c r="B15"/>
      <c r="C15" s="41"/>
      <c r="D15" s="41"/>
      <c r="E15" s="41"/>
      <c r="F15" s="9"/>
      <c r="G15" s="38"/>
      <c r="H15" s="27"/>
      <c r="I15" s="13">
        <v>3615</v>
      </c>
      <c r="J15" s="13"/>
      <c r="K15" s="13">
        <v>2366</v>
      </c>
      <c r="L15" s="13"/>
      <c r="M15" s="13">
        <v>1355</v>
      </c>
      <c r="N15" s="15"/>
      <c r="O15" s="13">
        <v>1333</v>
      </c>
    </row>
    <row r="16" spans="1:15" s="83" customFormat="1" ht="25.5" customHeight="1">
      <c r="A16" s="1" t="s">
        <v>40</v>
      </c>
      <c r="C16" s="84"/>
      <c r="D16" s="84"/>
      <c r="E16" s="84"/>
      <c r="F16" s="18"/>
      <c r="G16" s="12"/>
      <c r="H16" s="85"/>
      <c r="I16" s="86">
        <v>-43293</v>
      </c>
      <c r="J16" s="86"/>
      <c r="K16" s="86">
        <v>-31802</v>
      </c>
      <c r="L16" s="46"/>
      <c r="M16" s="86">
        <v>-21277</v>
      </c>
      <c r="N16" s="25"/>
      <c r="O16" s="86">
        <v>-14517</v>
      </c>
    </row>
    <row r="17" spans="1:15" s="83" customFormat="1" ht="25.5" customHeight="1">
      <c r="A17" s="1" t="s">
        <v>98</v>
      </c>
      <c r="C17" s="84"/>
      <c r="D17" s="84"/>
      <c r="E17" s="84"/>
      <c r="F17" s="18"/>
      <c r="G17" s="12"/>
      <c r="H17" s="85"/>
      <c r="I17" s="76">
        <v>-11106</v>
      </c>
      <c r="J17" s="31"/>
      <c r="K17" s="76">
        <v>-2474</v>
      </c>
      <c r="L17" s="13"/>
      <c r="M17" s="76">
        <v>-948</v>
      </c>
      <c r="N17" s="15"/>
      <c r="O17" s="76">
        <v>0</v>
      </c>
    </row>
    <row r="18" spans="1:15" s="83" customFormat="1" ht="25.5" customHeight="1">
      <c r="A18" s="62" t="s">
        <v>128</v>
      </c>
      <c r="C18" s="84"/>
      <c r="D18" s="84"/>
      <c r="E18" s="84"/>
      <c r="F18" s="18"/>
      <c r="G18" s="12"/>
      <c r="H18" s="85"/>
      <c r="I18" s="46">
        <f>SUM(I14:I17)</f>
        <v>57300</v>
      </c>
      <c r="J18" s="46">
        <f>SUM(J14:J17)</f>
        <v>0</v>
      </c>
      <c r="K18" s="46">
        <f>SUM(K14:K17)</f>
        <v>57616</v>
      </c>
      <c r="L18" s="46"/>
      <c r="M18" s="46">
        <f>SUM(M14:M17)</f>
        <v>6904</v>
      </c>
      <c r="N18" s="25"/>
      <c r="O18" s="46">
        <f>SUM(O14:O17)</f>
        <v>8411</v>
      </c>
    </row>
    <row r="19" spans="1:15" ht="25.5" customHeight="1">
      <c r="A19" s="1" t="s">
        <v>41</v>
      </c>
      <c r="C19" s="41"/>
      <c r="D19" s="41"/>
      <c r="E19" s="41"/>
      <c r="F19" s="27"/>
      <c r="G19" s="7"/>
      <c r="H19" s="27"/>
      <c r="I19" s="31">
        <v>-13191</v>
      </c>
      <c r="J19" s="13"/>
      <c r="K19" s="31">
        <v>-13728</v>
      </c>
      <c r="L19" s="13"/>
      <c r="M19" s="13">
        <v>-1</v>
      </c>
      <c r="N19" s="15"/>
      <c r="O19" s="13">
        <v>0</v>
      </c>
    </row>
    <row r="20" spans="1:15" ht="25.5" customHeight="1">
      <c r="A20" s="1" t="s">
        <v>133</v>
      </c>
      <c r="C20" s="41"/>
      <c r="D20" s="41"/>
      <c r="E20" s="41"/>
      <c r="F20" s="27"/>
      <c r="G20" s="38" t="s">
        <v>181</v>
      </c>
      <c r="H20" s="27"/>
      <c r="I20" s="13">
        <v>2024</v>
      </c>
      <c r="J20" s="13"/>
      <c r="K20" s="31">
        <v>1109</v>
      </c>
      <c r="L20" s="13"/>
      <c r="M20" s="13">
        <v>0</v>
      </c>
      <c r="N20" s="15"/>
      <c r="O20" s="13">
        <v>0</v>
      </c>
    </row>
    <row r="21" spans="1:15" ht="25.5" customHeight="1">
      <c r="A21" s="37" t="s">
        <v>129</v>
      </c>
      <c r="B21" s="1"/>
      <c r="C21" s="43"/>
      <c r="D21" s="41"/>
      <c r="E21" s="41"/>
      <c r="F21" s="1"/>
      <c r="G21" s="44"/>
      <c r="H21" s="27"/>
      <c r="I21" s="47">
        <f>SUM(I18:I20)</f>
        <v>46133</v>
      </c>
      <c r="J21" s="32">
        <f>SUM(J18:J19)</f>
        <v>0</v>
      </c>
      <c r="K21" s="47">
        <f>SUM(K18:K20)</f>
        <v>44997</v>
      </c>
      <c r="L21" s="31"/>
      <c r="M21" s="47">
        <f>SUM(M18:M19)</f>
        <v>6903</v>
      </c>
      <c r="N21" s="20"/>
      <c r="O21" s="47">
        <f>SUM(O18:O19)</f>
        <v>8411</v>
      </c>
    </row>
    <row r="22" spans="1:15" ht="25.5" customHeight="1">
      <c r="A22" s="1" t="s">
        <v>42</v>
      </c>
      <c r="B22" s="1"/>
      <c r="C22" s="1"/>
      <c r="D22" s="1"/>
      <c r="E22" s="1"/>
      <c r="F22" s="1"/>
      <c r="G22" s="38" t="s">
        <v>199</v>
      </c>
      <c r="H22" s="27"/>
      <c r="I22" s="76">
        <v>-17258</v>
      </c>
      <c r="J22" s="31"/>
      <c r="K22" s="76">
        <v>-13633</v>
      </c>
      <c r="L22" s="27"/>
      <c r="M22" s="76">
        <v>-2356</v>
      </c>
      <c r="N22" s="14"/>
      <c r="O22" s="76">
        <v>-3006</v>
      </c>
    </row>
    <row r="23" spans="1:15" ht="25.5" customHeight="1" thickBot="1">
      <c r="A23" s="37" t="s">
        <v>146</v>
      </c>
      <c r="C23" s="1"/>
      <c r="D23" s="1"/>
      <c r="E23" s="1"/>
      <c r="F23" s="27"/>
      <c r="G23" s="38"/>
      <c r="H23" s="27"/>
      <c r="I23" s="63">
        <f>SUM(I21:I22)</f>
        <v>28875</v>
      </c>
      <c r="J23" s="64">
        <f>SUM(J21:J22)</f>
        <v>0</v>
      </c>
      <c r="K23" s="63">
        <f>SUM(K21:K22)</f>
        <v>31364</v>
      </c>
      <c r="L23" s="59"/>
      <c r="M23" s="63">
        <f>SUM(M21:M22)</f>
        <v>4547</v>
      </c>
      <c r="N23" s="90"/>
      <c r="O23" s="63">
        <f>SUM(O21:O22)</f>
        <v>5405</v>
      </c>
    </row>
    <row r="24" spans="1:15" ht="25.5" customHeight="1" thickTop="1">
      <c r="A24" s="37"/>
      <c r="C24" s="1"/>
      <c r="D24" s="1"/>
      <c r="E24" s="1"/>
      <c r="F24" s="27"/>
      <c r="G24" s="38"/>
      <c r="H24" s="27"/>
      <c r="I24" s="64"/>
      <c r="J24" s="64"/>
      <c r="K24" s="64"/>
      <c r="L24" s="59"/>
      <c r="M24" s="64"/>
      <c r="N24" s="90"/>
      <c r="O24" s="64"/>
    </row>
    <row r="25" spans="1:15" ht="25.5" customHeight="1">
      <c r="A25" s="62" t="s">
        <v>113</v>
      </c>
      <c r="C25" s="1"/>
      <c r="D25" s="1"/>
      <c r="E25" s="1"/>
      <c r="F25" s="27"/>
      <c r="G25" s="38"/>
      <c r="H25" s="27"/>
      <c r="I25" s="64"/>
      <c r="J25" s="64"/>
      <c r="K25" s="64"/>
      <c r="L25" s="59"/>
      <c r="M25" s="64"/>
      <c r="N25" s="90"/>
      <c r="O25" s="64"/>
    </row>
    <row r="26" spans="1:15" ht="25.5" customHeight="1">
      <c r="A26" s="61" t="s">
        <v>191</v>
      </c>
      <c r="C26" s="1"/>
      <c r="D26" s="1"/>
      <c r="E26" s="1"/>
      <c r="F26" s="27"/>
      <c r="G26" s="38"/>
      <c r="H26" s="27"/>
      <c r="I26" s="99">
        <v>30517</v>
      </c>
      <c r="J26" s="99"/>
      <c r="K26" s="99">
        <v>31364</v>
      </c>
      <c r="L26" s="86"/>
      <c r="M26" s="99"/>
      <c r="N26" s="211"/>
      <c r="O26" s="99"/>
    </row>
    <row r="27" spans="1:15" ht="25.5" customHeight="1">
      <c r="A27" s="61" t="s">
        <v>112</v>
      </c>
      <c r="C27" s="1"/>
      <c r="D27" s="1"/>
      <c r="E27" s="1"/>
      <c r="F27" s="27"/>
      <c r="G27" s="38"/>
      <c r="H27" s="27"/>
      <c r="I27" s="99">
        <v>-1642</v>
      </c>
      <c r="J27" s="99"/>
      <c r="K27" s="153">
        <v>0</v>
      </c>
      <c r="L27" s="86"/>
      <c r="M27" s="99"/>
      <c r="N27" s="211"/>
      <c r="O27" s="99"/>
    </row>
    <row r="28" spans="1:15" ht="25.5" customHeight="1" thickBot="1">
      <c r="A28" s="61"/>
      <c r="C28" s="1"/>
      <c r="D28" s="1"/>
      <c r="E28" s="1"/>
      <c r="F28" s="27"/>
      <c r="G28" s="38"/>
      <c r="H28" s="27"/>
      <c r="I28" s="63">
        <f>SUM(I26:I27)</f>
        <v>28875</v>
      </c>
      <c r="J28" s="64">
        <f>SUM(J26:J27)</f>
        <v>0</v>
      </c>
      <c r="K28" s="63">
        <f>SUM(K26:K27)</f>
        <v>31364</v>
      </c>
      <c r="L28" s="64"/>
      <c r="M28" s="64"/>
      <c r="N28" s="64"/>
      <c r="O28" s="64"/>
    </row>
    <row r="29" spans="1:15" ht="25.5" customHeight="1" thickTop="1">
      <c r="A29" s="61"/>
      <c r="C29" s="1"/>
      <c r="D29" s="1"/>
      <c r="E29" s="1"/>
      <c r="F29" s="27"/>
      <c r="H29" s="27"/>
      <c r="I29" s="13"/>
      <c r="J29" s="13"/>
      <c r="K29" s="13"/>
      <c r="L29" s="13"/>
      <c r="M29" s="13"/>
      <c r="N29" s="15"/>
      <c r="O29" s="13"/>
    </row>
    <row r="30" spans="1:15" ht="25.5" customHeight="1">
      <c r="A30" s="37"/>
      <c r="B30" s="1"/>
      <c r="C30" s="1"/>
      <c r="D30" s="1"/>
      <c r="E30" s="1"/>
      <c r="F30" s="38"/>
      <c r="G30" s="6"/>
      <c r="H30" s="27"/>
      <c r="I30" s="32"/>
      <c r="J30" s="32"/>
      <c r="K30" s="32"/>
      <c r="L30" s="13"/>
      <c r="M30" s="32"/>
      <c r="N30" s="15"/>
      <c r="O30" s="32"/>
    </row>
    <row r="31" spans="1:16" ht="25.5" customHeight="1">
      <c r="A31" s="1" t="s">
        <v>201</v>
      </c>
      <c r="B31" s="1"/>
      <c r="C31" s="1"/>
      <c r="D31" s="1"/>
      <c r="E31" s="1"/>
      <c r="F31" s="1"/>
      <c r="G31" s="38"/>
      <c r="H31" s="27"/>
      <c r="L31" s="49"/>
      <c r="P31" s="49"/>
    </row>
    <row r="32" spans="1:16" ht="25.5" customHeight="1">
      <c r="A32" s="1"/>
      <c r="B32" s="1" t="s">
        <v>202</v>
      </c>
      <c r="C32" s="1"/>
      <c r="D32" s="1"/>
      <c r="E32" s="1"/>
      <c r="F32" s="1"/>
      <c r="G32" s="38"/>
      <c r="H32" s="27"/>
      <c r="I32" s="49">
        <f>+I26/I34</f>
        <v>1.0467517321808328</v>
      </c>
      <c r="J32" s="49"/>
      <c r="K32" s="49">
        <f>+K26/K34</f>
        <v>1.4108227250236156</v>
      </c>
      <c r="L32" s="49"/>
      <c r="M32" s="49"/>
      <c r="N32" s="49"/>
      <c r="O32" s="49"/>
      <c r="P32" s="49"/>
    </row>
    <row r="33" spans="1:16" ht="25.5" customHeight="1">
      <c r="A33" s="1"/>
      <c r="B33" s="1" t="s">
        <v>203</v>
      </c>
      <c r="C33" s="1"/>
      <c r="D33" s="1"/>
      <c r="E33" s="1"/>
      <c r="F33" s="1"/>
      <c r="G33" s="38"/>
      <c r="H33" s="27"/>
      <c r="I33" s="49"/>
      <c r="J33" s="49"/>
      <c r="K33" s="49"/>
      <c r="L33" s="49"/>
      <c r="M33" s="49">
        <v>0.17</v>
      </c>
      <c r="N33" s="49"/>
      <c r="O33" s="49">
        <v>0.45</v>
      </c>
      <c r="P33" s="49"/>
    </row>
    <row r="34" spans="1:15" ht="25.5" customHeight="1">
      <c r="A34" s="1" t="s">
        <v>189</v>
      </c>
      <c r="B34" s="1"/>
      <c r="C34" s="1"/>
      <c r="D34" s="1"/>
      <c r="E34" s="1"/>
      <c r="F34" s="1"/>
      <c r="G34" s="38" t="s">
        <v>200</v>
      </c>
      <c r="H34" s="27"/>
      <c r="I34" s="48">
        <v>29154</v>
      </c>
      <c r="J34" s="48"/>
      <c r="K34" s="48">
        <v>22231</v>
      </c>
      <c r="L34" s="13"/>
      <c r="M34" s="48">
        <v>26550</v>
      </c>
      <c r="N34" s="48"/>
      <c r="O34" s="48">
        <v>12000</v>
      </c>
    </row>
    <row r="35" spans="1:15" ht="23.25">
      <c r="A35" s="6"/>
      <c r="B35" s="6"/>
      <c r="C35" s="6"/>
      <c r="D35" s="6"/>
      <c r="E35" s="6"/>
      <c r="F35" s="6"/>
      <c r="G35" s="6"/>
      <c r="H35" s="27"/>
      <c r="I35" s="27"/>
      <c r="J35" s="27"/>
      <c r="K35" s="27"/>
      <c r="L35" s="27"/>
      <c r="M35" s="27"/>
      <c r="N35" s="27"/>
      <c r="O35" s="27"/>
    </row>
    <row r="36" spans="1:15" ht="23.25">
      <c r="A36" s="6"/>
      <c r="B36" s="6"/>
      <c r="C36" s="6"/>
      <c r="D36" s="6"/>
      <c r="E36" s="6"/>
      <c r="F36" s="6"/>
      <c r="G36" s="6"/>
      <c r="H36" s="27"/>
      <c r="I36" s="27"/>
      <c r="J36" s="27"/>
      <c r="K36" s="27"/>
      <c r="L36" s="27"/>
      <c r="M36" s="27"/>
      <c r="N36" s="27"/>
      <c r="O36" s="27"/>
    </row>
    <row r="37" spans="1:15" ht="23.25">
      <c r="A37" s="6"/>
      <c r="B37" s="6"/>
      <c r="C37" s="6"/>
      <c r="D37" s="6"/>
      <c r="E37" s="6"/>
      <c r="F37" s="6"/>
      <c r="G37" s="6"/>
      <c r="H37" s="27"/>
      <c r="I37" s="27"/>
      <c r="J37" s="27"/>
      <c r="K37" s="27"/>
      <c r="L37" s="27"/>
      <c r="M37" s="27"/>
      <c r="N37" s="27"/>
      <c r="O37" s="27"/>
    </row>
    <row r="38" spans="1:15" ht="23.25">
      <c r="A38" s="6"/>
      <c r="B38" s="6"/>
      <c r="C38" s="6"/>
      <c r="D38" s="6"/>
      <c r="E38" s="6"/>
      <c r="F38" s="6"/>
      <c r="G38" s="6"/>
      <c r="H38" s="27"/>
      <c r="I38" s="27"/>
      <c r="J38" s="27"/>
      <c r="K38" s="27"/>
      <c r="L38" s="27"/>
      <c r="M38" s="27"/>
      <c r="N38" s="27"/>
      <c r="O38" s="27"/>
    </row>
    <row r="39" spans="1:15" ht="23.25">
      <c r="A39" s="6"/>
      <c r="B39" s="6"/>
      <c r="C39" s="6"/>
      <c r="D39" s="6"/>
      <c r="E39" s="6"/>
      <c r="F39" s="6"/>
      <c r="G39" s="6"/>
      <c r="H39" s="27"/>
      <c r="I39" s="27"/>
      <c r="J39" s="27"/>
      <c r="K39" s="27"/>
      <c r="L39" s="27"/>
      <c r="M39" s="27"/>
      <c r="N39" s="27"/>
      <c r="O39" s="27"/>
    </row>
    <row r="40" spans="1:15" ht="23.25">
      <c r="A40" s="6"/>
      <c r="B40" s="6"/>
      <c r="C40" s="6"/>
      <c r="D40" s="6"/>
      <c r="E40" s="6"/>
      <c r="F40" s="6"/>
      <c r="G40" s="6"/>
      <c r="H40" s="27"/>
      <c r="I40" s="27"/>
      <c r="J40" s="27"/>
      <c r="K40" s="27"/>
      <c r="L40" s="27"/>
      <c r="M40" s="27"/>
      <c r="N40" s="27"/>
      <c r="O40" s="27"/>
    </row>
    <row r="41" spans="1:15" ht="23.25">
      <c r="A41" s="6"/>
      <c r="B41" s="6"/>
      <c r="C41" s="6"/>
      <c r="D41" s="6"/>
      <c r="E41" s="6"/>
      <c r="F41" s="6"/>
      <c r="G41" s="6"/>
      <c r="H41" s="27"/>
      <c r="I41" s="27"/>
      <c r="J41" s="27"/>
      <c r="K41" s="27"/>
      <c r="L41" s="27"/>
      <c r="M41" s="27"/>
      <c r="N41" s="27"/>
      <c r="O41" s="27"/>
    </row>
    <row r="42" spans="1:15" ht="23.25">
      <c r="A42" s="6"/>
      <c r="B42" s="6"/>
      <c r="C42" s="6"/>
      <c r="D42" s="6"/>
      <c r="E42" s="6"/>
      <c r="F42" s="6"/>
      <c r="G42" s="6"/>
      <c r="H42" s="27"/>
      <c r="I42" s="27"/>
      <c r="J42" s="27"/>
      <c r="K42" s="27"/>
      <c r="L42" s="27"/>
      <c r="M42" s="27"/>
      <c r="N42" s="27"/>
      <c r="O42" s="27"/>
    </row>
    <row r="43" spans="1:15" ht="23.25">
      <c r="A43" s="6"/>
      <c r="B43" s="6"/>
      <c r="C43" s="6"/>
      <c r="D43" s="6"/>
      <c r="E43" s="6"/>
      <c r="F43" s="6"/>
      <c r="G43" s="6"/>
      <c r="H43" s="27"/>
      <c r="I43" s="27"/>
      <c r="J43" s="27"/>
      <c r="K43" s="27"/>
      <c r="L43" s="27"/>
      <c r="M43" s="27"/>
      <c r="N43" s="27"/>
      <c r="O43" s="27"/>
    </row>
    <row r="44" spans="1:15" ht="23.25">
      <c r="A44" s="6"/>
      <c r="B44" s="6"/>
      <c r="C44" s="6"/>
      <c r="D44" s="6"/>
      <c r="E44" s="6"/>
      <c r="F44" s="6"/>
      <c r="G44" s="6"/>
      <c r="H44" s="27"/>
      <c r="I44" s="27"/>
      <c r="J44" s="27"/>
      <c r="K44" s="27"/>
      <c r="L44" s="27"/>
      <c r="M44" s="27"/>
      <c r="N44" s="27"/>
      <c r="O44" s="27"/>
    </row>
  </sheetData>
  <mergeCells count="5">
    <mergeCell ref="A1:O1"/>
    <mergeCell ref="A2:O2"/>
    <mergeCell ref="A3:O3"/>
    <mergeCell ref="M7:O7"/>
    <mergeCell ref="I7:K7"/>
  </mergeCells>
  <printOptions/>
  <pageMargins left="0.71" right="0.23" top="0.87" bottom="0.37" header="0.5" footer="0.68"/>
  <pageSetup fitToHeight="1" fitToWidth="1" horizontalDpi="600" verticalDpi="600" orientation="portrait" paperSize="9" scale="74" r:id="rId1"/>
  <headerFooter alignWithMargins="0">
    <oddHeader>&amp;C&amp;"Angsana New,ตัวหนา"6</oddHeader>
    <oddFooter xml:space="preserve">&amp;L&amp;"Angsana New,ธรรมดา"&amp;16หมายเหตุประกอบงบการเงินเป็นส่วนหนึ่งของงบการเงินนี้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zoomScaleSheetLayoutView="85" workbookViewId="0" topLeftCell="D9">
      <selection activeCell="O18" sqref="O18"/>
    </sheetView>
  </sheetViews>
  <sheetFormatPr defaultColWidth="9.140625" defaultRowHeight="21.75"/>
  <cols>
    <col min="1" max="1" width="50.8515625" style="0" bestFit="1" customWidth="1"/>
    <col min="2" max="2" width="13.28125" style="0" bestFit="1" customWidth="1"/>
    <col min="3" max="3" width="18.8515625" style="0" customWidth="1"/>
    <col min="4" max="4" width="1.28515625" style="0" customWidth="1"/>
    <col min="5" max="5" width="18.8515625" style="0" customWidth="1"/>
    <col min="6" max="6" width="1.28515625" style="0" customWidth="1"/>
    <col min="7" max="7" width="18.8515625" style="0" customWidth="1"/>
    <col min="8" max="8" width="1.28515625" style="0" customWidth="1"/>
    <col min="9" max="9" width="18.8515625" style="0" customWidth="1"/>
    <col min="10" max="10" width="1.28515625" style="0" customWidth="1"/>
    <col min="11" max="11" width="18.8515625" style="0" customWidth="1"/>
    <col min="12" max="12" width="1.28515625" style="0" customWidth="1"/>
    <col min="13" max="13" width="18.8515625" style="0" customWidth="1"/>
    <col min="14" max="14" width="1.28515625" style="0" customWidth="1"/>
    <col min="15" max="15" width="18.8515625" style="0" customWidth="1"/>
  </cols>
  <sheetData>
    <row r="1" spans="1:15" s="29" customFormat="1" ht="27" customHeight="1">
      <c r="A1" s="222" t="s">
        <v>81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</row>
    <row r="2" spans="1:15" s="29" customFormat="1" ht="27" customHeight="1">
      <c r="A2" s="222" t="s">
        <v>114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</row>
    <row r="3" spans="1:15" s="29" customFormat="1" ht="27" customHeight="1">
      <c r="A3" s="223" t="s">
        <v>130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</row>
    <row r="4" spans="1:15" s="29" customFormat="1" ht="27" customHeight="1">
      <c r="A4" s="100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1" t="s">
        <v>3</v>
      </c>
    </row>
    <row r="5" spans="1:15" s="29" customFormat="1" ht="27" customHeight="1">
      <c r="A5" s="100"/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1" t="s">
        <v>5</v>
      </c>
    </row>
    <row r="6" spans="1:15" s="1" customFormat="1" ht="25.5" customHeight="1">
      <c r="A6" s="218" t="s">
        <v>1</v>
      </c>
      <c r="B6" s="218"/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</row>
    <row r="7" spans="1:15" s="60" customFormat="1" ht="25.5" customHeight="1" hidden="1">
      <c r="A7" s="100"/>
      <c r="B7" s="100"/>
      <c r="C7" s="218" t="s">
        <v>115</v>
      </c>
      <c r="D7" s="218"/>
      <c r="E7" s="218"/>
      <c r="F7" s="218"/>
      <c r="G7" s="218"/>
      <c r="H7" s="218"/>
      <c r="I7" s="218"/>
      <c r="J7" s="218"/>
      <c r="K7" s="218"/>
      <c r="L7" s="218"/>
      <c r="M7" s="219"/>
      <c r="N7" s="219"/>
      <c r="O7" s="219"/>
    </row>
    <row r="8" spans="1:15" s="60" customFormat="1" ht="25.5" customHeight="1">
      <c r="A8" s="102"/>
      <c r="B8" s="102"/>
      <c r="C8" s="100"/>
      <c r="D8" s="100"/>
      <c r="E8" s="104"/>
      <c r="F8" s="100"/>
      <c r="G8" s="220" t="s">
        <v>57</v>
      </c>
      <c r="H8" s="221"/>
      <c r="I8" s="221"/>
      <c r="J8" s="104"/>
      <c r="K8" s="104"/>
      <c r="L8" s="104"/>
      <c r="M8" s="100"/>
      <c r="N8" s="105"/>
      <c r="O8" s="106"/>
    </row>
    <row r="9" spans="1:15" s="1" customFormat="1" ht="25.5" customHeight="1">
      <c r="A9" s="102"/>
      <c r="B9" s="102"/>
      <c r="C9" s="100" t="s">
        <v>116</v>
      </c>
      <c r="D9" s="100"/>
      <c r="E9" s="106" t="s">
        <v>135</v>
      </c>
      <c r="F9" s="100"/>
      <c r="G9" s="100" t="s">
        <v>31</v>
      </c>
      <c r="H9" s="107"/>
      <c r="I9" s="106" t="s">
        <v>33</v>
      </c>
      <c r="J9" s="106"/>
      <c r="K9" s="106" t="s">
        <v>56</v>
      </c>
      <c r="L9" s="106"/>
      <c r="M9" s="106" t="s">
        <v>27</v>
      </c>
      <c r="N9" s="105"/>
      <c r="O9" s="106" t="s">
        <v>56</v>
      </c>
    </row>
    <row r="10" spans="1:15" s="1" customFormat="1" ht="25.5" customHeight="1">
      <c r="A10" s="108"/>
      <c r="B10" s="108"/>
      <c r="C10" s="98" t="s">
        <v>118</v>
      </c>
      <c r="D10" s="98"/>
      <c r="E10" s="103" t="s">
        <v>136</v>
      </c>
      <c r="F10" s="98"/>
      <c r="G10" s="103" t="s">
        <v>32</v>
      </c>
      <c r="H10" s="103"/>
      <c r="I10" s="103"/>
      <c r="J10" s="103"/>
      <c r="K10" s="103"/>
      <c r="L10" s="103"/>
      <c r="M10" s="103" t="s">
        <v>58</v>
      </c>
      <c r="N10" s="103"/>
      <c r="O10" s="109"/>
    </row>
    <row r="11" spans="1:15" s="61" customFormat="1" ht="25.5" customHeight="1">
      <c r="A11" s="102"/>
      <c r="B11" s="102"/>
      <c r="C11" s="110" t="s">
        <v>2</v>
      </c>
      <c r="D11" s="110"/>
      <c r="E11" s="110" t="str">
        <f>+C11</f>
        <v>พันบาท</v>
      </c>
      <c r="F11" s="111"/>
      <c r="G11" s="110" t="s">
        <v>2</v>
      </c>
      <c r="H11" s="112"/>
      <c r="I11" s="110" t="s">
        <v>2</v>
      </c>
      <c r="J11" s="110"/>
      <c r="K11" s="110" t="s">
        <v>2</v>
      </c>
      <c r="L11" s="110"/>
      <c r="M11" s="111" t="str">
        <f>+K11</f>
        <v>พันบาท</v>
      </c>
      <c r="N11" s="106"/>
      <c r="O11" s="110" t="str">
        <f>G11</f>
        <v>พันบาท</v>
      </c>
    </row>
    <row r="12" spans="1:15" s="1" customFormat="1" ht="25.5" customHeight="1">
      <c r="A12" s="113" t="s">
        <v>66</v>
      </c>
      <c r="B12" s="113"/>
      <c r="C12" s="114">
        <v>400000</v>
      </c>
      <c r="D12" s="114"/>
      <c r="E12" s="116">
        <v>398473</v>
      </c>
      <c r="F12" s="114"/>
      <c r="G12" s="114">
        <v>5693</v>
      </c>
      <c r="H12" s="115"/>
      <c r="I12" s="116">
        <v>-236366</v>
      </c>
      <c r="J12" s="116"/>
      <c r="K12" s="116">
        <f>SUM(C12:J12)</f>
        <v>567800</v>
      </c>
      <c r="L12" s="116"/>
      <c r="M12" s="114">
        <v>0</v>
      </c>
      <c r="N12" s="115"/>
      <c r="O12" s="114">
        <f>SUM(K12:M12)</f>
        <v>567800</v>
      </c>
    </row>
    <row r="13" spans="1:15" s="1" customFormat="1" ht="25.5" customHeight="1">
      <c r="A13" s="118" t="s">
        <v>134</v>
      </c>
      <c r="B13" s="38" t="s">
        <v>161</v>
      </c>
      <c r="C13" s="190">
        <v>0</v>
      </c>
      <c r="D13" s="190"/>
      <c r="E13" s="119">
        <v>6707</v>
      </c>
      <c r="F13" s="190"/>
      <c r="G13" s="190">
        <v>0</v>
      </c>
      <c r="H13" s="190"/>
      <c r="I13" s="119">
        <v>0</v>
      </c>
      <c r="J13" s="119"/>
      <c r="K13" s="119">
        <f>SUM(C13:I13)</f>
        <v>6707</v>
      </c>
      <c r="L13" s="119"/>
      <c r="M13" s="190"/>
      <c r="N13" s="190"/>
      <c r="O13" s="180">
        <f>SUM(K13:M13)</f>
        <v>6707</v>
      </c>
    </row>
    <row r="14" spans="1:15" s="61" customFormat="1" ht="25.5" customHeight="1">
      <c r="A14" s="118" t="s">
        <v>167</v>
      </c>
      <c r="B14" s="38" t="s">
        <v>192</v>
      </c>
      <c r="C14" s="190">
        <v>755863</v>
      </c>
      <c r="D14" s="190"/>
      <c r="E14" s="119">
        <v>0</v>
      </c>
      <c r="F14" s="190"/>
      <c r="G14" s="190">
        <v>0</v>
      </c>
      <c r="H14" s="190"/>
      <c r="I14" s="119">
        <v>0</v>
      </c>
      <c r="J14" s="119"/>
      <c r="K14" s="119">
        <v>755863</v>
      </c>
      <c r="L14" s="119"/>
      <c r="M14" s="190">
        <v>0</v>
      </c>
      <c r="N14" s="190"/>
      <c r="O14" s="180">
        <v>755863</v>
      </c>
    </row>
    <row r="15" spans="1:15" s="93" customFormat="1" ht="25.5" customHeight="1">
      <c r="A15" s="118" t="s">
        <v>166</v>
      </c>
      <c r="B15" s="38" t="s">
        <v>192</v>
      </c>
      <c r="C15" s="206"/>
      <c r="D15" s="190"/>
      <c r="E15" s="207">
        <v>0</v>
      </c>
      <c r="F15" s="190"/>
      <c r="G15" s="206">
        <v>0</v>
      </c>
      <c r="H15" s="190"/>
      <c r="I15" s="207">
        <v>0</v>
      </c>
      <c r="J15" s="119"/>
      <c r="K15" s="207">
        <f>SUM(C15:I15)</f>
        <v>0</v>
      </c>
      <c r="L15" s="119"/>
      <c r="M15" s="206">
        <v>164671</v>
      </c>
      <c r="N15" s="190"/>
      <c r="O15" s="208">
        <f>SUM(K15:M15)</f>
        <v>164671</v>
      </c>
    </row>
    <row r="16" spans="1:15" s="1" customFormat="1" ht="25.5" customHeight="1">
      <c r="A16" s="121" t="s">
        <v>145</v>
      </c>
      <c r="B16" s="121"/>
      <c r="C16" s="125">
        <f>SUM(C12:C15)</f>
        <v>1155863</v>
      </c>
      <c r="D16" s="125"/>
      <c r="E16" s="125">
        <f aca="true" t="shared" si="0" ref="E16:O16">SUM(E12:E15)</f>
        <v>405180</v>
      </c>
      <c r="F16" s="125">
        <f t="shared" si="0"/>
        <v>0</v>
      </c>
      <c r="G16" s="125">
        <f t="shared" si="0"/>
        <v>5693</v>
      </c>
      <c r="H16" s="125">
        <f t="shared" si="0"/>
        <v>0</v>
      </c>
      <c r="I16" s="116">
        <f t="shared" si="0"/>
        <v>-236366</v>
      </c>
      <c r="J16" s="125">
        <f t="shared" si="0"/>
        <v>0</v>
      </c>
      <c r="K16" s="125">
        <f t="shared" si="0"/>
        <v>1330370</v>
      </c>
      <c r="L16" s="125">
        <f t="shared" si="0"/>
        <v>0</v>
      </c>
      <c r="M16" s="125">
        <f t="shared" si="0"/>
        <v>164671</v>
      </c>
      <c r="N16" s="125">
        <f t="shared" si="0"/>
        <v>0</v>
      </c>
      <c r="O16" s="125">
        <f t="shared" si="0"/>
        <v>1495041</v>
      </c>
    </row>
    <row r="17" spans="1:15" s="61" customFormat="1" ht="25.5" customHeight="1">
      <c r="A17" s="117" t="s">
        <v>146</v>
      </c>
      <c r="B17" s="118"/>
      <c r="C17" s="119">
        <v>0</v>
      </c>
      <c r="D17" s="119"/>
      <c r="E17" s="119">
        <v>0</v>
      </c>
      <c r="F17" s="119"/>
      <c r="G17" s="119">
        <v>0</v>
      </c>
      <c r="H17" s="120"/>
      <c r="I17" s="119">
        <v>30517</v>
      </c>
      <c r="J17" s="119"/>
      <c r="K17" s="119">
        <f>SUM(C17:I17)</f>
        <v>30517</v>
      </c>
      <c r="L17" s="119"/>
      <c r="M17" s="119">
        <v>-1642</v>
      </c>
      <c r="N17" s="120"/>
      <c r="O17" s="180">
        <f>SUM(K17:M17)</f>
        <v>28875</v>
      </c>
    </row>
    <row r="18" spans="1:16" s="1" customFormat="1" ht="25.5" customHeight="1" thickBot="1">
      <c r="A18" s="121" t="s">
        <v>67</v>
      </c>
      <c r="B18" s="118"/>
      <c r="C18" s="122">
        <f>SUM(C16:C17)</f>
        <v>1155863</v>
      </c>
      <c r="D18" s="114">
        <f aca="true" t="shared" si="1" ref="D18:N18">SUM(D16:D17)</f>
        <v>0</v>
      </c>
      <c r="E18" s="122">
        <f t="shared" si="1"/>
        <v>405180</v>
      </c>
      <c r="F18" s="114">
        <f t="shared" si="1"/>
        <v>0</v>
      </c>
      <c r="G18" s="122">
        <f t="shared" si="1"/>
        <v>5693</v>
      </c>
      <c r="H18" s="114">
        <f t="shared" si="1"/>
        <v>0</v>
      </c>
      <c r="I18" s="122">
        <f t="shared" si="1"/>
        <v>-205849</v>
      </c>
      <c r="J18" s="114">
        <f t="shared" si="1"/>
        <v>0</v>
      </c>
      <c r="K18" s="122">
        <f>SUM(K16:K17)</f>
        <v>1360887</v>
      </c>
      <c r="L18" s="114">
        <f t="shared" si="1"/>
        <v>0</v>
      </c>
      <c r="M18" s="122">
        <f t="shared" si="1"/>
        <v>163029</v>
      </c>
      <c r="N18" s="114">
        <f t="shared" si="1"/>
        <v>0</v>
      </c>
      <c r="O18" s="122">
        <f>SUM(O16:O17)</f>
        <v>1523916</v>
      </c>
      <c r="P18" s="181">
        <f>+O18-งบดุล!J119</f>
        <v>0</v>
      </c>
    </row>
    <row r="19" spans="1:15" s="61" customFormat="1" ht="25.5" customHeight="1" thickTop="1">
      <c r="A19" s="102"/>
      <c r="B19" s="102"/>
      <c r="C19" s="209"/>
      <c r="D19" s="209"/>
      <c r="E19" s="209"/>
      <c r="F19" s="210"/>
      <c r="G19" s="209"/>
      <c r="H19" s="209"/>
      <c r="I19" s="209"/>
      <c r="J19" s="209"/>
      <c r="K19" s="209"/>
      <c r="L19" s="209"/>
      <c r="M19" s="210"/>
      <c r="N19" s="191"/>
      <c r="O19" s="209"/>
    </row>
    <row r="20" spans="1:15" s="61" customFormat="1" ht="25.5" customHeight="1">
      <c r="A20" s="113" t="s">
        <v>63</v>
      </c>
      <c r="B20" s="113"/>
      <c r="C20" s="114">
        <v>400000</v>
      </c>
      <c r="D20" s="114"/>
      <c r="E20" s="116">
        <v>311279</v>
      </c>
      <c r="F20" s="114"/>
      <c r="G20" s="114">
        <v>5693</v>
      </c>
      <c r="H20" s="115"/>
      <c r="I20" s="116">
        <v>-345901</v>
      </c>
      <c r="J20" s="116"/>
      <c r="K20" s="116">
        <f>SUM(C20:J20)</f>
        <v>371071</v>
      </c>
      <c r="L20" s="116"/>
      <c r="M20" s="114">
        <v>0</v>
      </c>
      <c r="N20" s="115"/>
      <c r="O20" s="114">
        <f>SUM(K20:M20)</f>
        <v>371071</v>
      </c>
    </row>
    <row r="21" spans="1:15" s="61" customFormat="1" ht="25.5" customHeight="1">
      <c r="A21" s="117" t="s">
        <v>146</v>
      </c>
      <c r="B21" s="118"/>
      <c r="C21" s="119">
        <v>0</v>
      </c>
      <c r="D21" s="119"/>
      <c r="E21" s="119">
        <v>0</v>
      </c>
      <c r="F21" s="119"/>
      <c r="G21" s="119">
        <v>0</v>
      </c>
      <c r="H21" s="120"/>
      <c r="I21" s="119">
        <v>31364</v>
      </c>
      <c r="J21" s="119"/>
      <c r="K21" s="119">
        <f>SUM(C21:J21)</f>
        <v>31364</v>
      </c>
      <c r="L21" s="119"/>
      <c r="M21" s="119">
        <v>0</v>
      </c>
      <c r="N21" s="120"/>
      <c r="O21" s="180">
        <f>SUM(K21:M21)</f>
        <v>31364</v>
      </c>
    </row>
    <row r="22" spans="1:15" s="61" customFormat="1" ht="25.5" customHeight="1" thickBot="1">
      <c r="A22" s="121" t="s">
        <v>61</v>
      </c>
      <c r="B22" s="121"/>
      <c r="C22" s="122">
        <f>SUM(C20:C21)</f>
        <v>400000</v>
      </c>
      <c r="D22" s="114"/>
      <c r="E22" s="122">
        <f>SUM(E20:E21)</f>
        <v>311279</v>
      </c>
      <c r="F22" s="114"/>
      <c r="G22" s="122">
        <f>SUM(G20:G21)</f>
        <v>5693</v>
      </c>
      <c r="H22" s="114"/>
      <c r="I22" s="122">
        <f>SUM(I20:I21)</f>
        <v>-314537</v>
      </c>
      <c r="J22" s="114"/>
      <c r="K22" s="122">
        <f>SUM(K20:K21)</f>
        <v>402435</v>
      </c>
      <c r="L22" s="114"/>
      <c r="M22" s="122">
        <f>SUM(M20:M21)</f>
        <v>0</v>
      </c>
      <c r="N22" s="114"/>
      <c r="O22" s="122">
        <f>SUM(O20:O21)</f>
        <v>402435</v>
      </c>
    </row>
    <row r="23" spans="1:15" s="61" customFormat="1" ht="25.5" customHeight="1" thickTop="1">
      <c r="A23" s="102"/>
      <c r="B23" s="121"/>
      <c r="C23" s="123"/>
      <c r="D23" s="123"/>
      <c r="E23" s="191"/>
      <c r="F23" s="123"/>
      <c r="G23" s="123"/>
      <c r="H23" s="123"/>
      <c r="I23" s="123"/>
      <c r="J23" s="124"/>
      <c r="K23" s="123"/>
      <c r="L23" s="123"/>
      <c r="M23" s="123"/>
      <c r="N23" s="123"/>
      <c r="O23" s="123"/>
    </row>
    <row r="24" spans="1:15" s="1" customFormat="1" ht="25.5" customHeight="1">
      <c r="A24" s="121"/>
      <c r="B24" s="118"/>
      <c r="C24" s="126"/>
      <c r="D24" s="126"/>
      <c r="E24" s="126"/>
      <c r="F24" s="126"/>
      <c r="G24" s="126"/>
      <c r="H24" s="126"/>
      <c r="I24" s="126"/>
      <c r="J24" s="127"/>
      <c r="K24" s="126"/>
      <c r="L24" s="127"/>
      <c r="M24" s="126"/>
      <c r="N24" s="126"/>
      <c r="O24" s="126"/>
    </row>
    <row r="25" spans="1:15" s="1" customFormat="1" ht="25.5" customHeight="1">
      <c r="A25" s="102"/>
      <c r="B25" s="121"/>
      <c r="C25" s="128"/>
      <c r="D25" s="128"/>
      <c r="E25" s="128"/>
      <c r="F25" s="128"/>
      <c r="G25" s="128"/>
      <c r="H25" s="128"/>
      <c r="I25" s="128"/>
      <c r="J25" s="129"/>
      <c r="K25" s="128"/>
      <c r="L25" s="129"/>
      <c r="M25" s="128"/>
      <c r="N25" s="128"/>
      <c r="O25" s="128"/>
    </row>
    <row r="26" spans="1:15" s="1" customFormat="1" ht="25.5" customHeight="1">
      <c r="A26" s="102"/>
      <c r="B26" s="121"/>
      <c r="C26" s="118"/>
      <c r="D26" s="118"/>
      <c r="E26" s="118"/>
      <c r="F26" s="118"/>
      <c r="G26" s="128"/>
      <c r="H26" s="128"/>
      <c r="I26" s="128"/>
      <c r="J26" s="129"/>
      <c r="K26" s="132"/>
      <c r="L26" s="129"/>
      <c r="M26" s="128"/>
      <c r="N26" s="128"/>
      <c r="O26" s="128"/>
    </row>
    <row r="27" spans="1:15" s="1" customFormat="1" ht="25.5" customHeight="1">
      <c r="A27" s="102"/>
      <c r="B27" s="121"/>
      <c r="C27" s="118"/>
      <c r="D27" s="118"/>
      <c r="E27" s="118"/>
      <c r="F27" s="118"/>
      <c r="G27" s="128"/>
      <c r="H27" s="128"/>
      <c r="I27" s="128"/>
      <c r="J27" s="129"/>
      <c r="K27" s="132"/>
      <c r="L27" s="129"/>
      <c r="M27" s="128"/>
      <c r="N27" s="128"/>
      <c r="O27" s="128"/>
    </row>
    <row r="28" spans="1:15" s="1" customFormat="1" ht="25.5" customHeight="1">
      <c r="A28" s="102"/>
      <c r="B28" s="121"/>
      <c r="C28" s="118"/>
      <c r="D28" s="118"/>
      <c r="E28" s="118"/>
      <c r="F28" s="118"/>
      <c r="G28" s="128"/>
      <c r="H28" s="128"/>
      <c r="I28" s="128"/>
      <c r="J28" s="129"/>
      <c r="K28" s="132"/>
      <c r="L28" s="129"/>
      <c r="M28" s="128"/>
      <c r="N28" s="128"/>
      <c r="O28" s="128"/>
    </row>
    <row r="29" spans="1:12" s="1" customFormat="1" ht="25.5" customHeight="1">
      <c r="A29" s="6"/>
      <c r="B29" s="6"/>
      <c r="C29" s="6"/>
      <c r="D29" s="6"/>
      <c r="E29" s="6"/>
      <c r="F29" s="6"/>
      <c r="H29" s="27"/>
      <c r="I29" s="27"/>
      <c r="J29" s="27"/>
      <c r="K29" s="27"/>
      <c r="L29" s="27"/>
    </row>
  </sheetData>
  <mergeCells count="7">
    <mergeCell ref="C7:L7"/>
    <mergeCell ref="M7:O7"/>
    <mergeCell ref="G8:I8"/>
    <mergeCell ref="A1:O1"/>
    <mergeCell ref="A2:O2"/>
    <mergeCell ref="A3:O3"/>
    <mergeCell ref="A6:O6"/>
  </mergeCells>
  <printOptions/>
  <pageMargins left="0.7" right="0.3" top="0.78" bottom="0.33" header="0.38" footer="0.39"/>
  <pageSetup firstPageNumber="7" useFirstPageNumber="1" fitToHeight="4" fitToWidth="1" horizontalDpi="600" verticalDpi="600" orientation="landscape" paperSize="9" scale="73" r:id="rId1"/>
  <headerFooter alignWithMargins="0">
    <oddHeader>&amp;C&amp;"Angsana New,Bold"&amp;16&amp;P</oddHeader>
    <oddFooter xml:space="preserve">&amp;L&amp;"Angsana New,ธรรมดา"&amp;16หมายเหตุประกอบงบการเงินเป็นส่วนหนึ่งของงบการเงินนี้ 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R23"/>
  <sheetViews>
    <sheetView view="pageBreakPreview" zoomScale="110" zoomScaleNormal="80" zoomScaleSheetLayoutView="110" workbookViewId="0" topLeftCell="A31">
      <selection activeCell="D11" sqref="D11"/>
    </sheetView>
  </sheetViews>
  <sheetFormatPr defaultColWidth="9.140625" defaultRowHeight="21.75"/>
  <cols>
    <col min="1" max="1" width="45.57421875" style="0" bestFit="1" customWidth="1"/>
    <col min="2" max="2" width="17.28125" style="0" customWidth="1"/>
    <col min="3" max="3" width="1.8515625" style="0" customWidth="1"/>
    <col min="4" max="4" width="17.00390625" style="0" bestFit="1" customWidth="1"/>
    <col min="5" max="5" width="2.140625" style="0" customWidth="1"/>
    <col min="6" max="6" width="14.00390625" style="0" customWidth="1"/>
    <col min="7" max="7" width="1.8515625" style="0" customWidth="1"/>
    <col min="8" max="8" width="17.00390625" style="0" bestFit="1" customWidth="1"/>
    <col min="9" max="9" width="1.421875" style="0" customWidth="1"/>
    <col min="10" max="10" width="13.28125" style="0" bestFit="1" customWidth="1"/>
    <col min="11" max="11" width="2.140625" style="0" customWidth="1"/>
    <col min="12" max="12" width="15.8515625" style="0" bestFit="1" customWidth="1"/>
    <col min="13" max="13" width="15.57421875" style="0" customWidth="1"/>
    <col min="14" max="14" width="1.421875" style="0" customWidth="1"/>
    <col min="15" max="15" width="18.8515625" style="0" customWidth="1"/>
    <col min="16" max="16" width="2.7109375" style="0" customWidth="1"/>
    <col min="17" max="17" width="14.140625" style="0" bestFit="1" customWidth="1"/>
  </cols>
  <sheetData>
    <row r="1" spans="1:18" s="1" customFormat="1" ht="25.5" customHeight="1">
      <c r="A1" s="222" t="s">
        <v>81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150"/>
      <c r="N1" s="150"/>
      <c r="O1" s="150"/>
      <c r="P1" s="150"/>
      <c r="Q1" s="150"/>
      <c r="R1" s="150"/>
    </row>
    <row r="2" spans="1:18" s="1" customFormat="1" ht="25.5" customHeight="1">
      <c r="A2" s="222" t="s">
        <v>114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150"/>
      <c r="N2" s="150"/>
      <c r="O2" s="150"/>
      <c r="P2" s="150"/>
      <c r="Q2" s="150"/>
      <c r="R2" s="150"/>
    </row>
    <row r="3" spans="1:18" s="1" customFormat="1" ht="25.5" customHeight="1">
      <c r="A3" s="223" t="str">
        <f>+'งบแสดง การเงินรวม'!A3:O3</f>
        <v>สำหรับไตรมาส สิ้นสุดวันที่ 31 มีนาคม 2551 และ 2550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151"/>
      <c r="N3" s="151"/>
      <c r="O3" s="151"/>
      <c r="P3" s="151"/>
      <c r="Q3" s="151"/>
      <c r="R3" s="151"/>
    </row>
    <row r="4" spans="1:15" s="1" customFormat="1" ht="25.5" customHeight="1">
      <c r="A4" s="100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1" t="s">
        <v>3</v>
      </c>
      <c r="M4" s="27"/>
      <c r="N4" s="27"/>
      <c r="O4" s="27"/>
    </row>
    <row r="5" spans="1:15" s="1" customFormat="1" ht="25.5" customHeight="1">
      <c r="A5" s="100"/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1" t="s">
        <v>5</v>
      </c>
      <c r="M5" s="27"/>
      <c r="N5" s="27"/>
      <c r="O5" s="27"/>
    </row>
    <row r="6" spans="1:15" s="1" customFormat="1" ht="25.5" customHeight="1">
      <c r="A6" s="218" t="s">
        <v>109</v>
      </c>
      <c r="B6" s="218"/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7"/>
      <c r="N6" s="27"/>
      <c r="O6" s="27"/>
    </row>
    <row r="7" spans="1:15" s="1" customFormat="1" ht="25.5" customHeight="1">
      <c r="A7" s="133"/>
      <c r="B7" s="133"/>
      <c r="C7" s="133"/>
      <c r="D7" s="134"/>
      <c r="E7" s="134"/>
      <c r="F7" s="134"/>
      <c r="G7" s="134"/>
      <c r="H7" s="219" t="s">
        <v>57</v>
      </c>
      <c r="I7" s="224"/>
      <c r="J7" s="224"/>
      <c r="K7" s="135"/>
      <c r="L7" s="136"/>
      <c r="M7" s="27"/>
      <c r="N7" s="27"/>
      <c r="O7" s="27"/>
    </row>
    <row r="8" spans="1:15" s="1" customFormat="1" ht="25.5" customHeight="1">
      <c r="A8" s="102"/>
      <c r="B8" s="102"/>
      <c r="C8" s="102"/>
      <c r="D8" s="100" t="s">
        <v>116</v>
      </c>
      <c r="E8" s="100"/>
      <c r="F8" s="100" t="s">
        <v>117</v>
      </c>
      <c r="G8" s="100"/>
      <c r="H8" s="100" t="s">
        <v>31</v>
      </c>
      <c r="I8" s="107"/>
      <c r="J8" s="106" t="s">
        <v>33</v>
      </c>
      <c r="K8" s="106"/>
      <c r="L8" s="106" t="s">
        <v>56</v>
      </c>
      <c r="M8" s="27"/>
      <c r="N8" s="27"/>
      <c r="O8" s="27"/>
    </row>
    <row r="9" spans="1:15" s="1" customFormat="1" ht="25.5" customHeight="1">
      <c r="A9" s="108"/>
      <c r="B9" s="108"/>
      <c r="C9" s="108"/>
      <c r="D9" s="98" t="s">
        <v>118</v>
      </c>
      <c r="E9" s="103"/>
      <c r="F9" s="98" t="s">
        <v>119</v>
      </c>
      <c r="G9" s="98"/>
      <c r="H9" s="103" t="s">
        <v>32</v>
      </c>
      <c r="I9" s="103"/>
      <c r="J9" s="103"/>
      <c r="K9" s="103"/>
      <c r="L9" s="109"/>
      <c r="M9" s="27"/>
      <c r="N9" s="27"/>
      <c r="O9" s="27"/>
    </row>
    <row r="10" spans="1:15" s="1" customFormat="1" ht="25.5" customHeight="1">
      <c r="A10" s="102"/>
      <c r="B10" s="102"/>
      <c r="C10" s="102"/>
      <c r="D10" s="110" t="s">
        <v>2</v>
      </c>
      <c r="E10" s="110"/>
      <c r="F10" s="111" t="str">
        <f>D10</f>
        <v>พันบาท</v>
      </c>
      <c r="G10" s="111"/>
      <c r="H10" s="110" t="str">
        <f>F10</f>
        <v>พันบาท</v>
      </c>
      <c r="I10" s="112"/>
      <c r="J10" s="110" t="str">
        <f>F10</f>
        <v>พันบาท</v>
      </c>
      <c r="K10" s="110"/>
      <c r="L10" s="110" t="str">
        <f>H10</f>
        <v>พันบาท</v>
      </c>
      <c r="M10" s="27"/>
      <c r="N10" s="27"/>
      <c r="O10" s="27"/>
    </row>
    <row r="11" spans="1:15" s="1" customFormat="1" ht="25.5" customHeight="1">
      <c r="A11" s="113" t="s">
        <v>66</v>
      </c>
      <c r="B11" s="113"/>
      <c r="C11" s="113"/>
      <c r="D11" s="137">
        <v>180000</v>
      </c>
      <c r="E11" s="137"/>
      <c r="F11" s="137">
        <v>95887</v>
      </c>
      <c r="G11" s="137"/>
      <c r="H11" s="137">
        <v>6345</v>
      </c>
      <c r="I11" s="138"/>
      <c r="J11" s="142">
        <v>81648</v>
      </c>
      <c r="K11" s="142"/>
      <c r="L11" s="137">
        <f>SUM(D11:J11)</f>
        <v>363880</v>
      </c>
      <c r="M11" s="27"/>
      <c r="N11" s="27"/>
      <c r="O11" s="27"/>
    </row>
    <row r="12" spans="1:15" s="1" customFormat="1" ht="25.5" customHeight="1">
      <c r="A12" s="117" t="s">
        <v>146</v>
      </c>
      <c r="B12" s="102"/>
      <c r="C12" s="118"/>
      <c r="D12" s="139">
        <v>0</v>
      </c>
      <c r="E12" s="139"/>
      <c r="F12" s="139">
        <v>0</v>
      </c>
      <c r="G12" s="139"/>
      <c r="H12" s="139">
        <v>0</v>
      </c>
      <c r="I12" s="143"/>
      <c r="J12" s="144">
        <f>+งบกำไรขาดทุน!M28</f>
        <v>0</v>
      </c>
      <c r="K12" s="144"/>
      <c r="L12" s="145">
        <f>SUM(D12:J12)</f>
        <v>0</v>
      </c>
      <c r="M12" s="27"/>
      <c r="N12" s="27"/>
      <c r="O12" s="27"/>
    </row>
    <row r="13" spans="1:15" s="1" customFormat="1" ht="25.5" customHeight="1">
      <c r="A13" s="121" t="s">
        <v>120</v>
      </c>
      <c r="B13" s="121"/>
      <c r="C13" s="118"/>
      <c r="D13" s="152">
        <f>SUM(D11:D12)</f>
        <v>180000</v>
      </c>
      <c r="E13" s="142"/>
      <c r="F13" s="152">
        <f>SUM(F11:F12)</f>
        <v>95887</v>
      </c>
      <c r="G13" s="142"/>
      <c r="H13" s="152">
        <f>SUM(H11:H12)</f>
        <v>6345</v>
      </c>
      <c r="I13" s="142"/>
      <c r="J13" s="152">
        <f>SUM(J11:J12)</f>
        <v>81648</v>
      </c>
      <c r="K13" s="142"/>
      <c r="L13" s="152">
        <f>SUM(D13:J13)</f>
        <v>363880</v>
      </c>
      <c r="M13" s="27"/>
      <c r="N13" s="27"/>
      <c r="O13" s="27"/>
    </row>
    <row r="14" spans="1:15" s="1" customFormat="1" ht="25.5" customHeight="1">
      <c r="A14" s="117" t="s">
        <v>99</v>
      </c>
      <c r="B14" s="38" t="s">
        <v>160</v>
      </c>
      <c r="C14" s="118"/>
      <c r="D14" s="139">
        <v>222312</v>
      </c>
      <c r="E14" s="139"/>
      <c r="F14" s="139">
        <v>533550</v>
      </c>
      <c r="G14" s="139"/>
      <c r="H14" s="139">
        <v>0</v>
      </c>
      <c r="I14" s="139"/>
      <c r="J14" s="139">
        <v>0</v>
      </c>
      <c r="K14" s="139"/>
      <c r="L14" s="139">
        <f>SUM(D14:J14)</f>
        <v>755862</v>
      </c>
      <c r="M14" s="27"/>
      <c r="N14" s="27"/>
      <c r="O14" s="27"/>
    </row>
    <row r="15" spans="1:15" s="1" customFormat="1" ht="25.5" customHeight="1" thickBot="1">
      <c r="A15" s="121" t="s">
        <v>67</v>
      </c>
      <c r="B15" s="121"/>
      <c r="C15" s="118"/>
      <c r="D15" s="141">
        <f>SUM(D13:D14)</f>
        <v>402312</v>
      </c>
      <c r="E15" s="142"/>
      <c r="F15" s="141">
        <f>SUM(F13:F14)</f>
        <v>629437</v>
      </c>
      <c r="G15" s="142"/>
      <c r="H15" s="141">
        <f>SUM(H13:H14)</f>
        <v>6345</v>
      </c>
      <c r="I15" s="142"/>
      <c r="J15" s="141">
        <f>SUM(J13:J14)</f>
        <v>81648</v>
      </c>
      <c r="K15" s="142"/>
      <c r="L15" s="141">
        <f>SUM(D15:J15)</f>
        <v>1119742</v>
      </c>
      <c r="M15" s="27"/>
      <c r="N15" s="27"/>
      <c r="O15" s="27"/>
    </row>
    <row r="16" spans="1:15" s="1" customFormat="1" ht="25.5" customHeight="1" thickTop="1">
      <c r="A16" s="121"/>
      <c r="B16" s="121"/>
      <c r="C16" s="118"/>
      <c r="D16" s="139"/>
      <c r="E16" s="139"/>
      <c r="F16" s="139"/>
      <c r="G16" s="139"/>
      <c r="H16" s="139"/>
      <c r="I16" s="139"/>
      <c r="J16" s="139"/>
      <c r="K16" s="139"/>
      <c r="L16" s="139"/>
      <c r="M16" s="27"/>
      <c r="N16" s="27"/>
      <c r="O16" s="27"/>
    </row>
    <row r="17" spans="1:15" s="1" customFormat="1" ht="25.5" customHeight="1">
      <c r="A17" s="113" t="s">
        <v>72</v>
      </c>
      <c r="B17" s="113"/>
      <c r="C17" s="121"/>
      <c r="D17" s="137">
        <v>120000</v>
      </c>
      <c r="E17" s="137"/>
      <c r="F17" s="137">
        <v>35887</v>
      </c>
      <c r="G17" s="137"/>
      <c r="H17" s="137">
        <v>4836</v>
      </c>
      <c r="I17" s="138"/>
      <c r="J17" s="142">
        <v>71067</v>
      </c>
      <c r="K17" s="142"/>
      <c r="L17" s="142">
        <f>SUM(D17:J17)</f>
        <v>231790</v>
      </c>
      <c r="M17" s="27"/>
      <c r="N17" s="27"/>
      <c r="O17" s="27"/>
    </row>
    <row r="18" spans="1:15" s="1" customFormat="1" ht="23.25">
      <c r="A18" s="117" t="s">
        <v>146</v>
      </c>
      <c r="B18" s="102"/>
      <c r="C18" s="118"/>
      <c r="D18" s="146">
        <v>0</v>
      </c>
      <c r="E18" s="139"/>
      <c r="F18" s="146">
        <v>0</v>
      </c>
      <c r="G18" s="139"/>
      <c r="H18" s="146">
        <v>0</v>
      </c>
      <c r="I18" s="147"/>
      <c r="J18" s="146">
        <v>5405</v>
      </c>
      <c r="K18" s="139"/>
      <c r="L18" s="146">
        <f>SUM(D18:J18)</f>
        <v>5405</v>
      </c>
      <c r="M18" s="27"/>
      <c r="N18" s="27"/>
      <c r="O18" s="27"/>
    </row>
    <row r="19" spans="1:12" ht="24" thickBot="1">
      <c r="A19" s="121" t="s">
        <v>61</v>
      </c>
      <c r="B19" s="121"/>
      <c r="C19" s="121"/>
      <c r="D19" s="140">
        <f>SUM(D17:D18)</f>
        <v>120000</v>
      </c>
      <c r="E19" s="137">
        <f aca="true" t="shared" si="0" ref="E19:K19">SUM(E17:E18)</f>
        <v>0</v>
      </c>
      <c r="F19" s="140">
        <f t="shared" si="0"/>
        <v>35887</v>
      </c>
      <c r="G19" s="137">
        <f t="shared" si="0"/>
        <v>0</v>
      </c>
      <c r="H19" s="140">
        <f t="shared" si="0"/>
        <v>4836</v>
      </c>
      <c r="I19" s="137">
        <f t="shared" si="0"/>
        <v>0</v>
      </c>
      <c r="J19" s="140">
        <f t="shared" si="0"/>
        <v>76472</v>
      </c>
      <c r="K19" s="137">
        <f t="shared" si="0"/>
        <v>0</v>
      </c>
      <c r="L19" s="140">
        <f>SUM(L17:L18)</f>
        <v>237195</v>
      </c>
    </row>
    <row r="20" spans="1:12" ht="24" thickTop="1">
      <c r="A20" s="121"/>
      <c r="B20" s="121"/>
      <c r="C20" s="121"/>
      <c r="D20" s="137"/>
      <c r="E20" s="137"/>
      <c r="F20" s="137"/>
      <c r="G20" s="137"/>
      <c r="H20" s="137"/>
      <c r="I20" s="138"/>
      <c r="J20" s="137"/>
      <c r="K20" s="137"/>
      <c r="L20" s="137"/>
    </row>
    <row r="21" spans="1:12" ht="23.25">
      <c r="A21" s="102"/>
      <c r="B21" s="102"/>
      <c r="C21" s="121"/>
      <c r="D21" s="126"/>
      <c r="E21" s="126"/>
      <c r="F21" s="126"/>
      <c r="G21" s="126"/>
      <c r="H21" s="126"/>
      <c r="I21" s="126"/>
      <c r="J21" s="126"/>
      <c r="K21" s="126"/>
      <c r="L21" s="126"/>
    </row>
    <row r="22" spans="1:12" ht="23.25">
      <c r="A22" s="102"/>
      <c r="B22" s="102"/>
      <c r="C22" s="121"/>
      <c r="D22" s="118"/>
      <c r="E22" s="118"/>
      <c r="F22" s="118"/>
      <c r="G22" s="118"/>
      <c r="H22" s="118"/>
      <c r="I22" s="118"/>
      <c r="J22" s="118"/>
      <c r="K22" s="118"/>
      <c r="L22" s="148"/>
    </row>
    <row r="23" spans="1:12" ht="23.25">
      <c r="A23" s="102"/>
      <c r="B23" s="102"/>
      <c r="C23" s="121"/>
      <c r="D23" s="118"/>
      <c r="E23" s="130"/>
      <c r="F23" s="131"/>
      <c r="G23" s="128"/>
      <c r="H23" s="128"/>
      <c r="I23" s="129"/>
      <c r="J23" s="132"/>
      <c r="K23" s="149"/>
      <c r="L23" s="149"/>
    </row>
  </sheetData>
  <mergeCells count="5">
    <mergeCell ref="H7:J7"/>
    <mergeCell ref="A1:L1"/>
    <mergeCell ref="A2:L2"/>
    <mergeCell ref="A3:L3"/>
    <mergeCell ref="A6:L6"/>
  </mergeCells>
  <printOptions/>
  <pageMargins left="0.71" right="0.38" top="1" bottom="0.33" header="0.5" footer="0.51"/>
  <pageSetup firstPageNumber="8" useFirstPageNumber="1" fitToHeight="11" fitToWidth="1" horizontalDpi="600" verticalDpi="600" orientation="portrait" paperSize="9" scale="66" r:id="rId1"/>
  <headerFooter alignWithMargins="0">
    <oddHeader>&amp;C&amp;"Angsana New,Bold"&amp;16&amp;P</oddHeader>
    <oddFooter xml:space="preserve">&amp;L&amp;"Angsana New,ธรรมดา"&amp;16หมายเหตุประกอบงบการเงินเป็นส่วนหนึ่งของงบการเงินนี้ 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87"/>
  <sheetViews>
    <sheetView zoomScaleSheetLayoutView="100" workbookViewId="0" topLeftCell="A67">
      <selection activeCell="E7" sqref="E7"/>
    </sheetView>
  </sheetViews>
  <sheetFormatPr defaultColWidth="9.140625" defaultRowHeight="21.75"/>
  <cols>
    <col min="1" max="1" width="3.28125" style="92" customWidth="1"/>
    <col min="2" max="2" width="3.421875" style="92" customWidth="1"/>
    <col min="3" max="3" width="3.28125" style="92" customWidth="1"/>
    <col min="4" max="5" width="10.421875" style="92" customWidth="1"/>
    <col min="6" max="7" width="9.140625" style="92" customWidth="1"/>
    <col min="8" max="8" width="27.28125" style="92" customWidth="1"/>
    <col min="9" max="9" width="17.57421875" style="92" customWidth="1"/>
    <col min="10" max="10" width="1.7109375" style="92" customWidth="1"/>
    <col min="11" max="11" width="17.57421875" style="92" customWidth="1"/>
    <col min="12" max="12" width="1.421875" style="92" customWidth="1"/>
    <col min="13" max="13" width="17.57421875" style="188" customWidth="1"/>
    <col min="14" max="14" width="1.28515625" style="92" customWidth="1"/>
    <col min="15" max="15" width="17.57421875" style="188" customWidth="1"/>
    <col min="16" max="16" width="11.00390625" style="92" customWidth="1"/>
    <col min="17" max="16384" width="9.140625" style="92" customWidth="1"/>
  </cols>
  <sheetData>
    <row r="1" spans="1:15" s="29" customFormat="1" ht="26.25">
      <c r="A1" s="226" t="str">
        <f>+'[1]งบแสดง'!A1</f>
        <v>บริษัท เชียงใหม่ธุรกิจการแพทย์ จำกัด (มหาชน) และบริษัทย่อย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</row>
    <row r="2" spans="1:15" s="29" customFormat="1" ht="26.25">
      <c r="A2" s="215" t="s">
        <v>43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</row>
    <row r="3" spans="1:15" s="29" customFormat="1" ht="26.25">
      <c r="A3" s="225" t="s">
        <v>65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</row>
    <row r="4" spans="1:15" s="29" customFormat="1" ht="26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183"/>
      <c r="N4" s="2"/>
      <c r="O4" s="200" t="s">
        <v>3</v>
      </c>
    </row>
    <row r="5" spans="1:15" s="29" customFormat="1" ht="26.25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178"/>
      <c r="N5" s="35"/>
      <c r="O5" s="200" t="s">
        <v>5</v>
      </c>
    </row>
    <row r="6" spans="1:15" s="1" customFormat="1" ht="23.25">
      <c r="A6" s="65"/>
      <c r="B6" s="65"/>
      <c r="C6" s="65"/>
      <c r="D6" s="65"/>
      <c r="E6" s="65"/>
      <c r="F6" s="65"/>
      <c r="G6" s="65"/>
      <c r="H6" s="65"/>
      <c r="I6" s="214" t="s">
        <v>1</v>
      </c>
      <c r="J6" s="214"/>
      <c r="K6" s="214"/>
      <c r="L6" s="65"/>
      <c r="M6" s="214" t="s">
        <v>109</v>
      </c>
      <c r="N6" s="214"/>
      <c r="O6" s="214"/>
    </row>
    <row r="7" spans="1:15" s="1" customFormat="1" ht="25.5" customHeight="1">
      <c r="A7" s="66"/>
      <c r="B7" s="66"/>
      <c r="C7" s="66"/>
      <c r="D7" s="66"/>
      <c r="E7" s="66"/>
      <c r="F7" s="66"/>
      <c r="G7" s="66"/>
      <c r="H7" s="66"/>
      <c r="I7" s="202">
        <v>2551</v>
      </c>
      <c r="J7" s="202"/>
      <c r="K7" s="202">
        <v>2550</v>
      </c>
      <c r="L7" s="203"/>
      <c r="M7" s="204">
        <v>2551</v>
      </c>
      <c r="N7" s="203"/>
      <c r="O7" s="204">
        <v>2550</v>
      </c>
    </row>
    <row r="8" spans="1:15" s="1" customFormat="1" ht="25.5" customHeight="1">
      <c r="A8" s="3"/>
      <c r="B8" s="3"/>
      <c r="C8" s="3"/>
      <c r="D8" s="3"/>
      <c r="E8" s="3"/>
      <c r="F8" s="3"/>
      <c r="G8" s="3"/>
      <c r="H8" s="3"/>
      <c r="I8" s="4" t="s">
        <v>2</v>
      </c>
      <c r="J8" s="4"/>
      <c r="K8" s="4" t="s">
        <v>2</v>
      </c>
      <c r="L8" s="3"/>
      <c r="M8" s="163" t="s">
        <v>2</v>
      </c>
      <c r="N8" s="3"/>
      <c r="O8" s="163" t="s">
        <v>2</v>
      </c>
    </row>
    <row r="9" spans="1:15" s="1" customFormat="1" ht="25.5" customHeight="1">
      <c r="A9" s="50" t="s">
        <v>44</v>
      </c>
      <c r="B9" s="16"/>
      <c r="C9" s="51"/>
      <c r="D9" s="51"/>
      <c r="E9" s="51"/>
      <c r="F9" s="52"/>
      <c r="G9" s="52"/>
      <c r="H9" s="52"/>
      <c r="I9" s="53"/>
      <c r="J9" s="53"/>
      <c r="K9" s="53"/>
      <c r="L9" s="55"/>
      <c r="M9" s="184"/>
      <c r="N9" s="54"/>
      <c r="O9" s="164"/>
    </row>
    <row r="10" spans="1:15" s="1" customFormat="1" ht="25.5" customHeight="1">
      <c r="A10" s="16"/>
      <c r="B10" s="16" t="s">
        <v>146</v>
      </c>
      <c r="C10" s="16"/>
      <c r="D10" s="16"/>
      <c r="E10" s="16"/>
      <c r="F10" s="52"/>
      <c r="G10" s="52"/>
      <c r="H10" s="52"/>
      <c r="I10" s="20">
        <v>30517</v>
      </c>
      <c r="J10" s="20"/>
      <c r="K10" s="20">
        <v>31364</v>
      </c>
      <c r="L10" s="23"/>
      <c r="M10" s="96">
        <v>4547</v>
      </c>
      <c r="N10" s="20"/>
      <c r="O10" s="96">
        <v>5405</v>
      </c>
    </row>
    <row r="11" spans="1:15" s="1" customFormat="1" ht="25.5" customHeight="1">
      <c r="A11" s="16"/>
      <c r="B11" s="16" t="s">
        <v>168</v>
      </c>
      <c r="C11" s="16"/>
      <c r="D11" s="16"/>
      <c r="E11" s="16"/>
      <c r="F11" s="52"/>
      <c r="G11" s="52"/>
      <c r="H11" s="52"/>
      <c r="I11" s="20"/>
      <c r="J11" s="20"/>
      <c r="K11" s="20"/>
      <c r="L11" s="23"/>
      <c r="M11" s="182"/>
      <c r="N11" s="20"/>
      <c r="O11" s="182"/>
    </row>
    <row r="12" spans="1:15" s="1" customFormat="1" ht="25.5" customHeight="1">
      <c r="A12" s="16"/>
      <c r="B12" s="16"/>
      <c r="C12" s="16" t="s">
        <v>45</v>
      </c>
      <c r="D12" s="16"/>
      <c r="E12" s="16"/>
      <c r="F12" s="52"/>
      <c r="G12" s="52"/>
      <c r="H12" s="52"/>
      <c r="I12" s="20">
        <v>13694</v>
      </c>
      <c r="J12" s="20"/>
      <c r="K12" s="20">
        <v>9368</v>
      </c>
      <c r="L12" s="23"/>
      <c r="M12" s="97">
        <v>5484</v>
      </c>
      <c r="N12" s="20"/>
      <c r="O12" s="97">
        <v>5687</v>
      </c>
    </row>
    <row r="13" spans="1:15" s="1" customFormat="1" ht="25.5" customHeight="1">
      <c r="A13" s="16"/>
      <c r="B13" s="16"/>
      <c r="C13" s="16" t="s">
        <v>131</v>
      </c>
      <c r="D13" s="16"/>
      <c r="E13" s="16"/>
      <c r="F13" s="52"/>
      <c r="G13" s="52"/>
      <c r="H13" s="52"/>
      <c r="I13" s="20">
        <v>398</v>
      </c>
      <c r="J13" s="20"/>
      <c r="K13" s="20">
        <v>0</v>
      </c>
      <c r="L13" s="23"/>
      <c r="M13" s="97">
        <v>0</v>
      </c>
      <c r="N13" s="20"/>
      <c r="O13" s="97">
        <v>0</v>
      </c>
    </row>
    <row r="14" spans="1:15" s="1" customFormat="1" ht="25.5" customHeight="1">
      <c r="A14" s="16"/>
      <c r="B14" s="16"/>
      <c r="C14" s="16" t="s">
        <v>100</v>
      </c>
      <c r="D14" s="16"/>
      <c r="E14" s="16"/>
      <c r="F14" s="52"/>
      <c r="G14" s="52"/>
      <c r="H14" s="52"/>
      <c r="I14" s="20">
        <v>8212</v>
      </c>
      <c r="J14" s="20"/>
      <c r="K14" s="20">
        <v>2474</v>
      </c>
      <c r="L14" s="23"/>
      <c r="M14" s="97">
        <v>550</v>
      </c>
      <c r="N14" s="20"/>
      <c r="O14" s="97">
        <v>0</v>
      </c>
    </row>
    <row r="15" spans="1:15" s="1" customFormat="1" ht="25.5" customHeight="1">
      <c r="A15" s="16"/>
      <c r="B15" s="16"/>
      <c r="C15" s="16" t="s">
        <v>147</v>
      </c>
      <c r="D15" s="16"/>
      <c r="E15" s="16"/>
      <c r="F15" s="52"/>
      <c r="G15" s="52"/>
      <c r="H15" s="52"/>
      <c r="I15" s="20">
        <v>1010</v>
      </c>
      <c r="J15" s="20"/>
      <c r="K15" s="20">
        <v>0</v>
      </c>
      <c r="L15" s="23"/>
      <c r="M15" s="97">
        <v>0</v>
      </c>
      <c r="N15" s="20"/>
      <c r="O15" s="97">
        <v>0</v>
      </c>
    </row>
    <row r="16" spans="1:15" s="1" customFormat="1" ht="25.5" customHeight="1">
      <c r="A16" s="16"/>
      <c r="B16" s="16"/>
      <c r="C16" s="16" t="s">
        <v>132</v>
      </c>
      <c r="D16" s="16"/>
      <c r="E16" s="16"/>
      <c r="F16" s="52"/>
      <c r="G16" s="52"/>
      <c r="H16" s="52"/>
      <c r="I16" s="20">
        <v>17</v>
      </c>
      <c r="J16" s="20"/>
      <c r="K16" s="20">
        <v>22</v>
      </c>
      <c r="L16" s="23"/>
      <c r="M16" s="97">
        <v>0</v>
      </c>
      <c r="N16" s="20"/>
      <c r="O16" s="97">
        <v>0</v>
      </c>
    </row>
    <row r="17" spans="1:15" s="1" customFormat="1" ht="25.5" customHeight="1">
      <c r="A17" s="16"/>
      <c r="B17" s="16"/>
      <c r="C17" s="16" t="s">
        <v>138</v>
      </c>
      <c r="D17" s="16"/>
      <c r="E17" s="16"/>
      <c r="F17" s="52"/>
      <c r="G17" s="52"/>
      <c r="H17" s="52"/>
      <c r="I17" s="20">
        <v>1824</v>
      </c>
      <c r="J17" s="20"/>
      <c r="K17" s="20">
        <v>3755</v>
      </c>
      <c r="L17" s="23"/>
      <c r="M17" s="97">
        <v>0</v>
      </c>
      <c r="N17" s="20"/>
      <c r="O17" s="97">
        <v>0</v>
      </c>
    </row>
    <row r="18" spans="1:15" s="1" customFormat="1" ht="25.5" customHeight="1">
      <c r="A18" s="16"/>
      <c r="B18" s="16"/>
      <c r="C18" s="16" t="s">
        <v>143</v>
      </c>
      <c r="D18" s="16"/>
      <c r="E18" s="16"/>
      <c r="F18" s="52"/>
      <c r="G18" s="52"/>
      <c r="H18" s="52"/>
      <c r="I18" s="20">
        <v>0</v>
      </c>
      <c r="J18" s="20"/>
      <c r="K18" s="20">
        <v>0</v>
      </c>
      <c r="L18" s="23"/>
      <c r="M18" s="97">
        <v>53</v>
      </c>
      <c r="N18" s="20"/>
      <c r="O18" s="97">
        <v>0</v>
      </c>
    </row>
    <row r="19" spans="1:15" s="1" customFormat="1" ht="25.5" customHeight="1">
      <c r="A19" s="16"/>
      <c r="B19" s="16"/>
      <c r="C19" s="16" t="s">
        <v>157</v>
      </c>
      <c r="D19" s="16"/>
      <c r="E19" s="16"/>
      <c r="F19" s="52"/>
      <c r="G19" s="52"/>
      <c r="H19" s="52"/>
      <c r="I19" s="20">
        <v>40</v>
      </c>
      <c r="J19" s="20"/>
      <c r="K19" s="20">
        <v>0</v>
      </c>
      <c r="L19" s="23"/>
      <c r="M19" s="97">
        <v>6</v>
      </c>
      <c r="N19" s="20"/>
      <c r="O19" s="97">
        <v>32</v>
      </c>
    </row>
    <row r="20" spans="1:15" s="1" customFormat="1" ht="25.5" customHeight="1">
      <c r="A20" s="16"/>
      <c r="B20" s="16"/>
      <c r="C20" s="16" t="s">
        <v>62</v>
      </c>
      <c r="D20" s="16"/>
      <c r="E20" s="16"/>
      <c r="F20" s="52"/>
      <c r="G20" s="52"/>
      <c r="H20" s="52"/>
      <c r="I20" s="20">
        <v>-1243</v>
      </c>
      <c r="J20" s="20"/>
      <c r="K20" s="20">
        <v>-544</v>
      </c>
      <c r="L20" s="23"/>
      <c r="M20" s="97">
        <v>-946</v>
      </c>
      <c r="N20" s="20"/>
      <c r="O20" s="97">
        <v>-261</v>
      </c>
    </row>
    <row r="21" spans="1:15" s="1" customFormat="1" ht="25.5" customHeight="1">
      <c r="A21" s="16"/>
      <c r="B21" s="16"/>
      <c r="C21" s="16" t="s">
        <v>41</v>
      </c>
      <c r="D21" s="16"/>
      <c r="E21" s="16"/>
      <c r="F21" s="52"/>
      <c r="G21" s="52"/>
      <c r="H21" s="52"/>
      <c r="I21" s="20">
        <v>11350</v>
      </c>
      <c r="J21" s="20"/>
      <c r="K21" s="20">
        <v>9951</v>
      </c>
      <c r="L21" s="23"/>
      <c r="M21" s="97">
        <v>1</v>
      </c>
      <c r="N21" s="20"/>
      <c r="O21" s="97">
        <v>0</v>
      </c>
    </row>
    <row r="22" spans="1:15" s="1" customFormat="1" ht="25.5" customHeight="1">
      <c r="A22" s="16"/>
      <c r="B22" s="16"/>
      <c r="C22" s="16" t="s">
        <v>42</v>
      </c>
      <c r="D22" s="16"/>
      <c r="E22" s="16"/>
      <c r="F22" s="52"/>
      <c r="G22" s="52"/>
      <c r="H22" s="52"/>
      <c r="I22" s="20">
        <v>17258</v>
      </c>
      <c r="J22" s="20"/>
      <c r="K22" s="20">
        <v>13633</v>
      </c>
      <c r="L22" s="23"/>
      <c r="M22" s="97">
        <v>2356</v>
      </c>
      <c r="N22" s="20"/>
      <c r="O22" s="97">
        <v>3006</v>
      </c>
    </row>
    <row r="23" spans="1:15" s="1" customFormat="1" ht="25.5" customHeight="1">
      <c r="A23" s="16"/>
      <c r="B23" s="16"/>
      <c r="C23" s="16" t="s">
        <v>137</v>
      </c>
      <c r="D23" s="16"/>
      <c r="E23" s="16"/>
      <c r="F23" s="52"/>
      <c r="G23" s="52"/>
      <c r="H23" s="52"/>
      <c r="I23" s="20">
        <v>-2024</v>
      </c>
      <c r="J23" s="20"/>
      <c r="K23" s="20">
        <v>-1109</v>
      </c>
      <c r="L23" s="23"/>
      <c r="M23" s="97">
        <v>0</v>
      </c>
      <c r="N23" s="20"/>
      <c r="O23" s="97">
        <v>0</v>
      </c>
    </row>
    <row r="24" spans="1:15" s="1" customFormat="1" ht="25.5" customHeight="1">
      <c r="A24" s="16"/>
      <c r="B24" s="16"/>
      <c r="C24" s="16" t="s">
        <v>148</v>
      </c>
      <c r="D24" s="16"/>
      <c r="E24" s="16"/>
      <c r="F24" s="52"/>
      <c r="G24" s="52"/>
      <c r="H24" s="52"/>
      <c r="I24" s="20">
        <v>-1642</v>
      </c>
      <c r="J24" s="20"/>
      <c r="K24" s="20">
        <v>0</v>
      </c>
      <c r="L24" s="23"/>
      <c r="M24" s="97">
        <v>0</v>
      </c>
      <c r="N24" s="20"/>
      <c r="O24" s="97">
        <v>0</v>
      </c>
    </row>
    <row r="25" spans="1:15" s="62" customFormat="1" ht="25.5" customHeight="1">
      <c r="A25" s="91"/>
      <c r="B25" s="91" t="s">
        <v>101</v>
      </c>
      <c r="C25" s="192"/>
      <c r="D25" s="91"/>
      <c r="E25" s="91"/>
      <c r="F25" s="193"/>
      <c r="G25" s="193"/>
      <c r="H25" s="193"/>
      <c r="I25" s="194">
        <f aca="true" t="shared" si="0" ref="I25:O25">SUM(I10:I24)</f>
        <v>79411</v>
      </c>
      <c r="J25" s="195">
        <f t="shared" si="0"/>
        <v>0</v>
      </c>
      <c r="K25" s="194">
        <f t="shared" si="0"/>
        <v>68914</v>
      </c>
      <c r="L25" s="195">
        <f t="shared" si="0"/>
        <v>0</v>
      </c>
      <c r="M25" s="194">
        <f t="shared" si="0"/>
        <v>12051</v>
      </c>
      <c r="N25" s="195">
        <f t="shared" si="0"/>
        <v>0</v>
      </c>
      <c r="O25" s="196">
        <f t="shared" si="0"/>
        <v>13869</v>
      </c>
    </row>
    <row r="26" spans="1:15" s="1" customFormat="1" ht="25.5" customHeight="1">
      <c r="A26" s="16"/>
      <c r="B26" s="16" t="s">
        <v>73</v>
      </c>
      <c r="C26" s="16"/>
      <c r="D26" s="16"/>
      <c r="E26" s="16"/>
      <c r="F26" s="52"/>
      <c r="G26" s="52"/>
      <c r="H26" s="52"/>
      <c r="I26" s="96">
        <v>-10766</v>
      </c>
      <c r="J26" s="20"/>
      <c r="K26" s="20">
        <v>461</v>
      </c>
      <c r="L26" s="23"/>
      <c r="M26" s="97">
        <v>-2010</v>
      </c>
      <c r="N26" s="20"/>
      <c r="O26" s="97">
        <v>64</v>
      </c>
    </row>
    <row r="27" spans="1:15" s="1" customFormat="1" ht="25.5" customHeight="1">
      <c r="A27" s="16"/>
      <c r="B27" s="16" t="s">
        <v>169</v>
      </c>
      <c r="C27" s="16"/>
      <c r="D27" s="16"/>
      <c r="E27" s="16"/>
      <c r="F27" s="52"/>
      <c r="G27" s="52"/>
      <c r="H27" s="52"/>
      <c r="I27" s="96">
        <v>0</v>
      </c>
      <c r="J27" s="20"/>
      <c r="K27" s="20">
        <v>0</v>
      </c>
      <c r="L27" s="23"/>
      <c r="M27" s="97">
        <v>-1369</v>
      </c>
      <c r="N27" s="20"/>
      <c r="O27" s="97">
        <v>0</v>
      </c>
    </row>
    <row r="28" spans="1:15" s="1" customFormat="1" ht="25.5" customHeight="1">
      <c r="A28" s="16"/>
      <c r="B28" s="16" t="s">
        <v>149</v>
      </c>
      <c r="C28" s="16"/>
      <c r="D28" s="16"/>
      <c r="E28" s="16"/>
      <c r="F28" s="52"/>
      <c r="G28" s="52"/>
      <c r="H28" s="52"/>
      <c r="I28" s="182">
        <v>-15842</v>
      </c>
      <c r="J28" s="33"/>
      <c r="K28" s="33">
        <v>3668</v>
      </c>
      <c r="L28" s="23"/>
      <c r="M28" s="97">
        <v>1480</v>
      </c>
      <c r="N28" s="20"/>
      <c r="O28" s="97">
        <v>-727</v>
      </c>
    </row>
    <row r="29" spans="1:15" s="1" customFormat="1" ht="25.5" customHeight="1">
      <c r="A29" s="16"/>
      <c r="B29" s="16" t="s">
        <v>46</v>
      </c>
      <c r="C29" s="16"/>
      <c r="D29" s="16"/>
      <c r="E29" s="16"/>
      <c r="F29" s="52"/>
      <c r="G29" s="52"/>
      <c r="H29" s="52"/>
      <c r="I29" s="182">
        <v>2159</v>
      </c>
      <c r="J29" s="33"/>
      <c r="K29" s="33">
        <v>-15697</v>
      </c>
      <c r="L29" s="23"/>
      <c r="M29" s="182">
        <v>-92</v>
      </c>
      <c r="N29" s="20"/>
      <c r="O29" s="182">
        <v>401</v>
      </c>
    </row>
    <row r="30" spans="1:15" s="1" customFormat="1" ht="25.5" customHeight="1">
      <c r="A30" s="16"/>
      <c r="B30" s="16" t="s">
        <v>60</v>
      </c>
      <c r="C30" s="16"/>
      <c r="D30" s="16"/>
      <c r="E30" s="16"/>
      <c r="F30" s="52"/>
      <c r="G30" s="52"/>
      <c r="H30" s="52"/>
      <c r="I30" s="96">
        <v>2838</v>
      </c>
      <c r="J30" s="20"/>
      <c r="K30" s="20">
        <v>23</v>
      </c>
      <c r="L30" s="23"/>
      <c r="M30" s="97">
        <v>-255</v>
      </c>
      <c r="N30" s="20"/>
      <c r="O30" s="97">
        <v>-1813</v>
      </c>
    </row>
    <row r="31" spans="1:15" s="1" customFormat="1" ht="25.5" customHeight="1">
      <c r="A31" s="16"/>
      <c r="B31" s="16" t="s">
        <v>47</v>
      </c>
      <c r="C31" s="16"/>
      <c r="D31" s="16"/>
      <c r="E31" s="16"/>
      <c r="F31" s="52"/>
      <c r="G31" s="52"/>
      <c r="H31" s="52"/>
      <c r="I31" s="96">
        <v>-10715</v>
      </c>
      <c r="J31" s="20"/>
      <c r="K31" s="20">
        <v>-9382</v>
      </c>
      <c r="L31" s="23"/>
      <c r="M31" s="97">
        <v>-2391</v>
      </c>
      <c r="N31" s="20"/>
      <c r="O31" s="97">
        <v>717</v>
      </c>
    </row>
    <row r="32" spans="1:15" s="1" customFormat="1" ht="25.5" customHeight="1">
      <c r="A32" s="16"/>
      <c r="B32" s="16" t="s">
        <v>102</v>
      </c>
      <c r="C32" s="16"/>
      <c r="D32" s="16"/>
      <c r="E32" s="16"/>
      <c r="F32" s="52"/>
      <c r="G32" s="52"/>
      <c r="H32" s="52"/>
      <c r="I32" s="96">
        <v>2994</v>
      </c>
      <c r="J32" s="20"/>
      <c r="K32" s="20">
        <v>4610</v>
      </c>
      <c r="L32" s="23"/>
      <c r="M32" s="97">
        <v>7450</v>
      </c>
      <c r="N32" s="20"/>
      <c r="O32" s="97">
        <v>0</v>
      </c>
    </row>
    <row r="33" spans="1:15" s="1" customFormat="1" ht="25.5" customHeight="1">
      <c r="A33" s="16"/>
      <c r="B33" s="16" t="s">
        <v>170</v>
      </c>
      <c r="C33" s="16"/>
      <c r="D33" s="16"/>
      <c r="E33" s="16"/>
      <c r="F33" s="52"/>
      <c r="G33" s="52"/>
      <c r="H33" s="52"/>
      <c r="I33" s="96">
        <v>21190</v>
      </c>
      <c r="J33" s="20"/>
      <c r="K33" s="20">
        <v>0</v>
      </c>
      <c r="L33" s="23"/>
      <c r="M33" s="97">
        <v>0</v>
      </c>
      <c r="N33" s="20"/>
      <c r="O33" s="97">
        <v>0</v>
      </c>
    </row>
    <row r="34" spans="1:15" s="1" customFormat="1" ht="25.5" customHeight="1">
      <c r="A34" s="16"/>
      <c r="B34" s="16" t="s">
        <v>48</v>
      </c>
      <c r="C34" s="16"/>
      <c r="D34" s="16"/>
      <c r="E34" s="16"/>
      <c r="F34" s="52"/>
      <c r="G34" s="52"/>
      <c r="H34" s="52"/>
      <c r="I34" s="96">
        <v>-1393</v>
      </c>
      <c r="J34" s="20"/>
      <c r="K34" s="20">
        <v>-839</v>
      </c>
      <c r="L34" s="23"/>
      <c r="M34" s="97">
        <v>204</v>
      </c>
      <c r="N34" s="20"/>
      <c r="O34" s="97">
        <v>1489</v>
      </c>
    </row>
    <row r="35" spans="1:15" s="1" customFormat="1" ht="25.5" customHeight="1">
      <c r="A35" s="16"/>
      <c r="B35" s="16" t="s">
        <v>103</v>
      </c>
      <c r="C35" s="16"/>
      <c r="D35" s="16"/>
      <c r="E35" s="16"/>
      <c r="F35" s="52"/>
      <c r="G35" s="52"/>
      <c r="H35" s="52"/>
      <c r="I35" s="96">
        <v>-1831</v>
      </c>
      <c r="J35" s="20"/>
      <c r="K35" s="20">
        <v>4435</v>
      </c>
      <c r="L35" s="23"/>
      <c r="M35" s="97">
        <v>-4143</v>
      </c>
      <c r="N35" s="20"/>
      <c r="O35" s="97">
        <v>0</v>
      </c>
    </row>
    <row r="36" spans="1:15" s="1" customFormat="1" ht="25.5" customHeight="1">
      <c r="A36" s="16"/>
      <c r="B36" s="16" t="s">
        <v>104</v>
      </c>
      <c r="C36" s="16"/>
      <c r="D36" s="16"/>
      <c r="E36" s="16"/>
      <c r="F36" s="52"/>
      <c r="G36" s="52"/>
      <c r="H36" s="52"/>
      <c r="I36" s="96">
        <v>11564</v>
      </c>
      <c r="J36" s="20"/>
      <c r="K36" s="20">
        <v>358</v>
      </c>
      <c r="L36" s="23"/>
      <c r="M36" s="97">
        <v>702</v>
      </c>
      <c r="N36" s="20"/>
      <c r="O36" s="97">
        <v>0</v>
      </c>
    </row>
    <row r="37" spans="1:15" s="1" customFormat="1" ht="25.5" customHeight="1">
      <c r="A37" s="16"/>
      <c r="B37" s="16" t="s">
        <v>49</v>
      </c>
      <c r="C37" s="16"/>
      <c r="D37" s="16"/>
      <c r="E37" s="16"/>
      <c r="F37" s="52"/>
      <c r="G37" s="52"/>
      <c r="H37" s="52"/>
      <c r="I37" s="96">
        <v>127</v>
      </c>
      <c r="J37" s="20"/>
      <c r="K37" s="20">
        <v>2447</v>
      </c>
      <c r="L37" s="23"/>
      <c r="M37" s="97">
        <v>151</v>
      </c>
      <c r="N37" s="20"/>
      <c r="O37" s="97">
        <v>706</v>
      </c>
    </row>
    <row r="38" spans="1:15" s="1" customFormat="1" ht="25.5" customHeight="1">
      <c r="A38" s="16"/>
      <c r="B38" s="16" t="s">
        <v>150</v>
      </c>
      <c r="C38" s="16"/>
      <c r="D38" s="16"/>
      <c r="E38" s="16"/>
      <c r="F38" s="52"/>
      <c r="G38" s="52"/>
      <c r="H38" s="52"/>
      <c r="I38" s="96">
        <v>-131</v>
      </c>
      <c r="J38" s="20"/>
      <c r="K38" s="20">
        <f>3601-K34-K35-K36-K37</f>
        <v>-2800</v>
      </c>
      <c r="L38" s="23"/>
      <c r="M38" s="97">
        <v>0</v>
      </c>
      <c r="N38" s="20"/>
      <c r="O38" s="97">
        <v>0</v>
      </c>
    </row>
    <row r="39" spans="1:15" s="1" customFormat="1" ht="25.5" customHeight="1">
      <c r="A39" s="16"/>
      <c r="B39" s="94" t="s">
        <v>108</v>
      </c>
      <c r="C39" s="16"/>
      <c r="D39" s="16"/>
      <c r="E39" s="16"/>
      <c r="F39" s="52"/>
      <c r="G39" s="52"/>
      <c r="H39" s="52"/>
      <c r="I39" s="96">
        <v>-1581</v>
      </c>
      <c r="J39" s="20"/>
      <c r="K39" s="45">
        <v>-1362</v>
      </c>
      <c r="L39" s="23"/>
      <c r="M39" s="97">
        <v>-483</v>
      </c>
      <c r="N39" s="20"/>
      <c r="O39" s="97">
        <v>-388</v>
      </c>
    </row>
    <row r="40" spans="1:16" s="1" customFormat="1" ht="23.25">
      <c r="A40" s="50" t="s">
        <v>50</v>
      </c>
      <c r="B40" s="16"/>
      <c r="C40" s="51"/>
      <c r="D40" s="16"/>
      <c r="E40" s="16"/>
      <c r="F40" s="52"/>
      <c r="G40" s="52"/>
      <c r="H40" s="52"/>
      <c r="I40" s="166">
        <f>SUM(I25:I39)</f>
        <v>78024</v>
      </c>
      <c r="J40" s="32">
        <f>SUM(J25:J37)</f>
        <v>0</v>
      </c>
      <c r="K40" s="19">
        <f>SUM(K25:K39)</f>
        <v>54836</v>
      </c>
      <c r="L40" s="32"/>
      <c r="M40" s="166">
        <f>SUM(M25:M39)</f>
        <v>11295</v>
      </c>
      <c r="N40" s="32">
        <f>SUM(N25:N37)</f>
        <v>0</v>
      </c>
      <c r="O40" s="166">
        <f>SUM(O25:O39)</f>
        <v>14318</v>
      </c>
      <c r="P40" s="73"/>
    </row>
    <row r="41" spans="1:15" s="1" customFormat="1" ht="23.25">
      <c r="A41" s="50"/>
      <c r="B41" s="16"/>
      <c r="C41" s="51"/>
      <c r="D41" s="16"/>
      <c r="E41" s="16"/>
      <c r="F41" s="52"/>
      <c r="G41" s="52"/>
      <c r="H41" s="52"/>
      <c r="I41" s="173"/>
      <c r="J41" s="32"/>
      <c r="K41" s="32"/>
      <c r="L41" s="32"/>
      <c r="M41" s="173"/>
      <c r="N41" s="32"/>
      <c r="O41" s="173"/>
    </row>
    <row r="42" spans="1:15" s="1" customFormat="1" ht="23.25">
      <c r="A42" s="50"/>
      <c r="B42" s="16"/>
      <c r="C42" s="51"/>
      <c r="D42" s="16"/>
      <c r="E42" s="16"/>
      <c r="F42" s="52"/>
      <c r="G42" s="52"/>
      <c r="H42" s="52"/>
      <c r="I42" s="173"/>
      <c r="J42" s="32"/>
      <c r="K42" s="32"/>
      <c r="L42" s="32"/>
      <c r="M42" s="173"/>
      <c r="N42" s="32"/>
      <c r="O42" s="173"/>
    </row>
    <row r="43" spans="1:16" s="29" customFormat="1" ht="27" customHeight="1">
      <c r="A43" s="215" t="str">
        <f>A1</f>
        <v>บริษัท เชียงใหม่ธุรกิจการแพทย์ จำกัด (มหาชน) และบริษัทย่อย</v>
      </c>
      <c r="B43" s="215"/>
      <c r="C43" s="215"/>
      <c r="D43" s="215"/>
      <c r="E43" s="215"/>
      <c r="F43" s="215"/>
      <c r="G43" s="215"/>
      <c r="H43" s="215"/>
      <c r="I43" s="215"/>
      <c r="J43" s="215"/>
      <c r="K43" s="215"/>
      <c r="L43" s="215"/>
      <c r="M43" s="215"/>
      <c r="N43" s="215"/>
      <c r="O43" s="215"/>
      <c r="P43" s="57"/>
    </row>
    <row r="44" spans="1:15" s="29" customFormat="1" ht="27" customHeight="1">
      <c r="A44" s="225" t="s">
        <v>43</v>
      </c>
      <c r="B44" s="225"/>
      <c r="C44" s="225"/>
      <c r="D44" s="225"/>
      <c r="E44" s="225"/>
      <c r="F44" s="225"/>
      <c r="G44" s="225"/>
      <c r="H44" s="225"/>
      <c r="I44" s="225"/>
      <c r="J44" s="225"/>
      <c r="K44" s="225"/>
      <c r="L44" s="225"/>
      <c r="M44" s="225"/>
      <c r="N44" s="225"/>
      <c r="O44" s="225"/>
    </row>
    <row r="45" spans="1:15" s="29" customFormat="1" ht="27" customHeight="1">
      <c r="A45" s="225" t="s">
        <v>65</v>
      </c>
      <c r="B45" s="225"/>
      <c r="C45" s="225"/>
      <c r="D45" s="225"/>
      <c r="E45" s="225"/>
      <c r="F45" s="225"/>
      <c r="G45" s="225"/>
      <c r="H45" s="225"/>
      <c r="I45" s="225"/>
      <c r="J45" s="225"/>
      <c r="K45" s="225"/>
      <c r="L45" s="225"/>
      <c r="M45" s="225"/>
      <c r="N45" s="225"/>
      <c r="O45" s="225"/>
    </row>
    <row r="46" spans="1:15" s="29" customFormat="1" ht="26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183"/>
      <c r="N46" s="2"/>
      <c r="O46" s="200" t="s">
        <v>3</v>
      </c>
    </row>
    <row r="47" spans="1:15" s="29" customFormat="1" ht="26.25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178"/>
      <c r="N47" s="35"/>
      <c r="O47" s="200" t="s">
        <v>5</v>
      </c>
    </row>
    <row r="48" spans="1:15" s="1" customFormat="1" ht="25.5" customHeight="1">
      <c r="A48" s="65"/>
      <c r="B48" s="65"/>
      <c r="C48" s="65"/>
      <c r="D48" s="65"/>
      <c r="E48" s="65"/>
      <c r="F48" s="65"/>
      <c r="G48" s="65"/>
      <c r="H48" s="65"/>
      <c r="I48" s="214" t="s">
        <v>1</v>
      </c>
      <c r="J48" s="214"/>
      <c r="K48" s="214"/>
      <c r="L48" s="65"/>
      <c r="M48" s="214" t="s">
        <v>109</v>
      </c>
      <c r="N48" s="214"/>
      <c r="O48" s="214"/>
    </row>
    <row r="49" spans="1:15" s="1" customFormat="1" ht="25.5" customHeight="1">
      <c r="A49" s="66"/>
      <c r="B49" s="66"/>
      <c r="C49" s="66"/>
      <c r="D49" s="66"/>
      <c r="E49" s="66"/>
      <c r="F49" s="66"/>
      <c r="G49" s="66"/>
      <c r="H49" s="66"/>
      <c r="I49" s="202">
        <v>2551</v>
      </c>
      <c r="J49" s="202"/>
      <c r="K49" s="202">
        <v>2550</v>
      </c>
      <c r="L49" s="203"/>
      <c r="M49" s="204">
        <v>2551</v>
      </c>
      <c r="N49" s="203"/>
      <c r="O49" s="204">
        <v>2550</v>
      </c>
    </row>
    <row r="50" spans="1:15" s="1" customFormat="1" ht="25.5" customHeight="1">
      <c r="A50" s="3"/>
      <c r="B50" s="3"/>
      <c r="C50" s="3"/>
      <c r="D50" s="3"/>
      <c r="E50" s="3"/>
      <c r="F50" s="3"/>
      <c r="G50" s="3"/>
      <c r="H50" s="3"/>
      <c r="I50" s="4" t="s">
        <v>2</v>
      </c>
      <c r="J50" s="4"/>
      <c r="K50" s="4" t="s">
        <v>2</v>
      </c>
      <c r="L50" s="3"/>
      <c r="M50" s="163" t="s">
        <v>2</v>
      </c>
      <c r="N50" s="3"/>
      <c r="O50" s="163" t="s">
        <v>2</v>
      </c>
    </row>
    <row r="51" spans="1:15" s="1" customFormat="1" ht="25.5" customHeight="1">
      <c r="A51" s="50" t="s">
        <v>51</v>
      </c>
      <c r="B51" s="16"/>
      <c r="C51" s="16"/>
      <c r="D51" s="16"/>
      <c r="E51" s="16"/>
      <c r="F51" s="52"/>
      <c r="G51" s="52"/>
      <c r="H51" s="52"/>
      <c r="I51" s="56"/>
      <c r="J51" s="56"/>
      <c r="K51" s="56"/>
      <c r="L51" s="38"/>
      <c r="M51" s="185"/>
      <c r="N51" s="58"/>
      <c r="O51" s="164"/>
    </row>
    <row r="52" spans="1:15" s="1" customFormat="1" ht="25.5" customHeight="1">
      <c r="A52" s="16"/>
      <c r="B52" s="16" t="s">
        <v>151</v>
      </c>
      <c r="C52" s="51"/>
      <c r="D52" s="16"/>
      <c r="E52" s="16"/>
      <c r="F52" s="52"/>
      <c r="G52" s="52"/>
      <c r="H52" s="52"/>
      <c r="I52" s="20">
        <v>-143</v>
      </c>
      <c r="J52" s="20"/>
      <c r="K52" s="20">
        <v>0</v>
      </c>
      <c r="L52" s="33"/>
      <c r="M52" s="96">
        <v>-143</v>
      </c>
      <c r="N52" s="20"/>
      <c r="O52" s="96">
        <v>-104</v>
      </c>
    </row>
    <row r="53" spans="1:15" s="1" customFormat="1" ht="25.5" customHeight="1">
      <c r="A53" s="16"/>
      <c r="B53" s="16" t="s">
        <v>74</v>
      </c>
      <c r="C53" s="16"/>
      <c r="D53" s="16"/>
      <c r="E53" s="16"/>
      <c r="F53" s="52"/>
      <c r="G53" s="52"/>
      <c r="H53" s="52"/>
      <c r="I53" s="20">
        <v>2896</v>
      </c>
      <c r="J53" s="20"/>
      <c r="K53" s="20">
        <v>-2112</v>
      </c>
      <c r="L53" s="23"/>
      <c r="M53" s="97">
        <v>0</v>
      </c>
      <c r="N53" s="20"/>
      <c r="O53" s="97">
        <v>0</v>
      </c>
    </row>
    <row r="54" spans="1:15" s="1" customFormat="1" ht="25.5" customHeight="1">
      <c r="A54" s="16"/>
      <c r="B54" s="16" t="s">
        <v>139</v>
      </c>
      <c r="C54" s="51"/>
      <c r="D54" s="16"/>
      <c r="E54" s="16"/>
      <c r="F54" s="52"/>
      <c r="G54" s="52"/>
      <c r="H54" s="52"/>
      <c r="I54" s="20">
        <v>0</v>
      </c>
      <c r="J54" s="20"/>
      <c r="K54" s="20">
        <v>591</v>
      </c>
      <c r="L54" s="33"/>
      <c r="M54" s="96">
        <v>0</v>
      </c>
      <c r="N54" s="20"/>
      <c r="O54" s="96">
        <v>0</v>
      </c>
    </row>
    <row r="55" spans="1:15" s="1" customFormat="1" ht="25.5" customHeight="1">
      <c r="A55" s="16"/>
      <c r="B55" s="16" t="s">
        <v>140</v>
      </c>
      <c r="C55" s="51"/>
      <c r="D55" s="16"/>
      <c r="E55" s="16"/>
      <c r="F55" s="52"/>
      <c r="G55" s="52"/>
      <c r="H55" s="52"/>
      <c r="I55" s="20">
        <v>0</v>
      </c>
      <c r="J55" s="20"/>
      <c r="K55" s="20">
        <v>-11304</v>
      </c>
      <c r="L55" s="33"/>
      <c r="M55" s="96">
        <v>0</v>
      </c>
      <c r="N55" s="20"/>
      <c r="O55" s="96">
        <v>0</v>
      </c>
    </row>
    <row r="56" spans="1:15" s="1" customFormat="1" ht="25.5" customHeight="1">
      <c r="A56" s="16"/>
      <c r="B56" s="16" t="s">
        <v>106</v>
      </c>
      <c r="C56" s="16"/>
      <c r="D56" s="16"/>
      <c r="E56" s="16"/>
      <c r="F56" s="52"/>
      <c r="G56" s="52"/>
      <c r="H56" s="52"/>
      <c r="I56" s="20">
        <v>0</v>
      </c>
      <c r="J56" s="20"/>
      <c r="K56" s="20">
        <v>0</v>
      </c>
      <c r="L56" s="23"/>
      <c r="M56" s="97">
        <v>-2083</v>
      </c>
      <c r="N56" s="20"/>
      <c r="O56" s="97">
        <v>0</v>
      </c>
    </row>
    <row r="57" spans="1:15" s="1" customFormat="1" ht="25.5" customHeight="1" hidden="1">
      <c r="A57" s="16"/>
      <c r="B57" s="16" t="s">
        <v>75</v>
      </c>
      <c r="C57" s="16"/>
      <c r="D57" s="16"/>
      <c r="E57" s="16"/>
      <c r="F57" s="52"/>
      <c r="G57" s="52"/>
      <c r="H57" s="52"/>
      <c r="I57" s="20">
        <v>0</v>
      </c>
      <c r="J57" s="20"/>
      <c r="K57" s="20">
        <v>0</v>
      </c>
      <c r="L57" s="23"/>
      <c r="M57" s="97">
        <v>0</v>
      </c>
      <c r="N57" s="20"/>
      <c r="O57" s="97">
        <v>0</v>
      </c>
    </row>
    <row r="58" spans="1:15" s="1" customFormat="1" ht="25.5" customHeight="1">
      <c r="A58" s="16"/>
      <c r="B58" s="16" t="s">
        <v>171</v>
      </c>
      <c r="C58" s="16"/>
      <c r="D58" s="16"/>
      <c r="E58" s="16"/>
      <c r="F58" s="52"/>
      <c r="G58" s="52"/>
      <c r="H58" s="52"/>
      <c r="I58" s="20">
        <v>192162</v>
      </c>
      <c r="J58" s="20"/>
      <c r="K58" s="20">
        <v>0</v>
      </c>
      <c r="L58" s="23"/>
      <c r="M58" s="97">
        <v>0</v>
      </c>
      <c r="N58" s="20"/>
      <c r="O58" s="97">
        <v>0</v>
      </c>
    </row>
    <row r="59" spans="1:15" s="1" customFormat="1" ht="25.5" customHeight="1">
      <c r="A59" s="16"/>
      <c r="B59" s="16" t="s">
        <v>76</v>
      </c>
      <c r="C59" s="16"/>
      <c r="D59" s="16"/>
      <c r="E59" s="16"/>
      <c r="F59" s="52"/>
      <c r="G59" s="52"/>
      <c r="H59" s="52"/>
      <c r="I59" s="20">
        <v>-26564</v>
      </c>
      <c r="J59" s="20"/>
      <c r="K59" s="20">
        <v>-18294</v>
      </c>
      <c r="L59" s="23"/>
      <c r="M59" s="97">
        <v>-9052</v>
      </c>
      <c r="N59" s="20"/>
      <c r="O59" s="97">
        <v>-1688</v>
      </c>
    </row>
    <row r="60" spans="1:15" s="1" customFormat="1" ht="25.5" customHeight="1">
      <c r="A60" s="16"/>
      <c r="B60" s="16" t="s">
        <v>77</v>
      </c>
      <c r="C60" s="16"/>
      <c r="D60" s="16"/>
      <c r="E60" s="16"/>
      <c r="F60" s="52"/>
      <c r="G60" s="52"/>
      <c r="H60" s="52"/>
      <c r="I60" s="20">
        <v>1122</v>
      </c>
      <c r="J60" s="20"/>
      <c r="K60" s="20">
        <v>0</v>
      </c>
      <c r="L60" s="23"/>
      <c r="M60" s="97">
        <v>14</v>
      </c>
      <c r="N60" s="20"/>
      <c r="O60" s="97">
        <v>9</v>
      </c>
    </row>
    <row r="61" spans="1:15" s="1" customFormat="1" ht="25.5" customHeight="1">
      <c r="A61" s="16"/>
      <c r="B61" s="93" t="s">
        <v>105</v>
      </c>
      <c r="C61" s="16"/>
      <c r="D61" s="16"/>
      <c r="E61" s="16"/>
      <c r="F61" s="52"/>
      <c r="G61" s="52"/>
      <c r="H61" s="52"/>
      <c r="I61" s="20">
        <v>1837</v>
      </c>
      <c r="J61" s="20"/>
      <c r="K61" s="45">
        <v>625</v>
      </c>
      <c r="L61" s="23"/>
      <c r="M61" s="97">
        <v>959</v>
      </c>
      <c r="N61" s="20"/>
      <c r="O61" s="97">
        <v>349</v>
      </c>
    </row>
    <row r="62" spans="1:15" s="1" customFormat="1" ht="25.5" customHeight="1">
      <c r="A62" s="50" t="s">
        <v>52</v>
      </c>
      <c r="B62" s="16"/>
      <c r="C62" s="51"/>
      <c r="D62" s="16"/>
      <c r="E62" s="16"/>
      <c r="F62" s="52"/>
      <c r="G62" s="52"/>
      <c r="H62" s="52"/>
      <c r="I62" s="19">
        <f>SUM(I52:I61)</f>
        <v>171310</v>
      </c>
      <c r="J62" s="32">
        <f>SUM(J52:J61)</f>
        <v>0</v>
      </c>
      <c r="K62" s="19">
        <f>SUM(K52:K61)</f>
        <v>-30494</v>
      </c>
      <c r="L62" s="32"/>
      <c r="M62" s="166">
        <f>SUM(M52:M61)</f>
        <v>-10305</v>
      </c>
      <c r="N62" s="32"/>
      <c r="O62" s="166">
        <f>SUM(O52:O61)</f>
        <v>-1434</v>
      </c>
    </row>
    <row r="63" spans="1:15" s="1" customFormat="1" ht="25.5" customHeight="1">
      <c r="A63" s="50" t="s">
        <v>53</v>
      </c>
      <c r="B63" s="16"/>
      <c r="C63" s="16"/>
      <c r="D63" s="16"/>
      <c r="E63" s="16"/>
      <c r="F63" s="52"/>
      <c r="G63" s="52"/>
      <c r="H63" s="52"/>
      <c r="I63" s="22"/>
      <c r="J63" s="22"/>
      <c r="K63" s="22"/>
      <c r="L63" s="3"/>
      <c r="M63" s="179"/>
      <c r="N63" s="22"/>
      <c r="O63" s="201"/>
    </row>
    <row r="64" spans="1:15" s="1" customFormat="1" ht="25.5" customHeight="1">
      <c r="A64" s="50"/>
      <c r="B64" s="16" t="s">
        <v>153</v>
      </c>
      <c r="C64" s="16"/>
      <c r="D64" s="16"/>
      <c r="E64" s="16"/>
      <c r="F64" s="52"/>
      <c r="G64" s="52"/>
      <c r="H64" s="52"/>
      <c r="I64" s="20">
        <v>-55466</v>
      </c>
      <c r="J64" s="22"/>
      <c r="K64" s="20">
        <v>-2905</v>
      </c>
      <c r="L64" s="3"/>
      <c r="M64" s="179">
        <v>0</v>
      </c>
      <c r="N64" s="22"/>
      <c r="O64" s="201">
        <v>0</v>
      </c>
    </row>
    <row r="65" spans="1:15" s="1" customFormat="1" ht="25.5" customHeight="1">
      <c r="A65" s="50"/>
      <c r="B65" s="16" t="s">
        <v>156</v>
      </c>
      <c r="C65" s="16"/>
      <c r="D65" s="16"/>
      <c r="E65" s="16"/>
      <c r="F65" s="52"/>
      <c r="G65" s="52"/>
      <c r="H65" s="52"/>
      <c r="I65" s="20">
        <v>10000</v>
      </c>
      <c r="J65" s="22"/>
      <c r="K65" s="205">
        <v>5500</v>
      </c>
      <c r="L65" s="3"/>
      <c r="M65" s="179">
        <v>0</v>
      </c>
      <c r="N65" s="22"/>
      <c r="O65" s="201">
        <v>0</v>
      </c>
    </row>
    <row r="66" spans="1:15" s="1" customFormat="1" ht="25.5" customHeight="1">
      <c r="A66" s="50"/>
      <c r="B66" s="16" t="s">
        <v>155</v>
      </c>
      <c r="C66" s="16"/>
      <c r="D66" s="16"/>
      <c r="E66" s="16"/>
      <c r="F66" s="52"/>
      <c r="G66" s="52"/>
      <c r="H66" s="52"/>
      <c r="I66" s="20">
        <v>-12700</v>
      </c>
      <c r="J66" s="22"/>
      <c r="K66" s="20">
        <v>-4500</v>
      </c>
      <c r="L66" s="3"/>
      <c r="M66" s="179">
        <v>0</v>
      </c>
      <c r="N66" s="22"/>
      <c r="O66" s="201">
        <v>0</v>
      </c>
    </row>
    <row r="67" spans="1:15" s="1" customFormat="1" ht="25.5" customHeight="1">
      <c r="A67" s="50"/>
      <c r="B67" s="16" t="s">
        <v>172</v>
      </c>
      <c r="C67" s="16"/>
      <c r="D67" s="16"/>
      <c r="E67" s="16"/>
      <c r="F67" s="52"/>
      <c r="G67" s="52"/>
      <c r="H67" s="52"/>
      <c r="I67" s="20">
        <v>1000</v>
      </c>
      <c r="J67" s="22"/>
      <c r="K67" s="20">
        <v>0</v>
      </c>
      <c r="L67" s="3"/>
      <c r="M67" s="179">
        <v>0</v>
      </c>
      <c r="N67" s="22"/>
      <c r="O67" s="201">
        <v>0</v>
      </c>
    </row>
    <row r="68" spans="1:15" s="1" customFormat="1" ht="25.5" customHeight="1">
      <c r="A68" s="50"/>
      <c r="B68" s="16" t="s">
        <v>152</v>
      </c>
      <c r="C68" s="16"/>
      <c r="D68" s="16"/>
      <c r="E68" s="16"/>
      <c r="F68" s="52"/>
      <c r="G68" s="52"/>
      <c r="H68" s="52"/>
      <c r="I68" s="20">
        <v>-222</v>
      </c>
      <c r="J68" s="22"/>
      <c r="K68" s="20">
        <v>-273</v>
      </c>
      <c r="L68" s="3"/>
      <c r="M68" s="179">
        <v>0</v>
      </c>
      <c r="N68" s="22"/>
      <c r="O68" s="201">
        <v>0</v>
      </c>
    </row>
    <row r="69" spans="1:15" s="1" customFormat="1" ht="25.5" customHeight="1">
      <c r="A69" s="50"/>
      <c r="B69" s="16" t="s">
        <v>173</v>
      </c>
      <c r="C69" s="16"/>
      <c r="D69" s="16"/>
      <c r="E69" s="16"/>
      <c r="F69" s="52"/>
      <c r="G69" s="52"/>
      <c r="H69" s="52"/>
      <c r="I69" s="20">
        <v>-5313</v>
      </c>
      <c r="J69" s="22"/>
      <c r="K69" s="20">
        <v>-10795</v>
      </c>
      <c r="L69" s="3"/>
      <c r="M69" s="179">
        <v>0</v>
      </c>
      <c r="N69" s="22"/>
      <c r="O69" s="201">
        <v>0</v>
      </c>
    </row>
    <row r="70" spans="1:15" s="93" customFormat="1" ht="25.5" customHeight="1">
      <c r="A70" s="94"/>
      <c r="B70" s="94" t="s">
        <v>107</v>
      </c>
      <c r="C70" s="94"/>
      <c r="D70" s="94"/>
      <c r="E70" s="94"/>
      <c r="F70" s="95"/>
      <c r="G70" s="95"/>
      <c r="H70" s="95"/>
      <c r="I70" s="20">
        <v>-9651</v>
      </c>
      <c r="J70" s="96"/>
      <c r="K70" s="159">
        <v>-9950</v>
      </c>
      <c r="L70" s="74"/>
      <c r="M70" s="159">
        <v>-1</v>
      </c>
      <c r="N70" s="96"/>
      <c r="O70" s="97">
        <v>0</v>
      </c>
    </row>
    <row r="71" spans="1:15" s="1" customFormat="1" ht="25.5" customHeight="1">
      <c r="A71" s="50" t="s">
        <v>54</v>
      </c>
      <c r="B71" s="16"/>
      <c r="C71" s="51"/>
      <c r="D71" s="16"/>
      <c r="E71" s="16"/>
      <c r="F71" s="52"/>
      <c r="G71" s="52"/>
      <c r="H71" s="52"/>
      <c r="I71" s="19">
        <f>SUM(I64:I70)</f>
        <v>-72352</v>
      </c>
      <c r="J71" s="19"/>
      <c r="K71" s="19">
        <f>SUM(K64:K70)</f>
        <v>-22923</v>
      </c>
      <c r="L71" s="32"/>
      <c r="M71" s="166">
        <f>SUM(M70:M70)</f>
        <v>-1</v>
      </c>
      <c r="N71" s="32"/>
      <c r="O71" s="166">
        <f>SUM(O70:O70)</f>
        <v>0</v>
      </c>
    </row>
    <row r="72" spans="1:15" s="1" customFormat="1" ht="14.25" customHeight="1">
      <c r="A72" s="16"/>
      <c r="B72" s="16"/>
      <c r="C72" s="16"/>
      <c r="D72" s="16"/>
      <c r="E72" s="16"/>
      <c r="F72" s="52"/>
      <c r="G72" s="52"/>
      <c r="H72" s="52"/>
      <c r="I72" s="20"/>
      <c r="J72" s="20"/>
      <c r="K72" s="20"/>
      <c r="L72" s="23"/>
      <c r="M72" s="97"/>
      <c r="N72" s="20"/>
      <c r="O72" s="96"/>
    </row>
    <row r="73" spans="1:15" s="1" customFormat="1" ht="25.5" customHeight="1">
      <c r="A73" s="50" t="s">
        <v>55</v>
      </c>
      <c r="B73" s="16"/>
      <c r="C73" s="16"/>
      <c r="D73" s="16"/>
      <c r="E73" s="16"/>
      <c r="F73" s="52"/>
      <c r="G73" s="52"/>
      <c r="H73" s="52"/>
      <c r="I73" s="25">
        <f>I40+I62+I71</f>
        <v>176982</v>
      </c>
      <c r="J73" s="25"/>
      <c r="K73" s="25">
        <f>K40+K62+K71</f>
        <v>1419</v>
      </c>
      <c r="L73" s="32"/>
      <c r="M73" s="186">
        <f>SUM(M40+M62+M71)</f>
        <v>989</v>
      </c>
      <c r="N73" s="25"/>
      <c r="O73" s="186">
        <f>SUM(O40+O62+O71)</f>
        <v>12884</v>
      </c>
    </row>
    <row r="74" spans="1:15" s="1" customFormat="1" ht="25.5" customHeight="1">
      <c r="A74" s="50" t="s">
        <v>174</v>
      </c>
      <c r="B74" s="16"/>
      <c r="C74" s="16"/>
      <c r="D74" s="16"/>
      <c r="E74" s="16"/>
      <c r="F74" s="52"/>
      <c r="G74" s="52"/>
      <c r="H74" s="52"/>
      <c r="I74" s="32">
        <v>30492</v>
      </c>
      <c r="J74" s="32"/>
      <c r="K74" s="154">
        <v>11185</v>
      </c>
      <c r="L74" s="42"/>
      <c r="M74" s="187">
        <v>148932</v>
      </c>
      <c r="N74" s="15"/>
      <c r="O74" s="187">
        <v>38058</v>
      </c>
    </row>
    <row r="75" spans="1:15" s="1" customFormat="1" ht="25.5" customHeight="1" thickBot="1">
      <c r="A75" s="50" t="s">
        <v>175</v>
      </c>
      <c r="B75" s="16"/>
      <c r="C75" s="16"/>
      <c r="D75" s="16"/>
      <c r="E75" s="16"/>
      <c r="F75" s="52"/>
      <c r="G75" s="52"/>
      <c r="H75" s="52"/>
      <c r="I75" s="26">
        <f>SUM(I73:I74)</f>
        <v>207474</v>
      </c>
      <c r="J75" s="32">
        <f>SUM(J73:J74)</f>
        <v>0</v>
      </c>
      <c r="K75" s="26">
        <f>SUM(K73:K74)</f>
        <v>12604</v>
      </c>
      <c r="L75" s="42"/>
      <c r="M75" s="169">
        <f>SUM(M73:M74)</f>
        <v>149921</v>
      </c>
      <c r="N75" s="15"/>
      <c r="O75" s="169">
        <f>SUM(O73:O74)</f>
        <v>50942</v>
      </c>
    </row>
    <row r="76" spans="1:15" s="1" customFormat="1" ht="25.5" customHeight="1" thickTop="1">
      <c r="A76" s="50"/>
      <c r="B76" s="16"/>
      <c r="C76" s="16"/>
      <c r="D76" s="16"/>
      <c r="E76" s="16"/>
      <c r="F76" s="52"/>
      <c r="G76" s="52"/>
      <c r="H76" s="52"/>
      <c r="I76" s="32"/>
      <c r="J76" s="32"/>
      <c r="K76" s="32"/>
      <c r="L76" s="42"/>
      <c r="M76" s="173"/>
      <c r="N76" s="15"/>
      <c r="O76" s="173"/>
    </row>
    <row r="77" spans="1:15" s="1" customFormat="1" ht="25.5" customHeight="1">
      <c r="A77" s="50"/>
      <c r="B77" s="16"/>
      <c r="C77" s="16"/>
      <c r="D77" s="16"/>
      <c r="E77" s="16"/>
      <c r="F77" s="52"/>
      <c r="G77" s="52"/>
      <c r="H77" s="52"/>
      <c r="I77" s="32"/>
      <c r="J77" s="32"/>
      <c r="K77" s="32"/>
      <c r="L77" s="42"/>
      <c r="M77" s="173"/>
      <c r="N77" s="15"/>
      <c r="O77" s="173"/>
    </row>
    <row r="78" spans="1:15" s="1" customFormat="1" ht="25.5" customHeight="1">
      <c r="A78" s="50"/>
      <c r="B78" s="16"/>
      <c r="C78" s="16"/>
      <c r="D78" s="16"/>
      <c r="E78" s="16"/>
      <c r="F78" s="52"/>
      <c r="G78" s="52"/>
      <c r="H78" s="52"/>
      <c r="I78" s="32"/>
      <c r="J78" s="32"/>
      <c r="K78" s="32"/>
      <c r="L78" s="42"/>
      <c r="M78" s="173"/>
      <c r="N78" s="15"/>
      <c r="O78" s="173"/>
    </row>
    <row r="79" spans="1:15" s="1" customFormat="1" ht="25.5" customHeight="1">
      <c r="A79" s="50"/>
      <c r="B79" s="16"/>
      <c r="C79" s="16"/>
      <c r="D79" s="16"/>
      <c r="E79" s="16"/>
      <c r="F79" s="52"/>
      <c r="G79" s="52"/>
      <c r="H79" s="52"/>
      <c r="I79" s="32"/>
      <c r="J79" s="32"/>
      <c r="K79" s="32"/>
      <c r="L79" s="42"/>
      <c r="M79" s="173"/>
      <c r="N79" s="15"/>
      <c r="O79" s="173"/>
    </row>
    <row r="80" spans="1:15" s="1" customFormat="1" ht="25.5" customHeight="1">
      <c r="A80" s="50"/>
      <c r="B80" s="16"/>
      <c r="C80" s="16"/>
      <c r="D80" s="16"/>
      <c r="E80" s="16"/>
      <c r="F80" s="52"/>
      <c r="G80" s="52"/>
      <c r="H80" s="52"/>
      <c r="I80" s="32"/>
      <c r="J80" s="32"/>
      <c r="K80" s="32"/>
      <c r="L80" s="42"/>
      <c r="M80" s="173"/>
      <c r="N80" s="15"/>
      <c r="O80" s="173"/>
    </row>
    <row r="81" spans="1:15" s="1" customFormat="1" ht="25.5" customHeight="1">
      <c r="A81" s="50"/>
      <c r="B81" s="16"/>
      <c r="C81" s="16"/>
      <c r="D81" s="16"/>
      <c r="E81" s="16"/>
      <c r="F81" s="52"/>
      <c r="G81" s="52"/>
      <c r="H81" s="52"/>
      <c r="I81" s="32"/>
      <c r="J81" s="32"/>
      <c r="K81" s="32"/>
      <c r="L81" s="42"/>
      <c r="M81" s="173"/>
      <c r="N81" s="15"/>
      <c r="O81" s="173"/>
    </row>
    <row r="82" spans="1:15" s="1" customFormat="1" ht="25.5" customHeight="1">
      <c r="A82" s="50"/>
      <c r="B82" s="16"/>
      <c r="C82" s="16"/>
      <c r="D82" s="16"/>
      <c r="E82" s="16"/>
      <c r="F82" s="52"/>
      <c r="G82" s="52"/>
      <c r="H82" s="52"/>
      <c r="I82" s="32"/>
      <c r="J82" s="32"/>
      <c r="K82" s="32"/>
      <c r="L82" s="42"/>
      <c r="M82" s="173"/>
      <c r="N82" s="15"/>
      <c r="O82" s="173"/>
    </row>
    <row r="83" spans="1:15" s="1" customFormat="1" ht="25.5" customHeight="1">
      <c r="A83" s="50"/>
      <c r="B83" s="16"/>
      <c r="C83" s="16"/>
      <c r="D83" s="16"/>
      <c r="E83" s="16"/>
      <c r="F83" s="52"/>
      <c r="G83" s="52"/>
      <c r="H83" s="52"/>
      <c r="I83" s="32"/>
      <c r="J83" s="32"/>
      <c r="K83" s="32"/>
      <c r="L83" s="42"/>
      <c r="M83" s="173"/>
      <c r="N83" s="15"/>
      <c r="O83" s="173"/>
    </row>
    <row r="84" spans="1:15" s="1" customFormat="1" ht="25.5" customHeight="1">
      <c r="A84" s="50"/>
      <c r="B84" s="16"/>
      <c r="C84" s="16"/>
      <c r="D84" s="16"/>
      <c r="E84" s="16"/>
      <c r="F84" s="52"/>
      <c r="G84" s="52"/>
      <c r="H84" s="52"/>
      <c r="I84" s="32"/>
      <c r="J84" s="32"/>
      <c r="K84" s="32"/>
      <c r="L84" s="42"/>
      <c r="M84" s="173"/>
      <c r="N84" s="15"/>
      <c r="O84" s="173"/>
    </row>
    <row r="85" spans="1:15" s="1" customFormat="1" ht="25.5" customHeight="1">
      <c r="A85" s="50"/>
      <c r="B85" s="16"/>
      <c r="C85" s="16"/>
      <c r="D85" s="16"/>
      <c r="E85" s="16"/>
      <c r="F85" s="52"/>
      <c r="G85" s="52"/>
      <c r="H85" s="52"/>
      <c r="I85" s="32"/>
      <c r="J85" s="32"/>
      <c r="K85" s="32"/>
      <c r="L85" s="42"/>
      <c r="M85" s="173"/>
      <c r="N85" s="15"/>
      <c r="O85" s="173"/>
    </row>
    <row r="86" spans="1:15" s="1" customFormat="1" ht="25.5" customHeight="1">
      <c r="A86" s="50"/>
      <c r="B86" s="16"/>
      <c r="C86" s="16"/>
      <c r="D86" s="16"/>
      <c r="E86" s="16"/>
      <c r="F86" s="52"/>
      <c r="G86" s="52"/>
      <c r="H86" s="52"/>
      <c r="I86" s="32"/>
      <c r="J86" s="32"/>
      <c r="K86" s="32"/>
      <c r="L86" s="42"/>
      <c r="M86" s="173"/>
      <c r="N86" s="15"/>
      <c r="O86" s="173"/>
    </row>
    <row r="87" spans="1:15" s="1" customFormat="1" ht="25.5" customHeight="1">
      <c r="A87" s="50"/>
      <c r="B87" s="16"/>
      <c r="C87" s="16"/>
      <c r="D87" s="16"/>
      <c r="E87" s="16"/>
      <c r="F87" s="52"/>
      <c r="G87" s="52"/>
      <c r="H87" s="52"/>
      <c r="I87" s="32"/>
      <c r="J87" s="32"/>
      <c r="K87" s="32"/>
      <c r="L87" s="42"/>
      <c r="M87" s="173"/>
      <c r="N87" s="15"/>
      <c r="O87" s="173"/>
    </row>
  </sheetData>
  <mergeCells count="10">
    <mergeCell ref="M6:O6"/>
    <mergeCell ref="A1:O1"/>
    <mergeCell ref="A2:O2"/>
    <mergeCell ref="A3:O3"/>
    <mergeCell ref="I6:K6"/>
    <mergeCell ref="M48:O48"/>
    <mergeCell ref="A43:O43"/>
    <mergeCell ref="A44:O44"/>
    <mergeCell ref="A45:O45"/>
    <mergeCell ref="I48:K48"/>
  </mergeCells>
  <printOptions/>
  <pageMargins left="0.7" right="0.17" top="0.63" bottom="0.36" header="0.41" footer="0.49"/>
  <pageSetup firstPageNumber="9" useFirstPageNumber="1" fitToHeight="3" horizontalDpi="600" verticalDpi="600" orientation="portrait" paperSize="9" scale="67" r:id="rId1"/>
  <headerFooter alignWithMargins="0">
    <oddHeader>&amp;C&amp;"Angsana New,Bold"&amp;16&amp;P</oddHeader>
    <oddFooter xml:space="preserve">&amp;L&amp;"Angsana New,ธรรมดา"&amp;16หมายเหตุประกอบงบการเงินเป็นส่วนหนึ่งของงบการเงินนี้  </oddFooter>
  </headerFooter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iLLuSioN</cp:lastModifiedBy>
  <cp:lastPrinted>2008-06-04T12:01:09Z</cp:lastPrinted>
  <dcterms:created xsi:type="dcterms:W3CDTF">2005-04-27T11:05:50Z</dcterms:created>
  <dcterms:modified xsi:type="dcterms:W3CDTF">2008-06-05T10:04:34Z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8752659">
    <vt:lpwstr/>
  </property>
  <property fmtid="{D5CDD505-2E9C-101B-9397-08002B2CF9AE}" pid="3" name="IVID346013FA">
    <vt:lpwstr/>
  </property>
  <property fmtid="{D5CDD505-2E9C-101B-9397-08002B2CF9AE}" pid="4" name="IVIDE0538866">
    <vt:lpwstr/>
  </property>
  <property fmtid="{D5CDD505-2E9C-101B-9397-08002B2CF9AE}" pid="5" name="IVIDACE0124D">
    <vt:lpwstr/>
  </property>
  <property fmtid="{D5CDD505-2E9C-101B-9397-08002B2CF9AE}" pid="6" name="IVIDC41A9CA6">
    <vt:lpwstr/>
  </property>
  <property fmtid="{D5CDD505-2E9C-101B-9397-08002B2CF9AE}" pid="7" name="IVID8A66527D">
    <vt:lpwstr/>
  </property>
  <property fmtid="{D5CDD505-2E9C-101B-9397-08002B2CF9AE}" pid="8" name="IVID12551BDF">
    <vt:lpwstr/>
  </property>
  <property fmtid="{D5CDD505-2E9C-101B-9397-08002B2CF9AE}" pid="9" name="IVIDE7418E5">
    <vt:lpwstr/>
  </property>
  <property fmtid="{D5CDD505-2E9C-101B-9397-08002B2CF9AE}" pid="10" name="IVID1A5315DD">
    <vt:lpwstr/>
  </property>
  <property fmtid="{D5CDD505-2E9C-101B-9397-08002B2CF9AE}" pid="11" name="IVID17351601">
    <vt:lpwstr/>
  </property>
  <property fmtid="{D5CDD505-2E9C-101B-9397-08002B2CF9AE}" pid="12" name="IVID89541B32">
    <vt:lpwstr/>
  </property>
  <property fmtid="{D5CDD505-2E9C-101B-9397-08002B2CF9AE}" pid="13" name="IVID27444CE4">
    <vt:lpwstr/>
  </property>
  <property fmtid="{D5CDD505-2E9C-101B-9397-08002B2CF9AE}" pid="14" name="IVID2C4E16DE">
    <vt:lpwstr/>
  </property>
  <property fmtid="{D5CDD505-2E9C-101B-9397-08002B2CF9AE}" pid="15" name="IVID1E4F12E8">
    <vt:lpwstr/>
  </property>
  <property fmtid="{D5CDD505-2E9C-101B-9397-08002B2CF9AE}" pid="16" name="IVID425812E9">
    <vt:lpwstr/>
  </property>
  <property fmtid="{D5CDD505-2E9C-101B-9397-08002B2CF9AE}" pid="17" name="IVID430B1CD4">
    <vt:lpwstr/>
  </property>
  <property fmtid="{D5CDD505-2E9C-101B-9397-08002B2CF9AE}" pid="18" name="IVID103A18E1">
    <vt:lpwstr/>
  </property>
  <property fmtid="{D5CDD505-2E9C-101B-9397-08002B2CF9AE}" pid="19" name="IVID205A13F7">
    <vt:lpwstr/>
  </property>
  <property fmtid="{D5CDD505-2E9C-101B-9397-08002B2CF9AE}" pid="20" name="IVID1D1C1308">
    <vt:lpwstr/>
  </property>
  <property fmtid="{D5CDD505-2E9C-101B-9397-08002B2CF9AE}" pid="21" name="IVID1E4C15D5">
    <vt:lpwstr/>
  </property>
  <property fmtid="{D5CDD505-2E9C-101B-9397-08002B2CF9AE}" pid="22" name="IVIDC85034A1">
    <vt:lpwstr/>
  </property>
  <property fmtid="{D5CDD505-2E9C-101B-9397-08002B2CF9AE}" pid="23" name="IVIDC1B13DC">
    <vt:lpwstr/>
  </property>
  <property fmtid="{D5CDD505-2E9C-101B-9397-08002B2CF9AE}" pid="24" name="IVID57209FA">
    <vt:lpwstr/>
  </property>
  <property fmtid="{D5CDD505-2E9C-101B-9397-08002B2CF9AE}" pid="25" name="IVID2F2D16D9">
    <vt:lpwstr/>
  </property>
  <property fmtid="{D5CDD505-2E9C-101B-9397-08002B2CF9AE}" pid="26" name="IVID1E4617EE">
    <vt:lpwstr/>
  </property>
  <property fmtid="{D5CDD505-2E9C-101B-9397-08002B2CF9AE}" pid="27" name="IVIDB4A17EF">
    <vt:lpwstr/>
  </property>
  <property fmtid="{D5CDD505-2E9C-101B-9397-08002B2CF9AE}" pid="28" name="IVID29670FEB">
    <vt:lpwstr/>
  </property>
  <property fmtid="{D5CDD505-2E9C-101B-9397-08002B2CF9AE}" pid="29" name="IVID253A13EA">
    <vt:lpwstr/>
  </property>
  <property fmtid="{D5CDD505-2E9C-101B-9397-08002B2CF9AE}" pid="30" name="IVID3986B742">
    <vt:lpwstr/>
  </property>
  <property fmtid="{D5CDD505-2E9C-101B-9397-08002B2CF9AE}" pid="31" name="IVID40048AEB">
    <vt:lpwstr/>
  </property>
  <property fmtid="{D5CDD505-2E9C-101B-9397-08002B2CF9AE}" pid="32" name="IVIDBFEBCA47">
    <vt:lpwstr/>
  </property>
  <property fmtid="{D5CDD505-2E9C-101B-9397-08002B2CF9AE}" pid="33" name="IVIDE869F92E">
    <vt:lpwstr/>
  </property>
  <property fmtid="{D5CDD505-2E9C-101B-9397-08002B2CF9AE}" pid="34" name="IVID388E71CB">
    <vt:lpwstr/>
  </property>
  <property fmtid="{D5CDD505-2E9C-101B-9397-08002B2CF9AE}" pid="35" name="IVIDE4973558">
    <vt:lpwstr/>
  </property>
</Properties>
</file>