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60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SCSE - E" sheetId="7" r:id="rId7"/>
    <sheet name="000" sheetId="8" state="veryHidden" r:id="rId8"/>
  </sheets>
  <definedNames/>
  <calcPr fullCalcOnLoad="1"/>
</workbook>
</file>

<file path=xl/sharedStrings.xml><?xml version="1.0" encoding="utf-8"?>
<sst xmlns="http://schemas.openxmlformats.org/spreadsheetml/2006/main" count="610" uniqueCount="235">
  <si>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</si>
  <si>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</si>
  <si>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</si>
  <si>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</si>
  <si>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</si>
  <si>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</si>
  <si>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</si>
  <si>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</si>
  <si>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</si>
  <si>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</si>
  <si>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</si>
  <si>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</si>
  <si>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</si>
  <si>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</si>
  <si>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</si>
  <si>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</si>
  <si>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</si>
  <si>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</si>
  <si>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</si>
  <si>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</si>
  <si>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hire purchase creditors</t>
  </si>
  <si>
    <t xml:space="preserve">     Other current liabilities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</si>
  <si>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</si>
  <si>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</si>
  <si>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</si>
  <si>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</si>
  <si>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</si>
  <si>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</si>
  <si>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</si>
  <si>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</si>
  <si>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</si>
  <si>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</si>
  <si>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</si>
  <si>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</si>
  <si>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</si>
  <si>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</si>
  <si>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</si>
  <si>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</si>
  <si>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</si>
  <si>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</si>
  <si>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</si>
  <si>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Cost of construction and service</t>
  </si>
  <si>
    <t xml:space="preserve">     Selling and administrative expenses</t>
  </si>
  <si>
    <t xml:space="preserve">     Directors' remuneration</t>
  </si>
  <si>
    <t>TOTAL EXPENSES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</si>
  <si>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</si>
  <si>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</si>
  <si>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</si>
  <si>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</si>
  <si>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</si>
  <si>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</si>
  <si>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</si>
  <si>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</si>
  <si>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</si>
  <si>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</si>
  <si>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</si>
  <si>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</si>
  <si>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</si>
  <si>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</si>
  <si>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</si>
  <si>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</si>
  <si>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</si>
  <si>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</si>
  <si>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>CASH FLOWS FROM (USED IN) FINANCING ACTIVITIES</t>
  </si>
  <si>
    <t xml:space="preserve">Supplementary cash flows information </t>
  </si>
  <si>
    <t xml:space="preserve">        Interest expense</t>
  </si>
  <si>
    <t>BALANCE SHEETS (Continued)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</si>
  <si>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</si>
  <si>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</si>
  <si>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</si>
  <si>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</si>
  <si>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</si>
  <si>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</si>
  <si>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</si>
  <si>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</si>
  <si>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</si>
  <si>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</si>
  <si>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</si>
  <si>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</si>
  <si>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</si>
  <si>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</si>
  <si>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</si>
  <si>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revaluation</t>
  </si>
  <si>
    <t>Appropriated-</t>
  </si>
  <si>
    <t>Total</t>
  </si>
  <si>
    <t>Net earnings</t>
  </si>
  <si>
    <t>THE COMPANY ONLY</t>
  </si>
  <si>
    <t xml:space="preserve">          Others - net</t>
  </si>
  <si>
    <t>SINO-THAI ENGINEERING AND CONSTRUCTION PUBLIC COMPANY LIMITED AND SUBSIDIARIES</t>
  </si>
  <si>
    <t>NON-CURRENT LIABILITIES</t>
  </si>
  <si>
    <t xml:space="preserve">     Other liabilities</t>
  </si>
  <si>
    <t>TOTAL NON-CURRENT LIABILITIES</t>
  </si>
  <si>
    <t>Ordinary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</si>
  <si>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</si>
  <si>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</si>
  <si>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</si>
  <si>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</si>
  <si>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Property, plant and equipment - net</t>
  </si>
  <si>
    <t xml:space="preserve">       for under equity method</t>
  </si>
  <si>
    <t xml:space="preserve">     MINORITY INTEREST</t>
  </si>
  <si>
    <t>EARNINGS PER SHARE</t>
  </si>
  <si>
    <t>issued and fully paid</t>
  </si>
  <si>
    <t>statutory reserve</t>
  </si>
  <si>
    <t>securities</t>
  </si>
  <si>
    <t>Minority interest</t>
  </si>
  <si>
    <t xml:space="preserve">        Related parties</t>
  </si>
  <si>
    <t xml:space="preserve">     Total accounts and notes payable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</si>
  <si>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</si>
  <si>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</si>
  <si>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</si>
  <si>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</si>
  <si>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>(UNAUDITED BUT REVIEWED)</t>
  </si>
  <si>
    <t xml:space="preserve">     Other income</t>
  </si>
  <si>
    <t>NET EARNINGS FOR THE PERIOD</t>
  </si>
  <si>
    <t xml:space="preserve">   Basic earnings per share (Baht)</t>
  </si>
  <si>
    <t xml:space="preserve">   Diluted earnings per share (Baht)</t>
  </si>
  <si>
    <t xml:space="preserve">        Accounts receivable - related parties</t>
  </si>
  <si>
    <t xml:space="preserve">           under equity method</t>
  </si>
  <si>
    <t xml:space="preserve">        Accounts payable - related parties</t>
  </si>
  <si>
    <t>Net decrease in cash and cash equivalents</t>
  </si>
  <si>
    <t>Cash and cash equivalents at beginning of period</t>
  </si>
  <si>
    <t xml:space="preserve">     Cash paid during period for :-</t>
  </si>
  <si>
    <t>(Unit : Thousand Baht)</t>
  </si>
  <si>
    <t>(Unaudited</t>
  </si>
  <si>
    <t>but reviewed)</t>
  </si>
  <si>
    <t xml:space="preserve">     Fixed deposits with restrictions</t>
  </si>
  <si>
    <t xml:space="preserve">      Net earnings</t>
  </si>
  <si>
    <t xml:space="preserve">     Net earnings</t>
  </si>
  <si>
    <t xml:space="preserve">     Adjustments to reconcile net earnings to net cash</t>
  </si>
  <si>
    <t>Cash and cash equivalents at end of period</t>
  </si>
  <si>
    <t>(Audited)</t>
  </si>
  <si>
    <t>Share of revaluation</t>
  </si>
  <si>
    <t>surplus of</t>
  </si>
  <si>
    <t>subsidiaries</t>
  </si>
  <si>
    <t>Unrealised gains (losses)</t>
  </si>
  <si>
    <t>Share of amortisation of revaluation surplus of subsidiary</t>
  </si>
  <si>
    <t xml:space="preserve">     Purchases of property, plant and equipment</t>
  </si>
  <si>
    <t>EARNINGS BEFORE MINORITY INTEREST</t>
  </si>
  <si>
    <t xml:space="preserve">        Doubtful debts recovery</t>
  </si>
  <si>
    <t xml:space="preserve">     Decrease in fixed deposits with restrictions</t>
  </si>
  <si>
    <t>Preference</t>
  </si>
  <si>
    <t xml:space="preserve">     Excess of net book value of subsidiary over cost of investment</t>
  </si>
  <si>
    <t xml:space="preserve">     Decrease in loans to related parties</t>
  </si>
  <si>
    <t>Unappropriated</t>
  </si>
  <si>
    <t>(deficit)</t>
  </si>
  <si>
    <t xml:space="preserve">        Registered</t>
  </si>
  <si>
    <t xml:space="preserve">        Issued and fully paid</t>
  </si>
  <si>
    <t>CASH FLOWS STATEMENTS</t>
  </si>
  <si>
    <t>CASH FLOWS STATEMENTS (Continued)</t>
  </si>
  <si>
    <t xml:space="preserve">        Unrelated parties - net</t>
  </si>
  <si>
    <t xml:space="preserve">     Provision for loss of joint ventures</t>
  </si>
  <si>
    <t xml:space="preserve">     Current portion of long-term loan from related company</t>
  </si>
  <si>
    <t xml:space="preserve">     Long-term loan from related company - net of current portion</t>
  </si>
  <si>
    <t xml:space="preserve">        The Company's revaluation surplus</t>
  </si>
  <si>
    <t>The Company's</t>
  </si>
  <si>
    <t>on available-for-sale</t>
  </si>
  <si>
    <t>Balance as at 31 December 2002 - audited</t>
  </si>
  <si>
    <t xml:space="preserve">     Bank overdrafts and loans from financial institutions</t>
  </si>
  <si>
    <t>(Unit : Thousand Baht, except earnings per share expressed in Baht)</t>
  </si>
  <si>
    <t xml:space="preserve">     Share of profit from investments accounted</t>
  </si>
  <si>
    <t xml:space="preserve">        Income from reversal of accrued interest expenses of</t>
  </si>
  <si>
    <t xml:space="preserve">           restructured loans</t>
  </si>
  <si>
    <t xml:space="preserve">        Income from reversal of provision for loss of joint venture</t>
  </si>
  <si>
    <t xml:space="preserve">CASH FLOWS FROM (USED IN) OPERATING ACTIVITIES </t>
  </si>
  <si>
    <t xml:space="preserve">        Decrease in reserves for loss of projects</t>
  </si>
  <si>
    <t xml:space="preserve">           Net cash used in operating activities</t>
  </si>
  <si>
    <t xml:space="preserve">        Amortisation of excess of net book value of subsidiary</t>
  </si>
  <si>
    <t xml:space="preserve">           over cost of investment</t>
  </si>
  <si>
    <t xml:space="preserve">     Repayment of long-term loans</t>
  </si>
  <si>
    <t xml:space="preserve">     Repayment of restructured loans</t>
  </si>
  <si>
    <t xml:space="preserve">     Cash received from sales of equipment and condominium</t>
  </si>
  <si>
    <t xml:space="preserve">     Cash paid for purchase of current investments</t>
  </si>
  <si>
    <t xml:space="preserve">        Share of profit from investments accounted for</t>
  </si>
  <si>
    <t xml:space="preserve">     Other long-term investments - net</t>
  </si>
  <si>
    <t xml:space="preserve"> 31 December 2003</t>
  </si>
  <si>
    <t xml:space="preserve">     Notes receivable</t>
  </si>
  <si>
    <t xml:space="preserve">     Loans to other company</t>
  </si>
  <si>
    <t xml:space="preserve">           1,020,000,000 ordinary shares of Baht 1 each</t>
  </si>
  <si>
    <t xml:space="preserve">           (As at 31 December 2003 :</t>
  </si>
  <si>
    <t xml:space="preserve">            1,008,168,150 ordinary shares of Baht 1 each)</t>
  </si>
  <si>
    <t xml:space="preserve">     Share subscription received in advance</t>
  </si>
  <si>
    <t xml:space="preserve">        Unappropriated </t>
  </si>
  <si>
    <t>Balance as at 31 December 2003 - audited</t>
  </si>
  <si>
    <t>Share subscription</t>
  </si>
  <si>
    <t>received in</t>
  </si>
  <si>
    <t>advance</t>
  </si>
  <si>
    <t>7,8</t>
  </si>
  <si>
    <t xml:space="preserve">     Proceeds from the exercises of warrants</t>
  </si>
  <si>
    <t xml:space="preserve">     Current investments - marketable securities  </t>
  </si>
  <si>
    <t xml:space="preserve">        Minority interest in earnings (loss) of subsidiaries</t>
  </si>
  <si>
    <t>2,3</t>
  </si>
  <si>
    <t xml:space="preserve">        Advances to subcontractors - net</t>
  </si>
  <si>
    <t xml:space="preserve">  30 June 2004</t>
  </si>
  <si>
    <t>EARNINGS BEFORE INTEREST EXPENSES, TAX AND</t>
  </si>
  <si>
    <t>CORPORATE INCOME TAX</t>
  </si>
  <si>
    <t>MINORITY INTEREST IN LOSS (EARNINGS) OF SUBSIDIARIES</t>
  </si>
  <si>
    <t xml:space="preserve">        Loss on sales of current investments</t>
  </si>
  <si>
    <t xml:space="preserve">     Cash received from sales of current investments</t>
  </si>
  <si>
    <t xml:space="preserve">     Cash received from sales of other long-term investments</t>
  </si>
  <si>
    <t xml:space="preserve">     Dividend received</t>
  </si>
  <si>
    <t xml:space="preserve">     Increase (decrease) in bank overdrafts and loans from financial institutions</t>
  </si>
  <si>
    <t xml:space="preserve">        Net cash used in financing activities</t>
  </si>
  <si>
    <t>FOR THE SIX-MONTH PERIODS ENDED 30 JUNE 2004 AND 2003</t>
  </si>
  <si>
    <t>FOR THE THREE-MONTH PERIODS ENDED 30 JUNE 2004 AND 2003</t>
  </si>
  <si>
    <t>Increase in fair value of available-for-sale securities</t>
  </si>
  <si>
    <t xml:space="preserve">Increase in share capital from the exercises </t>
  </si>
  <si>
    <t>Balance as at 30 June 2003</t>
  </si>
  <si>
    <t>Increase in share capital from the exercises</t>
  </si>
  <si>
    <t>Balance as at 30 June 2004</t>
  </si>
  <si>
    <t xml:space="preserve">           1,011,931,850 ordinary shares of Baht 1 each</t>
  </si>
  <si>
    <t xml:space="preserve">     of warrants </t>
  </si>
  <si>
    <t xml:space="preserve">Receipt of share subscription in advance </t>
  </si>
  <si>
    <t xml:space="preserve">     of warrants (Note 7)</t>
  </si>
  <si>
    <t>Receipt of share subscription in advance (Note 8)</t>
  </si>
  <si>
    <t>Decrease in fair value of available-for-sale securities</t>
  </si>
  <si>
    <t>Unrealesed gains (loss)</t>
  </si>
  <si>
    <t>Receipt of share subscription in advance</t>
  </si>
  <si>
    <t xml:space="preserve">       Write off withholding income tax</t>
  </si>
  <si>
    <t xml:space="preserve">     Net cash paid for purchase of other long-term investments</t>
  </si>
  <si>
    <t xml:space="preserve">        Corporate income tax</t>
  </si>
  <si>
    <t xml:space="preserve">     Current portion of debentures</t>
  </si>
  <si>
    <t xml:space="preserve">     Debentures - net of current portion</t>
  </si>
  <si>
    <t xml:space="preserve">     Increase in loan to other companies</t>
  </si>
  <si>
    <t xml:space="preserve">     Dividend payment</t>
  </si>
  <si>
    <t xml:space="preserve">     Net cash paid for purchase of investment in associated company</t>
  </si>
  <si>
    <t>Dividend payment (Note 11)</t>
  </si>
  <si>
    <t xml:space="preserve">        Unrealised loss (gain) on decrease (increase) in fair value of marketable securities</t>
  </si>
  <si>
    <t xml:space="preserve">        Unrealised loss (gain) on exchange rate</t>
  </si>
  <si>
    <t xml:space="preserve">        Loss (gain) on disposal of equipment and condominium</t>
  </si>
  <si>
    <t xml:space="preserve">        Net cash from (used in) investing activities</t>
  </si>
  <si>
    <t xml:space="preserve">     Decrease in long-term loan from related company</t>
  </si>
  <si>
    <t>Increase in share of revaluation surplus of subsidiary (Note 6)</t>
  </si>
  <si>
    <t>Share of unrealised loss on available-for-sale securities</t>
  </si>
  <si>
    <t xml:space="preserve">     of subsidiary</t>
  </si>
  <si>
    <t xml:space="preserve">     Unrealised gains (loss) on available-for-sale securities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</si>
</sst>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\t&quot;$&quot;#,##0_);\(\t&quot;$&quot;#,##0\)"/>
    <numFmt numFmtId="194" formatCode="\t&quot;$&quot;#,##0_);[Red]\(\t&quot;$&quot;#,##0\)"/>
    <numFmt numFmtId="195" formatCode="\t&quot;$&quot;#,##0.00_);\(\t&quot;$&quot;#,##0.00\)"/>
    <numFmt numFmtId="196" formatCode="\t&quot;$&quot;#,##0.00_);[Red]\(\t&quot;$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d\ \ด\ด\ด\ด\ \b\b\b\b"/>
  </numFmts>
  <fonts count="21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i/>
      <sz val="14"/>
      <name val="Angsana New"/>
      <family val="1"/>
    </font>
    <font>
      <sz val="13"/>
      <color indexed="8"/>
      <name val="Angsana New"/>
      <family val="1"/>
    </font>
    <font>
      <i/>
      <sz val="13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7" fontId="5" fillId="0" borderId="0">
      <alignment/>
      <protection/>
    </xf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>
      <alignment/>
      <protection/>
    </xf>
    <xf numFmtId="204" fontId="5" fillId="0" borderId="0">
      <alignment/>
      <protection/>
    </xf>
    <xf numFmtId="0" fontId="12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18">
    <xf numFmtId="0" fontId="0" fillId="0" borderId="0" xfId="0" applyAlignment="1">
      <alignment/>
    </xf>
    <xf numFmtId="41" fontId="13" fillId="0" borderId="0" xfId="0" applyNumberFormat="1" applyFont="1" applyBorder="1" applyAlignment="1" quotePrefix="1">
      <alignment horizontal="center"/>
    </xf>
    <xf numFmtId="37" fontId="13" fillId="0" borderId="0" xfId="0" applyNumberFormat="1" applyFont="1" applyAlignment="1">
      <alignment horizontal="left" vertical="center"/>
    </xf>
    <xf numFmtId="37" fontId="13" fillId="0" borderId="0" xfId="0" applyNumberFormat="1" applyFont="1" applyAlignment="1">
      <alignment horizontal="centerContinuous" vertical="center"/>
    </xf>
    <xf numFmtId="37" fontId="14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Alignment="1">
      <alignment vertical="center"/>
    </xf>
    <xf numFmtId="38" fontId="13" fillId="0" borderId="0" xfId="28" applyNumberFormat="1" applyFont="1" applyAlignment="1">
      <alignment horizontal="centerContinuous" vertical="center"/>
      <protection/>
    </xf>
    <xf numFmtId="38" fontId="13" fillId="0" borderId="0" xfId="0" applyNumberFormat="1" applyFont="1" applyAlignment="1">
      <alignment horizontal="centerContinuous" vertical="center"/>
    </xf>
    <xf numFmtId="38" fontId="15" fillId="0" borderId="0" xfId="28" applyNumberFormat="1" applyFont="1" applyAlignment="1">
      <alignment horizontal="center" vertical="center"/>
      <protection/>
    </xf>
    <xf numFmtId="37" fontId="16" fillId="0" borderId="3" xfId="28" applyNumberFormat="1" applyFont="1" applyBorder="1" applyAlignment="1">
      <alignment horizontal="right" vertical="center"/>
      <protection/>
    </xf>
    <xf numFmtId="37" fontId="16" fillId="0" borderId="3" xfId="28" applyNumberFormat="1" applyFont="1" applyBorder="1" applyAlignment="1">
      <alignment horizontal="center" vertical="center"/>
      <protection/>
    </xf>
    <xf numFmtId="37" fontId="16" fillId="0" borderId="0" xfId="28" applyNumberFormat="1" applyFont="1" applyAlignment="1">
      <alignment vertical="center"/>
      <protection/>
    </xf>
    <xf numFmtId="38" fontId="14" fillId="0" borderId="0" xfId="28" applyNumberFormat="1" applyFont="1" applyAlignment="1">
      <alignment horizontal="center" vertical="center"/>
      <protection/>
    </xf>
    <xf numFmtId="0" fontId="14" fillId="0" borderId="0" xfId="28" applyNumberFormat="1" applyFont="1" applyAlignment="1">
      <alignment horizontal="center" vertical="center"/>
      <protection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28" applyNumberFormat="1" applyFont="1" applyAlignment="1">
      <alignment horizontal="center" vertical="center"/>
      <protection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Alignment="1">
      <alignment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/>
    </xf>
    <xf numFmtId="37" fontId="18" fillId="0" borderId="0" xfId="0" applyNumberFormat="1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3" fontId="13" fillId="0" borderId="0" xfId="15" applyNumberFormat="1" applyFont="1" applyBorder="1" applyAlignment="1">
      <alignment/>
    </xf>
    <xf numFmtId="3" fontId="18" fillId="0" borderId="0" xfId="15" applyNumberFormat="1" applyFont="1" applyAlignment="1">
      <alignment horizontal="center"/>
    </xf>
    <xf numFmtId="3" fontId="13" fillId="0" borderId="0" xfId="15" applyNumberFormat="1" applyFont="1" applyAlignment="1">
      <alignment/>
    </xf>
    <xf numFmtId="41" fontId="18" fillId="0" borderId="0" xfId="0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0" applyNumberFormat="1" applyFont="1" applyAlignment="1">
      <alignment horizontal="right"/>
    </xf>
    <xf numFmtId="41" fontId="17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Continuous"/>
    </xf>
    <xf numFmtId="41" fontId="13" fillId="0" borderId="0" xfId="0" applyNumberFormat="1" applyFont="1" applyAlignment="1" quotePrefix="1">
      <alignment horizontal="centerContinuous"/>
    </xf>
    <xf numFmtId="41" fontId="13" fillId="0" borderId="0" xfId="0" applyNumberFormat="1" applyFont="1" applyAlignment="1">
      <alignment horizontal="centerContinuous"/>
    </xf>
    <xf numFmtId="41" fontId="17" fillId="0" borderId="0" xfId="0" applyNumberFormat="1" applyFont="1" applyAlignment="1">
      <alignment horizontal="centerContinuous"/>
    </xf>
    <xf numFmtId="37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17" fillId="0" borderId="0" xfId="0" applyNumberFormat="1" applyFont="1" applyBorder="1" applyAlignment="1">
      <alignment horizontal="right"/>
    </xf>
    <xf numFmtId="3" fontId="13" fillId="0" borderId="0" xfId="15" applyNumberFormat="1" applyFont="1" applyAlignment="1">
      <alignment horizontal="right"/>
    </xf>
    <xf numFmtId="3" fontId="17" fillId="0" borderId="0" xfId="15" applyNumberFormat="1" applyFont="1" applyBorder="1" applyAlignment="1">
      <alignment horizontal="right"/>
    </xf>
    <xf numFmtId="3" fontId="13" fillId="0" borderId="0" xfId="15" applyNumberFormat="1" applyFont="1" applyBorder="1" applyAlignment="1">
      <alignment horizontal="right"/>
    </xf>
    <xf numFmtId="37" fontId="14" fillId="0" borderId="0" xfId="28" applyNumberFormat="1" applyFont="1" applyAlignment="1">
      <alignment horizontal="center"/>
      <protection/>
    </xf>
    <xf numFmtId="41" fontId="13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3" fillId="0" borderId="0" xfId="28" applyNumberFormat="1" applyFont="1" applyAlignment="1">
      <alignment/>
      <protection/>
    </xf>
    <xf numFmtId="41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/>
    </xf>
    <xf numFmtId="37" fontId="13" fillId="0" borderId="4" xfId="0" applyNumberFormat="1" applyFont="1" applyBorder="1" applyAlignment="1">
      <alignment/>
    </xf>
    <xf numFmtId="37" fontId="13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left"/>
    </xf>
    <xf numFmtId="37" fontId="16" fillId="0" borderId="0" xfId="0" applyNumberFormat="1" applyFont="1" applyAlignment="1">
      <alignment vertic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37" fontId="14" fillId="0" borderId="0" xfId="0" applyNumberFormat="1" applyFont="1" applyBorder="1" applyAlignment="1">
      <alignment horizontal="center"/>
    </xf>
    <xf numFmtId="213" fontId="17" fillId="0" borderId="0" xfId="0" applyNumberFormat="1" applyFont="1" applyBorder="1" applyAlignment="1">
      <alignment horizontal="right"/>
    </xf>
    <xf numFmtId="37" fontId="13" fillId="0" borderId="5" xfId="0" applyNumberFormat="1" applyFont="1" applyBorder="1" applyAlignment="1">
      <alignment/>
    </xf>
    <xf numFmtId="41" fontId="13" fillId="0" borderId="5" xfId="0" applyNumberFormat="1" applyFont="1" applyBorder="1" applyAlignment="1">
      <alignment horizontal="right"/>
    </xf>
    <xf numFmtId="213" fontId="19" fillId="0" borderId="0" xfId="0" applyNumberFormat="1" applyFont="1" applyBorder="1" applyAlignment="1">
      <alignment horizontal="center"/>
    </xf>
    <xf numFmtId="213" fontId="20" fillId="0" borderId="0" xfId="0" applyNumberFormat="1" applyFont="1" applyBorder="1" applyAlignment="1">
      <alignment horizontal="center"/>
    </xf>
    <xf numFmtId="213" fontId="10" fillId="0" borderId="0" xfId="0" applyNumberFormat="1" applyFont="1" applyBorder="1" applyAlignment="1">
      <alignment horizontal="center"/>
    </xf>
    <xf numFmtId="213" fontId="19" fillId="0" borderId="6" xfId="0" applyNumberFormat="1" applyFont="1" applyBorder="1" applyAlignment="1">
      <alignment horizontal="center"/>
    </xf>
    <xf numFmtId="213" fontId="19" fillId="0" borderId="7" xfId="0" applyNumberFormat="1" applyFont="1" applyBorder="1" applyAlignment="1">
      <alignment horizontal="center"/>
    </xf>
    <xf numFmtId="213" fontId="10" fillId="0" borderId="0" xfId="0" applyNumberFormat="1" applyFont="1" applyAlignment="1">
      <alignment horizontal="center"/>
    </xf>
    <xf numFmtId="213" fontId="10" fillId="0" borderId="0" xfId="15" applyNumberFormat="1" applyFont="1" applyAlignment="1">
      <alignment horizontal="center"/>
    </xf>
    <xf numFmtId="213" fontId="19" fillId="0" borderId="3" xfId="0" applyNumberFormat="1" applyFont="1" applyBorder="1" applyAlignment="1">
      <alignment horizontal="center"/>
    </xf>
    <xf numFmtId="213" fontId="19" fillId="0" borderId="8" xfId="0" applyNumberFormat="1" applyFont="1" applyBorder="1" applyAlignment="1">
      <alignment horizontal="center"/>
    </xf>
    <xf numFmtId="213" fontId="20" fillId="0" borderId="0" xfId="0" applyNumberFormat="1" applyFont="1" applyAlignment="1">
      <alignment horizontal="center"/>
    </xf>
    <xf numFmtId="213" fontId="19" fillId="0" borderId="0" xfId="0" applyNumberFormat="1" applyFont="1" applyFill="1" applyBorder="1" applyAlignment="1">
      <alignment horizontal="center"/>
    </xf>
    <xf numFmtId="213" fontId="19" fillId="0" borderId="9" xfId="0" applyNumberFormat="1" applyFont="1" applyBorder="1" applyAlignment="1">
      <alignment horizontal="center"/>
    </xf>
    <xf numFmtId="213" fontId="10" fillId="0" borderId="0" xfId="15" applyNumberFormat="1" applyFont="1" applyBorder="1" applyAlignment="1">
      <alignment horizontal="center"/>
    </xf>
    <xf numFmtId="213" fontId="20" fillId="0" borderId="0" xfId="15" applyNumberFormat="1" applyFont="1" applyAlignment="1">
      <alignment horizontal="center"/>
    </xf>
    <xf numFmtId="213" fontId="19" fillId="0" borderId="0" xfId="15" applyNumberFormat="1" applyFont="1" applyBorder="1" applyAlignment="1">
      <alignment horizontal="center"/>
    </xf>
    <xf numFmtId="213" fontId="10" fillId="0" borderId="10" xfId="0" applyNumberFormat="1" applyFont="1" applyBorder="1" applyAlignment="1">
      <alignment horizontal="center"/>
    </xf>
    <xf numFmtId="213" fontId="10" fillId="0" borderId="8" xfId="0" applyNumberFormat="1" applyFont="1" applyBorder="1" applyAlignment="1">
      <alignment horizontal="center"/>
    </xf>
    <xf numFmtId="213" fontId="10" fillId="0" borderId="3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right"/>
    </xf>
    <xf numFmtId="208" fontId="10" fillId="0" borderId="10" xfId="0" applyNumberFormat="1" applyFont="1" applyBorder="1" applyAlignment="1">
      <alignment horizontal="right"/>
    </xf>
    <xf numFmtId="208" fontId="10" fillId="0" borderId="0" xfId="0" applyNumberFormat="1" applyFont="1" applyBorder="1" applyAlignment="1">
      <alignment horizontal="right"/>
    </xf>
    <xf numFmtId="213" fontId="10" fillId="0" borderId="0" xfId="0" applyNumberFormat="1" applyFont="1" applyFill="1" applyAlignment="1">
      <alignment horizontal="center"/>
    </xf>
    <xf numFmtId="41" fontId="10" fillId="0" borderId="8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213" fontId="10" fillId="0" borderId="9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37" fontId="13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21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13" fontId="13" fillId="0" borderId="0" xfId="0" applyNumberFormat="1" applyFont="1" applyAlignment="1">
      <alignment horizontal="center"/>
    </xf>
    <xf numFmtId="213" fontId="13" fillId="0" borderId="9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213" fontId="13" fillId="0" borderId="0" xfId="0" applyNumberFormat="1" applyFont="1" applyBorder="1" applyAlignment="1">
      <alignment/>
    </xf>
    <xf numFmtId="213" fontId="13" fillId="0" borderId="0" xfId="0" applyNumberFormat="1" applyFont="1" applyAlignment="1">
      <alignment/>
    </xf>
    <xf numFmtId="3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37" fontId="13" fillId="0" borderId="8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6" fillId="0" borderId="3" xfId="0" applyNumberFormat="1" applyFont="1" applyBorder="1" applyAlignment="1">
      <alignment horizontal="center"/>
    </xf>
    <xf numFmtId="37" fontId="13" fillId="0" borderId="3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912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909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912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909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7"/>
  <sheetViews>
    <sheetView showGridLines="0" tabSelected="1" zoomScale="95" zoomScaleNormal="95" workbookViewId="0" topLeftCell="A92">
      <selection activeCell="A100" sqref="A100"/>
    </sheetView>
  </sheetViews>
  <sheetFormatPr defaultColWidth="9.00390625" defaultRowHeight="21" customHeight="1"/>
  <cols>
    <col min="1" max="1" width="45.375" style="20" customWidth="1"/>
    <col min="2" max="2" width="16.75390625" style="20" customWidth="1"/>
    <col min="3" max="3" width="1.75390625" style="20" customWidth="1"/>
    <col min="4" max="4" width="12.375" style="33" customWidth="1"/>
    <col min="5" max="5" width="1.75390625" style="33" customWidth="1"/>
    <col min="6" max="6" width="13.875" style="34" bestFit="1" customWidth="1"/>
    <col min="7" max="7" width="1.75390625" style="33" customWidth="1"/>
    <col min="8" max="8" width="12.00390625" style="33" customWidth="1"/>
    <col min="9" max="9" width="1.75390625" style="33" customWidth="1"/>
    <col min="10" max="10" width="12.625" style="35" customWidth="1"/>
    <col min="11" max="11" width="1.875" style="24" customWidth="1"/>
    <col min="12" max="12" width="11.00390625" style="24" customWidth="1"/>
    <col min="13" max="16384" width="10.75390625" style="20" customWidth="1"/>
  </cols>
  <sheetData>
    <row r="1" spans="1:12" s="6" customFormat="1" ht="21" customHeight="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2" s="6" customFormat="1" ht="21" customHeight="1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5"/>
      <c r="L2" s="5"/>
    </row>
    <row r="3" spans="1:12" s="6" customFormat="1" ht="21" customHeight="1">
      <c r="A3" s="8" t="s">
        <v>122</v>
      </c>
      <c r="B3" s="3"/>
      <c r="C3" s="3"/>
      <c r="D3" s="3"/>
      <c r="E3" s="3"/>
      <c r="F3" s="3"/>
      <c r="G3" s="3"/>
      <c r="H3" s="3"/>
      <c r="I3" s="3"/>
      <c r="J3" s="3"/>
      <c r="K3" s="5"/>
      <c r="L3" s="5"/>
    </row>
    <row r="4" spans="1:12" s="6" customFormat="1" ht="21" customHeight="1">
      <c r="A4" s="8"/>
      <c r="B4" s="3"/>
      <c r="C4" s="3"/>
      <c r="D4" s="3"/>
      <c r="E4" s="3"/>
      <c r="F4" s="3"/>
      <c r="G4" s="3"/>
      <c r="H4" s="3"/>
      <c r="I4" s="3"/>
      <c r="J4" s="3"/>
      <c r="K4" s="5"/>
      <c r="L4" s="5"/>
    </row>
    <row r="5" spans="2:12" s="6" customFormat="1" ht="21" customHeight="1">
      <c r="B5" s="9"/>
      <c r="C5" s="9"/>
      <c r="D5" s="10"/>
      <c r="E5" s="11" t="s">
        <v>2</v>
      </c>
      <c r="F5" s="10"/>
      <c r="G5" s="12"/>
      <c r="H5" s="10"/>
      <c r="I5" s="11" t="s">
        <v>3</v>
      </c>
      <c r="J5" s="10"/>
      <c r="K5" s="5"/>
      <c r="L5" s="5"/>
    </row>
    <row r="6" spans="2:12" s="6" customFormat="1" ht="21" customHeight="1">
      <c r="B6" s="13" t="s">
        <v>4</v>
      </c>
      <c r="C6" s="14"/>
      <c r="D6" s="15" t="s">
        <v>192</v>
      </c>
      <c r="E6" s="16"/>
      <c r="F6" s="15" t="s">
        <v>174</v>
      </c>
      <c r="G6" s="17"/>
      <c r="H6" s="15" t="s">
        <v>192</v>
      </c>
      <c r="I6" s="16"/>
      <c r="J6" s="15" t="s">
        <v>174</v>
      </c>
      <c r="K6" s="5"/>
      <c r="L6" s="5"/>
    </row>
    <row r="7" spans="2:12" s="6" customFormat="1" ht="21" customHeight="1">
      <c r="B7" s="13"/>
      <c r="C7" s="14"/>
      <c r="D7" s="18" t="s">
        <v>123</v>
      </c>
      <c r="E7" s="19"/>
      <c r="F7" s="18" t="s">
        <v>130</v>
      </c>
      <c r="G7" s="17"/>
      <c r="H7" s="18" t="s">
        <v>123</v>
      </c>
      <c r="I7" s="19"/>
      <c r="J7" s="18" t="s">
        <v>130</v>
      </c>
      <c r="K7" s="5"/>
      <c r="L7" s="5"/>
    </row>
    <row r="8" spans="2:12" s="6" customFormat="1" ht="21" customHeight="1">
      <c r="B8" s="13"/>
      <c r="C8" s="14"/>
      <c r="D8" s="18" t="s">
        <v>124</v>
      </c>
      <c r="E8" s="19"/>
      <c r="F8" s="18"/>
      <c r="G8" s="17"/>
      <c r="H8" s="18" t="s">
        <v>124</v>
      </c>
      <c r="I8" s="19"/>
      <c r="J8" s="18"/>
      <c r="K8" s="5"/>
      <c r="L8" s="5"/>
    </row>
    <row r="9" spans="1:13" ht="21" customHeight="1">
      <c r="A9" s="6" t="s">
        <v>16</v>
      </c>
      <c r="D9" s="21"/>
      <c r="E9" s="21"/>
      <c r="F9" s="22"/>
      <c r="G9" s="21"/>
      <c r="H9" s="21"/>
      <c r="I9" s="21"/>
      <c r="J9" s="23"/>
      <c r="M9" s="24"/>
    </row>
    <row r="10" spans="1:10" ht="21" customHeight="1">
      <c r="A10" s="6" t="s">
        <v>15</v>
      </c>
      <c r="B10" s="25"/>
      <c r="D10" s="21"/>
      <c r="E10" s="26"/>
      <c r="F10" s="22"/>
      <c r="G10" s="1"/>
      <c r="H10" s="21"/>
      <c r="I10" s="1"/>
      <c r="J10" s="23"/>
    </row>
    <row r="11" spans="1:10" ht="21" customHeight="1">
      <c r="A11" s="6" t="s">
        <v>110</v>
      </c>
      <c r="B11" s="25"/>
      <c r="D11" s="74">
        <v>733809</v>
      </c>
      <c r="E11" s="75"/>
      <c r="F11" s="74">
        <v>1335812</v>
      </c>
      <c r="G11" s="76"/>
      <c r="H11" s="74">
        <v>657271</v>
      </c>
      <c r="I11" s="76"/>
      <c r="J11" s="74">
        <v>1183262</v>
      </c>
    </row>
    <row r="12" spans="1:10" ht="21" customHeight="1">
      <c r="A12" s="6" t="s">
        <v>188</v>
      </c>
      <c r="B12" s="25"/>
      <c r="D12" s="74">
        <v>9695</v>
      </c>
      <c r="E12" s="75"/>
      <c r="F12" s="74">
        <v>12052</v>
      </c>
      <c r="G12" s="76"/>
      <c r="H12" s="74">
        <v>945</v>
      </c>
      <c r="I12" s="76"/>
      <c r="J12" s="74">
        <v>2052</v>
      </c>
    </row>
    <row r="13" spans="1:10" ht="21" customHeight="1">
      <c r="A13" s="2" t="s">
        <v>14</v>
      </c>
      <c r="B13" s="25"/>
      <c r="D13" s="74"/>
      <c r="E13" s="75"/>
      <c r="F13" s="74"/>
      <c r="G13" s="76"/>
      <c r="H13" s="74"/>
      <c r="I13" s="76"/>
      <c r="J13" s="74"/>
    </row>
    <row r="14" spans="1:10" ht="21" customHeight="1">
      <c r="A14" s="2" t="s">
        <v>149</v>
      </c>
      <c r="B14" s="25">
        <v>2</v>
      </c>
      <c r="D14" s="77">
        <v>552288</v>
      </c>
      <c r="E14" s="75"/>
      <c r="F14" s="77">
        <v>514429</v>
      </c>
      <c r="G14" s="76"/>
      <c r="H14" s="77">
        <v>533582</v>
      </c>
      <c r="I14" s="76"/>
      <c r="J14" s="77">
        <v>497435</v>
      </c>
    </row>
    <row r="15" spans="1:10" ht="21" customHeight="1">
      <c r="A15" s="2" t="s">
        <v>96</v>
      </c>
      <c r="B15" s="25" t="s">
        <v>190</v>
      </c>
      <c r="D15" s="78">
        <v>46635</v>
      </c>
      <c r="E15" s="75"/>
      <c r="F15" s="78">
        <v>192743</v>
      </c>
      <c r="G15" s="76"/>
      <c r="H15" s="78">
        <v>58647</v>
      </c>
      <c r="I15" s="76"/>
      <c r="J15" s="78">
        <v>194082</v>
      </c>
    </row>
    <row r="16" spans="1:10" ht="21" customHeight="1">
      <c r="A16" s="2" t="s">
        <v>13</v>
      </c>
      <c r="B16" s="25"/>
      <c r="D16" s="74">
        <f>SUM(D14:D15)</f>
        <v>598923</v>
      </c>
      <c r="E16" s="75"/>
      <c r="F16" s="74">
        <f>SUM(F14:F15)</f>
        <v>707172</v>
      </c>
      <c r="G16" s="76"/>
      <c r="H16" s="74">
        <f>SUM(H14:H15)</f>
        <v>592229</v>
      </c>
      <c r="I16" s="76"/>
      <c r="J16" s="74">
        <f>SUM(J14:J15)</f>
        <v>691517</v>
      </c>
    </row>
    <row r="17" spans="1:10" ht="21" customHeight="1">
      <c r="A17" s="2" t="s">
        <v>175</v>
      </c>
      <c r="B17" s="25"/>
      <c r="D17" s="74">
        <v>46427</v>
      </c>
      <c r="E17" s="75"/>
      <c r="F17" s="74">
        <v>46427</v>
      </c>
      <c r="G17" s="76"/>
      <c r="H17" s="74">
        <v>0</v>
      </c>
      <c r="I17" s="76"/>
      <c r="J17" s="74">
        <v>0</v>
      </c>
    </row>
    <row r="18" spans="1:10" ht="21" customHeight="1">
      <c r="A18" s="2" t="s">
        <v>12</v>
      </c>
      <c r="B18" s="25">
        <v>3</v>
      </c>
      <c r="D18" s="74">
        <v>1471414</v>
      </c>
      <c r="E18" s="75"/>
      <c r="F18" s="74">
        <v>1060562</v>
      </c>
      <c r="G18" s="76"/>
      <c r="H18" s="74">
        <v>1467589</v>
      </c>
      <c r="I18" s="76"/>
      <c r="J18" s="74">
        <v>1066658</v>
      </c>
    </row>
    <row r="19" spans="1:10" ht="21" customHeight="1">
      <c r="A19" s="2" t="s">
        <v>11</v>
      </c>
      <c r="B19" s="25">
        <v>3</v>
      </c>
      <c r="D19" s="74">
        <v>211605</v>
      </c>
      <c r="E19" s="75"/>
      <c r="F19" s="74">
        <v>154212</v>
      </c>
      <c r="G19" s="76"/>
      <c r="H19" s="74">
        <v>208357</v>
      </c>
      <c r="I19" s="76"/>
      <c r="J19" s="74">
        <v>151343</v>
      </c>
    </row>
    <row r="20" spans="1:10" ht="21" customHeight="1">
      <c r="A20" s="2" t="s">
        <v>10</v>
      </c>
      <c r="B20" s="25"/>
      <c r="D20" s="74">
        <v>1198624</v>
      </c>
      <c r="E20" s="75"/>
      <c r="F20" s="74">
        <v>744943</v>
      </c>
      <c r="G20" s="76"/>
      <c r="H20" s="74">
        <v>1198624</v>
      </c>
      <c r="I20" s="76"/>
      <c r="J20" s="74">
        <v>744943</v>
      </c>
    </row>
    <row r="21" spans="1:10" ht="21" customHeight="1">
      <c r="A21" s="2" t="s">
        <v>9</v>
      </c>
      <c r="B21" s="25"/>
      <c r="D21" s="79"/>
      <c r="E21" s="79"/>
      <c r="F21" s="79"/>
      <c r="G21" s="79"/>
      <c r="H21" s="79"/>
      <c r="I21" s="79"/>
      <c r="J21" s="79"/>
    </row>
    <row r="22" spans="1:11" ht="21" customHeight="1">
      <c r="A22" s="2" t="s">
        <v>191</v>
      </c>
      <c r="B22" s="25">
        <v>3</v>
      </c>
      <c r="D22" s="80">
        <v>100865</v>
      </c>
      <c r="E22" s="80"/>
      <c r="F22" s="80">
        <v>105512</v>
      </c>
      <c r="G22" s="80"/>
      <c r="H22" s="80">
        <v>100865</v>
      </c>
      <c r="I22" s="80"/>
      <c r="J22" s="80">
        <v>105512</v>
      </c>
      <c r="K22" s="27"/>
    </row>
    <row r="23" spans="1:12" s="29" customFormat="1" ht="21" customHeight="1">
      <c r="A23" s="2" t="s">
        <v>8</v>
      </c>
      <c r="B23" s="28"/>
      <c r="D23" s="81">
        <v>69695</v>
      </c>
      <c r="E23" s="75"/>
      <c r="F23" s="81">
        <v>59608</v>
      </c>
      <c r="G23" s="76"/>
      <c r="H23" s="81">
        <v>60773</v>
      </c>
      <c r="I23" s="76"/>
      <c r="J23" s="81">
        <v>52846</v>
      </c>
      <c r="K23" s="24"/>
      <c r="L23" s="27"/>
    </row>
    <row r="24" spans="1:10" ht="21" customHeight="1">
      <c r="A24" s="6" t="s">
        <v>7</v>
      </c>
      <c r="B24" s="25"/>
      <c r="D24" s="82">
        <f>SUM(D11:D12,D16:D23)</f>
        <v>4441057</v>
      </c>
      <c r="E24" s="75"/>
      <c r="F24" s="82">
        <f>SUM(F11:F12,F16:F23)</f>
        <v>4226300</v>
      </c>
      <c r="G24" s="76"/>
      <c r="H24" s="82">
        <f>SUM(H11:H12,H16:H23)</f>
        <v>4286653</v>
      </c>
      <c r="I24" s="76"/>
      <c r="J24" s="82">
        <f>SUM(J11:J12,J16:J23)</f>
        <v>3998133</v>
      </c>
    </row>
    <row r="25" spans="1:10" ht="21" customHeight="1">
      <c r="A25" s="6" t="s">
        <v>68</v>
      </c>
      <c r="B25" s="25"/>
      <c r="D25" s="74"/>
      <c r="E25" s="75"/>
      <c r="F25" s="74"/>
      <c r="G25" s="76"/>
      <c r="H25" s="74"/>
      <c r="I25" s="76"/>
      <c r="J25" s="74"/>
    </row>
    <row r="26" spans="1:10" ht="21" customHeight="1">
      <c r="A26" s="6" t="s">
        <v>125</v>
      </c>
      <c r="B26" s="25"/>
      <c r="D26" s="74">
        <v>16391</v>
      </c>
      <c r="E26" s="75"/>
      <c r="F26" s="74">
        <v>19446</v>
      </c>
      <c r="G26" s="76"/>
      <c r="H26" s="74">
        <v>16391</v>
      </c>
      <c r="I26" s="76"/>
      <c r="J26" s="74">
        <v>19446</v>
      </c>
    </row>
    <row r="27" spans="1:10" ht="21" customHeight="1">
      <c r="A27" s="6" t="s">
        <v>94</v>
      </c>
      <c r="B27" s="25">
        <v>4</v>
      </c>
      <c r="D27" s="74">
        <v>230893</v>
      </c>
      <c r="E27" s="75"/>
      <c r="F27" s="74">
        <v>210868</v>
      </c>
      <c r="G27" s="76"/>
      <c r="H27" s="74">
        <v>724045</v>
      </c>
      <c r="I27" s="76"/>
      <c r="J27" s="74">
        <v>634066</v>
      </c>
    </row>
    <row r="28" spans="1:10" ht="21" customHeight="1">
      <c r="A28" s="6" t="s">
        <v>141</v>
      </c>
      <c r="B28" s="25"/>
      <c r="D28" s="74">
        <v>-27096</v>
      </c>
      <c r="E28" s="83"/>
      <c r="F28" s="74">
        <v>-28844</v>
      </c>
      <c r="G28" s="76"/>
      <c r="H28" s="74">
        <v>0</v>
      </c>
      <c r="I28" s="76"/>
      <c r="J28" s="74">
        <v>0</v>
      </c>
    </row>
    <row r="29" spans="1:10" ht="21" customHeight="1">
      <c r="A29" s="6" t="s">
        <v>173</v>
      </c>
      <c r="B29" s="25">
        <v>5</v>
      </c>
      <c r="D29" s="74">
        <v>43594</v>
      </c>
      <c r="E29" s="75"/>
      <c r="F29" s="74">
        <v>47451</v>
      </c>
      <c r="G29" s="76"/>
      <c r="H29" s="74">
        <v>43512</v>
      </c>
      <c r="I29" s="76"/>
      <c r="J29" s="74">
        <v>47369</v>
      </c>
    </row>
    <row r="30" spans="1:10" ht="21" customHeight="1">
      <c r="A30" s="2" t="s">
        <v>107</v>
      </c>
      <c r="B30" s="25">
        <v>3</v>
      </c>
      <c r="D30" s="74">
        <v>278</v>
      </c>
      <c r="E30" s="75"/>
      <c r="F30" s="74">
        <v>1352</v>
      </c>
      <c r="G30" s="76"/>
      <c r="H30" s="74">
        <v>278</v>
      </c>
      <c r="I30" s="76"/>
      <c r="J30" s="74">
        <v>1352</v>
      </c>
    </row>
    <row r="31" spans="1:10" ht="21" customHeight="1">
      <c r="A31" s="6" t="s">
        <v>176</v>
      </c>
      <c r="B31" s="25"/>
      <c r="D31" s="74">
        <v>71599</v>
      </c>
      <c r="E31" s="75"/>
      <c r="F31" s="74">
        <v>71554</v>
      </c>
      <c r="G31" s="76"/>
      <c r="H31" s="74">
        <v>0</v>
      </c>
      <c r="I31" s="76"/>
      <c r="J31" s="74">
        <v>0</v>
      </c>
    </row>
    <row r="32" spans="1:10" ht="21" customHeight="1">
      <c r="A32" s="6" t="s">
        <v>97</v>
      </c>
      <c r="B32" s="25">
        <v>6</v>
      </c>
      <c r="D32" s="74">
        <v>1914870</v>
      </c>
      <c r="E32" s="75"/>
      <c r="F32" s="74">
        <v>1463780</v>
      </c>
      <c r="G32" s="76"/>
      <c r="H32" s="84">
        <v>1453311</v>
      </c>
      <c r="I32" s="76"/>
      <c r="J32" s="84">
        <v>1160075</v>
      </c>
    </row>
    <row r="33" spans="1:10" ht="21" customHeight="1">
      <c r="A33" s="6" t="s">
        <v>69</v>
      </c>
      <c r="B33" s="25"/>
      <c r="D33" s="79"/>
      <c r="E33" s="75"/>
      <c r="F33" s="79"/>
      <c r="G33" s="76"/>
      <c r="H33" s="74"/>
      <c r="I33" s="76"/>
      <c r="J33" s="74"/>
    </row>
    <row r="34" spans="1:10" ht="21" customHeight="1">
      <c r="A34" s="6" t="s">
        <v>70</v>
      </c>
      <c r="B34" s="25"/>
      <c r="D34" s="74">
        <v>2075</v>
      </c>
      <c r="E34" s="75"/>
      <c r="F34" s="74">
        <v>2075</v>
      </c>
      <c r="G34" s="76"/>
      <c r="H34" s="74">
        <v>2000</v>
      </c>
      <c r="I34" s="76"/>
      <c r="J34" s="74">
        <v>2000</v>
      </c>
    </row>
    <row r="35" spans="1:10" ht="21" customHeight="1">
      <c r="A35" s="6" t="s">
        <v>71</v>
      </c>
      <c r="B35" s="25"/>
      <c r="C35" s="32"/>
      <c r="D35" s="74">
        <v>0</v>
      </c>
      <c r="E35" s="75"/>
      <c r="F35" s="74">
        <v>6531</v>
      </c>
      <c r="G35" s="76"/>
      <c r="H35" s="74">
        <v>0</v>
      </c>
      <c r="I35" s="76"/>
      <c r="J35" s="74">
        <v>6531</v>
      </c>
    </row>
    <row r="36" spans="1:10" ht="21" customHeight="1">
      <c r="A36" s="6" t="s">
        <v>72</v>
      </c>
      <c r="B36" s="25"/>
      <c r="C36" s="32"/>
      <c r="D36" s="74">
        <v>79751</v>
      </c>
      <c r="E36" s="75"/>
      <c r="F36" s="74">
        <v>106801</v>
      </c>
      <c r="G36" s="76"/>
      <c r="H36" s="74">
        <v>72505</v>
      </c>
      <c r="I36" s="76"/>
      <c r="J36" s="74">
        <v>98079</v>
      </c>
    </row>
    <row r="37" spans="1:10" ht="21" customHeight="1">
      <c r="A37" s="6" t="s">
        <v>87</v>
      </c>
      <c r="B37" s="25"/>
      <c r="C37" s="32"/>
      <c r="D37" s="74">
        <v>7302</v>
      </c>
      <c r="E37" s="75"/>
      <c r="F37" s="74">
        <v>5327</v>
      </c>
      <c r="G37" s="76"/>
      <c r="H37" s="74">
        <v>7498</v>
      </c>
      <c r="I37" s="76"/>
      <c r="J37" s="74">
        <v>5267</v>
      </c>
    </row>
    <row r="38" spans="1:10" ht="21" customHeight="1">
      <c r="A38" s="6" t="s">
        <v>73</v>
      </c>
      <c r="B38" s="25"/>
      <c r="C38" s="32"/>
      <c r="D38" s="82">
        <f>SUM(D26:D37)</f>
        <v>2339657</v>
      </c>
      <c r="E38" s="75"/>
      <c r="F38" s="82">
        <f>SUM(F26:F37)</f>
        <v>1906341</v>
      </c>
      <c r="G38" s="76"/>
      <c r="H38" s="82">
        <f>SUM(H26:H37)</f>
        <v>2319540</v>
      </c>
      <c r="I38" s="76"/>
      <c r="J38" s="82">
        <f>SUM(J26:J37)</f>
        <v>1974185</v>
      </c>
    </row>
    <row r="39" spans="1:10" ht="21" customHeight="1" thickBot="1">
      <c r="A39" s="6" t="s">
        <v>6</v>
      </c>
      <c r="D39" s="85">
        <f>SUM(D24,D38)</f>
        <v>6780714</v>
      </c>
      <c r="E39" s="76"/>
      <c r="F39" s="85">
        <f>SUM(F24+F38)</f>
        <v>6132641</v>
      </c>
      <c r="G39" s="76"/>
      <c r="H39" s="85">
        <f>SUM(H24+H38)</f>
        <v>6606193</v>
      </c>
      <c r="I39" s="76"/>
      <c r="J39" s="85">
        <f>SUM(J24+J38)</f>
        <v>5972318</v>
      </c>
    </row>
    <row r="40" ht="21" customHeight="1" thickTop="1">
      <c r="A40" s="6"/>
    </row>
    <row r="41" ht="21" customHeight="1">
      <c r="A41" s="6"/>
    </row>
    <row r="42" spans="1:12" ht="21" customHeight="1">
      <c r="A42" s="6" t="s">
        <v>5</v>
      </c>
      <c r="B42" s="36"/>
      <c r="C42" s="36"/>
      <c r="D42" s="37"/>
      <c r="E42" s="38"/>
      <c r="F42" s="38"/>
      <c r="G42" s="38"/>
      <c r="H42" s="38"/>
      <c r="I42" s="38"/>
      <c r="J42" s="39"/>
      <c r="K42" s="40"/>
      <c r="L42" s="41"/>
    </row>
    <row r="43" spans="1:12" s="6" customFormat="1" ht="21" customHeight="1">
      <c r="A43" s="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4"/>
      <c r="L43" s="5"/>
    </row>
    <row r="44" spans="1:12" s="6" customFormat="1" ht="21" customHeight="1">
      <c r="A44" s="7" t="s">
        <v>66</v>
      </c>
      <c r="B44" s="3"/>
      <c r="C44" s="3"/>
      <c r="D44" s="3"/>
      <c r="E44" s="3"/>
      <c r="F44" s="3"/>
      <c r="G44" s="3"/>
      <c r="H44" s="3"/>
      <c r="I44" s="3"/>
      <c r="J44" s="3"/>
      <c r="K44" s="5"/>
      <c r="L44" s="5"/>
    </row>
    <row r="45" spans="1:12" s="6" customFormat="1" ht="21" customHeight="1">
      <c r="A45" s="8" t="s">
        <v>122</v>
      </c>
      <c r="B45" s="3"/>
      <c r="C45" s="3"/>
      <c r="D45" s="3"/>
      <c r="E45" s="3"/>
      <c r="F45" s="3"/>
      <c r="G45" s="3"/>
      <c r="H45" s="3"/>
      <c r="I45" s="3"/>
      <c r="J45" s="3"/>
      <c r="K45" s="5"/>
      <c r="L45" s="5"/>
    </row>
    <row r="46" spans="1:12" s="6" customFormat="1" ht="21" customHeight="1">
      <c r="A46" s="8"/>
      <c r="B46" s="3"/>
      <c r="C46" s="3"/>
      <c r="D46" s="3"/>
      <c r="E46" s="3"/>
      <c r="F46" s="3"/>
      <c r="G46" s="3"/>
      <c r="H46" s="3"/>
      <c r="I46" s="3"/>
      <c r="J46" s="3"/>
      <c r="K46" s="5"/>
      <c r="L46" s="5"/>
    </row>
    <row r="47" spans="2:12" s="6" customFormat="1" ht="21" customHeight="1">
      <c r="B47" s="9"/>
      <c r="C47" s="9"/>
      <c r="D47" s="10"/>
      <c r="E47" s="11" t="s">
        <v>2</v>
      </c>
      <c r="F47" s="10"/>
      <c r="G47" s="12"/>
      <c r="H47" s="10"/>
      <c r="I47" s="11" t="s">
        <v>3</v>
      </c>
      <c r="J47" s="10"/>
      <c r="K47" s="5"/>
      <c r="L47" s="5"/>
    </row>
    <row r="48" spans="2:12" s="6" customFormat="1" ht="21" customHeight="1">
      <c r="B48" s="13" t="s">
        <v>4</v>
      </c>
      <c r="C48" s="14"/>
      <c r="D48" s="15" t="s">
        <v>192</v>
      </c>
      <c r="E48" s="16"/>
      <c r="F48" s="15" t="s">
        <v>174</v>
      </c>
      <c r="G48" s="17"/>
      <c r="H48" s="15" t="s">
        <v>192</v>
      </c>
      <c r="I48" s="16"/>
      <c r="J48" s="15" t="s">
        <v>174</v>
      </c>
      <c r="K48" s="5"/>
      <c r="L48" s="5"/>
    </row>
    <row r="49" spans="2:12" s="6" customFormat="1" ht="21" customHeight="1">
      <c r="B49" s="13"/>
      <c r="C49" s="14"/>
      <c r="D49" s="18" t="s">
        <v>123</v>
      </c>
      <c r="E49" s="19"/>
      <c r="F49" s="18" t="s">
        <v>130</v>
      </c>
      <c r="G49" s="17"/>
      <c r="H49" s="18" t="s">
        <v>123</v>
      </c>
      <c r="I49" s="19"/>
      <c r="J49" s="18" t="s">
        <v>130</v>
      </c>
      <c r="K49" s="5"/>
      <c r="L49" s="5"/>
    </row>
    <row r="50" spans="2:12" s="6" customFormat="1" ht="21" customHeight="1">
      <c r="B50" s="13"/>
      <c r="C50" s="14"/>
      <c r="D50" s="18" t="s">
        <v>124</v>
      </c>
      <c r="E50" s="19"/>
      <c r="F50" s="18"/>
      <c r="G50" s="17"/>
      <c r="H50" s="18" t="s">
        <v>124</v>
      </c>
      <c r="I50" s="19"/>
      <c r="J50" s="18"/>
      <c r="K50" s="5"/>
      <c r="L50" s="5"/>
    </row>
    <row r="51" spans="1:10" ht="21" customHeight="1">
      <c r="A51" s="6" t="s">
        <v>17</v>
      </c>
      <c r="F51" s="22"/>
      <c r="G51" s="21"/>
      <c r="H51" s="21"/>
      <c r="I51" s="21"/>
      <c r="J51" s="23"/>
    </row>
    <row r="52" spans="1:10" ht="21" customHeight="1">
      <c r="A52" s="6" t="s">
        <v>18</v>
      </c>
      <c r="F52" s="22"/>
      <c r="G52" s="21"/>
      <c r="H52" s="21"/>
      <c r="I52" s="21"/>
      <c r="J52" s="23"/>
    </row>
    <row r="53" spans="1:10" ht="21" customHeight="1">
      <c r="A53" s="2" t="s">
        <v>157</v>
      </c>
      <c r="B53" s="25"/>
      <c r="D53" s="74">
        <v>284624</v>
      </c>
      <c r="E53" s="83"/>
      <c r="F53" s="74">
        <v>1757</v>
      </c>
      <c r="G53" s="76"/>
      <c r="H53" s="74">
        <v>284624</v>
      </c>
      <c r="I53" s="76"/>
      <c r="J53" s="74">
        <v>1757</v>
      </c>
    </row>
    <row r="54" spans="1:10" ht="21" customHeight="1">
      <c r="A54" s="6" t="s">
        <v>19</v>
      </c>
      <c r="B54" s="25"/>
      <c r="D54" s="74"/>
      <c r="E54" s="83"/>
      <c r="F54" s="74"/>
      <c r="G54" s="76"/>
      <c r="H54" s="74"/>
      <c r="I54" s="76"/>
      <c r="J54" s="74"/>
    </row>
    <row r="55" spans="1:10" ht="21" customHeight="1">
      <c r="A55" s="6" t="s">
        <v>95</v>
      </c>
      <c r="B55" s="25"/>
      <c r="D55" s="77">
        <v>1344526</v>
      </c>
      <c r="E55" s="83"/>
      <c r="F55" s="77">
        <v>1091461</v>
      </c>
      <c r="G55" s="76"/>
      <c r="H55" s="77">
        <v>1326134</v>
      </c>
      <c r="I55" s="76"/>
      <c r="J55" s="77">
        <v>1080062</v>
      </c>
    </row>
    <row r="56" spans="1:10" ht="21" customHeight="1">
      <c r="A56" s="6" t="s">
        <v>105</v>
      </c>
      <c r="B56" s="25">
        <v>3</v>
      </c>
      <c r="D56" s="78">
        <v>23193</v>
      </c>
      <c r="E56" s="83"/>
      <c r="F56" s="78">
        <v>21433</v>
      </c>
      <c r="G56" s="76"/>
      <c r="H56" s="78">
        <v>23193</v>
      </c>
      <c r="I56" s="76"/>
      <c r="J56" s="78">
        <v>21433</v>
      </c>
    </row>
    <row r="57" spans="1:10" ht="21" customHeight="1">
      <c r="A57" s="6" t="s">
        <v>106</v>
      </c>
      <c r="B57" s="25"/>
      <c r="D57" s="74">
        <f>SUM(D55:D56)</f>
        <v>1367719</v>
      </c>
      <c r="E57" s="83"/>
      <c r="F57" s="74">
        <f>SUM(F55:F56)</f>
        <v>1112894</v>
      </c>
      <c r="G57" s="76"/>
      <c r="H57" s="74">
        <f>SUM(H55:H56)</f>
        <v>1349327</v>
      </c>
      <c r="I57" s="76"/>
      <c r="J57" s="74">
        <f>SUM(J55:J56)</f>
        <v>1101495</v>
      </c>
    </row>
    <row r="58" spans="1:10" ht="21" customHeight="1">
      <c r="A58" s="6" t="s">
        <v>151</v>
      </c>
      <c r="B58" s="25">
        <v>3</v>
      </c>
      <c r="D58" s="74">
        <v>0</v>
      </c>
      <c r="E58" s="83"/>
      <c r="F58" s="74">
        <v>9800</v>
      </c>
      <c r="G58" s="76"/>
      <c r="H58" s="74">
        <v>0</v>
      </c>
      <c r="I58" s="76"/>
      <c r="J58" s="74">
        <v>0</v>
      </c>
    </row>
    <row r="59" spans="1:10" ht="21" customHeight="1">
      <c r="A59" s="6" t="s">
        <v>20</v>
      </c>
      <c r="B59" s="25"/>
      <c r="D59" s="84">
        <v>47173</v>
      </c>
      <c r="E59" s="83"/>
      <c r="F59" s="74">
        <v>28316</v>
      </c>
      <c r="G59" s="76"/>
      <c r="H59" s="79">
        <v>47173</v>
      </c>
      <c r="I59" s="76"/>
      <c r="J59" s="84">
        <v>28316</v>
      </c>
    </row>
    <row r="60" spans="1:10" ht="21" customHeight="1">
      <c r="A60" s="6" t="s">
        <v>220</v>
      </c>
      <c r="B60" s="25"/>
      <c r="D60" s="84">
        <v>62500</v>
      </c>
      <c r="E60" s="83"/>
      <c r="F60" s="74">
        <v>0</v>
      </c>
      <c r="G60" s="76"/>
      <c r="H60" s="79">
        <v>62500</v>
      </c>
      <c r="I60" s="76"/>
      <c r="J60" s="84">
        <v>0</v>
      </c>
    </row>
    <row r="61" spans="1:10" ht="21" customHeight="1">
      <c r="A61" s="2" t="s">
        <v>21</v>
      </c>
      <c r="B61" s="25"/>
      <c r="D61" s="20"/>
      <c r="E61" s="20"/>
      <c r="F61" s="20"/>
      <c r="G61" s="20"/>
      <c r="H61" s="20"/>
      <c r="I61" s="20"/>
      <c r="J61" s="20"/>
    </row>
    <row r="62" spans="1:10" ht="21" customHeight="1">
      <c r="A62" s="6" t="s">
        <v>108</v>
      </c>
      <c r="B62" s="25">
        <v>3</v>
      </c>
      <c r="D62" s="74">
        <v>1222603</v>
      </c>
      <c r="E62" s="83"/>
      <c r="F62" s="74">
        <v>1088282</v>
      </c>
      <c r="G62" s="86"/>
      <c r="H62" s="74">
        <v>1222603</v>
      </c>
      <c r="I62" s="86"/>
      <c r="J62" s="74">
        <v>1088282</v>
      </c>
    </row>
    <row r="63" spans="1:10" ht="21" customHeight="1">
      <c r="A63" s="2" t="s">
        <v>22</v>
      </c>
      <c r="B63" s="25"/>
      <c r="D63" s="74">
        <v>5223</v>
      </c>
      <c r="E63" s="83"/>
      <c r="F63" s="74">
        <v>10966</v>
      </c>
      <c r="G63" s="86"/>
      <c r="H63" s="74">
        <v>5223</v>
      </c>
      <c r="I63" s="86"/>
      <c r="J63" s="74">
        <v>10966</v>
      </c>
    </row>
    <row r="64" spans="1:10" ht="21" customHeight="1">
      <c r="A64" s="2" t="s">
        <v>23</v>
      </c>
      <c r="B64" s="25"/>
      <c r="D64" s="81">
        <v>130088</v>
      </c>
      <c r="E64" s="83"/>
      <c r="F64" s="81">
        <v>115707</v>
      </c>
      <c r="G64" s="86"/>
      <c r="H64" s="81">
        <v>120908</v>
      </c>
      <c r="I64" s="86"/>
      <c r="J64" s="81">
        <v>107204</v>
      </c>
    </row>
    <row r="65" spans="1:11" ht="21" customHeight="1">
      <c r="A65" s="6" t="s">
        <v>24</v>
      </c>
      <c r="B65" s="25"/>
      <c r="D65" s="82">
        <f>SUM(D57:D64)+D53</f>
        <v>3119930</v>
      </c>
      <c r="E65" s="83"/>
      <c r="F65" s="82">
        <f>SUM(F57:F64)+F53</f>
        <v>2367722</v>
      </c>
      <c r="G65" s="74"/>
      <c r="H65" s="82">
        <f>SUM(H57:H64)+H53</f>
        <v>3092358</v>
      </c>
      <c r="I65" s="76"/>
      <c r="J65" s="82">
        <f>SUM(J57:J64)+J53</f>
        <v>2338020</v>
      </c>
      <c r="K65" s="42"/>
    </row>
    <row r="66" spans="1:11" ht="21" customHeight="1">
      <c r="A66" s="6" t="s">
        <v>89</v>
      </c>
      <c r="B66" s="25"/>
      <c r="D66" s="74"/>
      <c r="E66" s="83"/>
      <c r="F66" s="74"/>
      <c r="G66" s="74"/>
      <c r="H66" s="74"/>
      <c r="I66" s="76"/>
      <c r="J66" s="74"/>
      <c r="K66" s="42"/>
    </row>
    <row r="67" spans="1:12" s="43" customFormat="1" ht="21" customHeight="1">
      <c r="A67" s="6" t="s">
        <v>152</v>
      </c>
      <c r="B67" s="28">
        <v>3</v>
      </c>
      <c r="D67" s="74">
        <v>0</v>
      </c>
      <c r="E67" s="87"/>
      <c r="F67" s="88">
        <v>15800</v>
      </c>
      <c r="G67" s="88"/>
      <c r="H67" s="74">
        <v>0</v>
      </c>
      <c r="I67" s="86"/>
      <c r="J67" s="88">
        <v>0</v>
      </c>
      <c r="K67" s="44"/>
      <c r="L67" s="45"/>
    </row>
    <row r="68" spans="1:12" s="43" customFormat="1" ht="21" customHeight="1">
      <c r="A68" s="6" t="s">
        <v>93</v>
      </c>
      <c r="B68" s="28"/>
      <c r="D68" s="88">
        <v>24670</v>
      </c>
      <c r="E68" s="87"/>
      <c r="F68" s="88">
        <v>13789</v>
      </c>
      <c r="G68" s="88"/>
      <c r="H68" s="88">
        <v>24670</v>
      </c>
      <c r="I68" s="86"/>
      <c r="J68" s="88">
        <v>13789</v>
      </c>
      <c r="K68" s="44"/>
      <c r="L68" s="45"/>
    </row>
    <row r="69" spans="1:12" s="43" customFormat="1" ht="21" customHeight="1">
      <c r="A69" s="6" t="s">
        <v>221</v>
      </c>
      <c r="B69" s="28"/>
      <c r="D69" s="88">
        <v>437500</v>
      </c>
      <c r="E69" s="87"/>
      <c r="F69" s="88">
        <v>500000</v>
      </c>
      <c r="G69" s="88"/>
      <c r="H69" s="88">
        <v>437500</v>
      </c>
      <c r="I69" s="86"/>
      <c r="J69" s="88">
        <v>500000</v>
      </c>
      <c r="K69" s="44"/>
      <c r="L69" s="45"/>
    </row>
    <row r="70" spans="1:10" ht="21" customHeight="1">
      <c r="A70" s="6" t="s">
        <v>150</v>
      </c>
      <c r="B70" s="25">
        <v>4</v>
      </c>
      <c r="D70" s="74">
        <v>2395</v>
      </c>
      <c r="E70" s="83"/>
      <c r="F70" s="74">
        <v>2387</v>
      </c>
      <c r="G70" s="76"/>
      <c r="H70" s="74">
        <v>2877</v>
      </c>
      <c r="I70" s="76"/>
      <c r="J70" s="74">
        <v>2405</v>
      </c>
    </row>
    <row r="71" spans="1:10" ht="21" customHeight="1">
      <c r="A71" s="6" t="s">
        <v>90</v>
      </c>
      <c r="B71" s="25"/>
      <c r="D71" s="74">
        <v>8639</v>
      </c>
      <c r="E71" s="83"/>
      <c r="F71" s="74">
        <v>8205</v>
      </c>
      <c r="G71" s="76"/>
      <c r="H71" s="74">
        <v>0</v>
      </c>
      <c r="I71" s="76"/>
      <c r="J71" s="74">
        <v>0</v>
      </c>
    </row>
    <row r="72" spans="1:10" ht="21" customHeight="1">
      <c r="A72" s="6" t="s">
        <v>91</v>
      </c>
      <c r="B72" s="25"/>
      <c r="D72" s="82">
        <f>SUM(D67:D71)</f>
        <v>473204</v>
      </c>
      <c r="E72" s="83"/>
      <c r="F72" s="82">
        <f>SUM(F67:F71)</f>
        <v>540181</v>
      </c>
      <c r="G72" s="76"/>
      <c r="H72" s="82">
        <f>SUM(H67:H71)</f>
        <v>465047</v>
      </c>
      <c r="I72" s="76"/>
      <c r="J72" s="82">
        <f>SUM(J67:J71)</f>
        <v>516194</v>
      </c>
    </row>
    <row r="73" spans="1:10" ht="21" customHeight="1">
      <c r="A73" s="6" t="s">
        <v>25</v>
      </c>
      <c r="D73" s="82">
        <f>SUM(D65+D72)</f>
        <v>3593134</v>
      </c>
      <c r="E73" s="79"/>
      <c r="F73" s="82">
        <f>SUM(F65+F72)</f>
        <v>2907903</v>
      </c>
      <c r="G73" s="76"/>
      <c r="H73" s="82">
        <f>SUM(H65+H72)</f>
        <v>3557405</v>
      </c>
      <c r="I73" s="76"/>
      <c r="J73" s="82">
        <f>SUM(J65+J72)</f>
        <v>2854214</v>
      </c>
    </row>
    <row r="76" spans="1:10" ht="21" customHeight="1">
      <c r="A76" s="6" t="s">
        <v>5</v>
      </c>
      <c r="D76" s="20"/>
      <c r="E76" s="20"/>
      <c r="F76" s="20"/>
      <c r="G76" s="20"/>
      <c r="H76" s="20"/>
      <c r="I76" s="20"/>
      <c r="J76" s="20"/>
    </row>
    <row r="77" spans="1:12" s="6" customFormat="1" ht="21" customHeight="1">
      <c r="A77" s="112" t="s">
        <v>88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4"/>
      <c r="L77" s="5"/>
    </row>
    <row r="78" spans="1:12" s="6" customFormat="1" ht="21" customHeight="1">
      <c r="A78" s="7" t="s">
        <v>66</v>
      </c>
      <c r="B78" s="3"/>
      <c r="C78" s="3"/>
      <c r="D78" s="3"/>
      <c r="E78" s="3"/>
      <c r="F78" s="3"/>
      <c r="G78" s="3"/>
      <c r="H78" s="3"/>
      <c r="I78" s="3"/>
      <c r="J78" s="3"/>
      <c r="K78" s="5"/>
      <c r="L78" s="5"/>
    </row>
    <row r="79" spans="1:12" s="6" customFormat="1" ht="21" customHeight="1">
      <c r="A79" s="8" t="s">
        <v>122</v>
      </c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</row>
    <row r="80" spans="1:12" s="6" customFormat="1" ht="21" customHeight="1">
      <c r="A80" s="8"/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</row>
    <row r="81" spans="2:12" s="6" customFormat="1" ht="21" customHeight="1">
      <c r="B81" s="9"/>
      <c r="C81" s="9"/>
      <c r="D81" s="10"/>
      <c r="E81" s="11" t="s">
        <v>2</v>
      </c>
      <c r="F81" s="10"/>
      <c r="G81" s="12"/>
      <c r="H81" s="10"/>
      <c r="I81" s="11" t="s">
        <v>3</v>
      </c>
      <c r="J81" s="10"/>
      <c r="K81" s="5"/>
      <c r="L81" s="5"/>
    </row>
    <row r="82" spans="2:12" s="6" customFormat="1" ht="21" customHeight="1">
      <c r="B82" s="13" t="s">
        <v>4</v>
      </c>
      <c r="C82" s="14"/>
      <c r="D82" s="15" t="s">
        <v>192</v>
      </c>
      <c r="E82" s="16"/>
      <c r="F82" s="15" t="s">
        <v>174</v>
      </c>
      <c r="G82" s="17"/>
      <c r="H82" s="15" t="s">
        <v>192</v>
      </c>
      <c r="I82" s="16"/>
      <c r="J82" s="15" t="s">
        <v>174</v>
      </c>
      <c r="K82" s="5"/>
      <c r="L82" s="5"/>
    </row>
    <row r="83" spans="2:12" s="6" customFormat="1" ht="21" customHeight="1">
      <c r="B83" s="13"/>
      <c r="C83" s="14"/>
      <c r="D83" s="18" t="s">
        <v>123</v>
      </c>
      <c r="E83" s="19"/>
      <c r="F83" s="18" t="s">
        <v>130</v>
      </c>
      <c r="G83" s="17"/>
      <c r="H83" s="18" t="s">
        <v>123</v>
      </c>
      <c r="I83" s="19"/>
      <c r="J83" s="18" t="s">
        <v>130</v>
      </c>
      <c r="K83" s="5"/>
      <c r="L83" s="5"/>
    </row>
    <row r="84" spans="2:12" s="6" customFormat="1" ht="21" customHeight="1">
      <c r="B84" s="13"/>
      <c r="C84" s="14"/>
      <c r="D84" s="18" t="s">
        <v>124</v>
      </c>
      <c r="E84" s="19"/>
      <c r="F84" s="18"/>
      <c r="G84" s="17"/>
      <c r="H84" s="18" t="s">
        <v>124</v>
      </c>
      <c r="I84" s="19"/>
      <c r="J84" s="18"/>
      <c r="K84" s="5"/>
      <c r="L84" s="5"/>
    </row>
    <row r="85" spans="1:10" ht="21" customHeight="1">
      <c r="A85" s="2" t="s">
        <v>26</v>
      </c>
      <c r="B85" s="46"/>
      <c r="C85" s="46"/>
      <c r="D85" s="47"/>
      <c r="E85" s="48"/>
      <c r="G85" s="49"/>
      <c r="H85" s="47"/>
      <c r="I85" s="48"/>
      <c r="J85" s="50"/>
    </row>
    <row r="86" spans="1:10" ht="21" customHeight="1">
      <c r="A86" s="2" t="s">
        <v>27</v>
      </c>
      <c r="B86" s="25" t="s">
        <v>186</v>
      </c>
      <c r="E86" s="30"/>
      <c r="F86" s="23"/>
      <c r="G86" s="22"/>
      <c r="H86" s="23"/>
      <c r="I86" s="22"/>
      <c r="J86" s="23"/>
    </row>
    <row r="87" spans="1:10" ht="21" customHeight="1">
      <c r="A87" s="2" t="s">
        <v>145</v>
      </c>
      <c r="B87" s="25"/>
      <c r="E87" s="30"/>
      <c r="F87" s="23"/>
      <c r="G87" s="22"/>
      <c r="H87" s="23"/>
      <c r="I87" s="22"/>
      <c r="J87" s="23"/>
    </row>
    <row r="88" spans="1:10" ht="21" customHeight="1" thickBot="1">
      <c r="A88" s="2" t="s">
        <v>177</v>
      </c>
      <c r="B88" s="25"/>
      <c r="D88" s="89">
        <v>1020000</v>
      </c>
      <c r="E88" s="83"/>
      <c r="F88" s="89">
        <v>1020000</v>
      </c>
      <c r="G88" s="76"/>
      <c r="H88" s="89">
        <v>1020000</v>
      </c>
      <c r="I88" s="76"/>
      <c r="J88" s="89">
        <v>1020000</v>
      </c>
    </row>
    <row r="89" spans="1:10" ht="21" customHeight="1" thickTop="1">
      <c r="A89" s="2" t="s">
        <v>146</v>
      </c>
      <c r="D89" s="76"/>
      <c r="E89" s="75"/>
      <c r="F89" s="74"/>
      <c r="G89" s="76"/>
      <c r="H89" s="74"/>
      <c r="I89" s="76"/>
      <c r="J89" s="74"/>
    </row>
    <row r="90" spans="1:10" ht="21" customHeight="1">
      <c r="A90" s="2" t="s">
        <v>209</v>
      </c>
      <c r="B90" s="25"/>
      <c r="D90" s="74"/>
      <c r="E90" s="75"/>
      <c r="F90" s="74"/>
      <c r="G90" s="76"/>
      <c r="H90" s="74"/>
      <c r="I90" s="76"/>
      <c r="J90" s="74"/>
    </row>
    <row r="91" spans="1:10" ht="21" customHeight="1">
      <c r="A91" s="2" t="s">
        <v>178</v>
      </c>
      <c r="B91" s="25"/>
      <c r="D91" s="74"/>
      <c r="E91" s="75"/>
      <c r="F91" s="74"/>
      <c r="G91" s="76"/>
      <c r="H91" s="74"/>
      <c r="I91" s="76"/>
      <c r="J91" s="74"/>
    </row>
    <row r="92" spans="1:10" ht="21" customHeight="1">
      <c r="A92" s="6" t="s">
        <v>179</v>
      </c>
      <c r="B92" s="25"/>
      <c r="D92" s="74">
        <v>1011932</v>
      </c>
      <c r="E92" s="75"/>
      <c r="F92" s="74">
        <v>1008168</v>
      </c>
      <c r="G92" s="76"/>
      <c r="H92" s="74">
        <v>1011932</v>
      </c>
      <c r="I92" s="76"/>
      <c r="J92" s="74">
        <v>1008168</v>
      </c>
    </row>
    <row r="93" spans="1:10" ht="21" customHeight="1">
      <c r="A93" s="2" t="s">
        <v>47</v>
      </c>
      <c r="B93" s="25"/>
      <c r="D93" s="74">
        <v>1036000</v>
      </c>
      <c r="E93" s="83"/>
      <c r="F93" s="74">
        <v>1036000</v>
      </c>
      <c r="G93" s="74"/>
      <c r="H93" s="74">
        <v>1036000</v>
      </c>
      <c r="I93" s="76"/>
      <c r="J93" s="74">
        <v>1036000</v>
      </c>
    </row>
    <row r="94" spans="1:10" ht="21" customHeight="1">
      <c r="A94" s="2" t="s">
        <v>67</v>
      </c>
      <c r="B94" s="25"/>
      <c r="D94" s="74"/>
      <c r="E94" s="83"/>
      <c r="F94" s="74"/>
      <c r="G94" s="74"/>
      <c r="H94" s="74"/>
      <c r="I94" s="76"/>
      <c r="J94" s="74"/>
    </row>
    <row r="95" spans="1:10" ht="21" customHeight="1">
      <c r="A95" s="2" t="s">
        <v>153</v>
      </c>
      <c r="B95" s="25"/>
      <c r="D95" s="77">
        <v>443715</v>
      </c>
      <c r="E95" s="83"/>
      <c r="F95" s="77">
        <v>443715</v>
      </c>
      <c r="G95" s="76"/>
      <c r="H95" s="77">
        <v>443715</v>
      </c>
      <c r="I95" s="76"/>
      <c r="J95" s="77">
        <v>443715</v>
      </c>
    </row>
    <row r="96" spans="1:10" ht="21" customHeight="1">
      <c r="A96" s="2" t="s">
        <v>28</v>
      </c>
      <c r="B96" s="25">
        <v>6</v>
      </c>
      <c r="D96" s="78">
        <v>216756</v>
      </c>
      <c r="E96" s="83"/>
      <c r="F96" s="78">
        <v>83081</v>
      </c>
      <c r="G96" s="76"/>
      <c r="H96" s="78">
        <v>216756</v>
      </c>
      <c r="I96" s="76"/>
      <c r="J96" s="78">
        <v>83081</v>
      </c>
    </row>
    <row r="97" spans="1:10" ht="21" customHeight="1">
      <c r="A97" s="2"/>
      <c r="B97" s="25"/>
      <c r="D97" s="74">
        <f>SUM(D95:D96)</f>
        <v>660471</v>
      </c>
      <c r="E97" s="83"/>
      <c r="F97" s="74">
        <f>SUM(F95:F96)</f>
        <v>526796</v>
      </c>
      <c r="G97" s="76"/>
      <c r="H97" s="74">
        <f>SUM(H95:H96)</f>
        <v>660471</v>
      </c>
      <c r="I97" s="76"/>
      <c r="J97" s="74">
        <f>SUM(J95:J96)</f>
        <v>526796</v>
      </c>
    </row>
    <row r="98" spans="1:10" ht="21" customHeight="1">
      <c r="A98" s="2" t="s">
        <v>180</v>
      </c>
      <c r="B98" s="25">
        <v>8</v>
      </c>
      <c r="D98" s="74">
        <v>3715</v>
      </c>
      <c r="E98" s="83"/>
      <c r="F98" s="74">
        <v>3469</v>
      </c>
      <c r="G98" s="76"/>
      <c r="H98" s="74">
        <v>3715</v>
      </c>
      <c r="I98" s="76"/>
      <c r="J98" s="74">
        <v>3469</v>
      </c>
    </row>
    <row r="99" spans="1:10" ht="21" customHeight="1">
      <c r="A99" s="6" t="s">
        <v>234</v>
      </c>
      <c r="B99" s="25"/>
      <c r="D99" s="74">
        <v>-2863</v>
      </c>
      <c r="E99" s="76"/>
      <c r="F99" s="74">
        <v>2004</v>
      </c>
      <c r="G99" s="76"/>
      <c r="H99" s="74">
        <v>-2863</v>
      </c>
      <c r="I99" s="76"/>
      <c r="J99" s="74">
        <v>2004</v>
      </c>
    </row>
    <row r="100" spans="1:10" ht="21" customHeight="1">
      <c r="A100" s="2" t="s">
        <v>29</v>
      </c>
      <c r="B100" s="32"/>
      <c r="D100" s="74"/>
      <c r="E100" s="79"/>
      <c r="F100" s="74"/>
      <c r="G100" s="76"/>
      <c r="H100" s="74"/>
      <c r="I100" s="76"/>
      <c r="J100" s="74"/>
    </row>
    <row r="101" spans="1:10" ht="21" customHeight="1">
      <c r="A101" s="6" t="s">
        <v>30</v>
      </c>
      <c r="B101" s="25"/>
      <c r="D101" s="74">
        <v>73221</v>
      </c>
      <c r="E101" s="83"/>
      <c r="F101" s="74">
        <v>73221</v>
      </c>
      <c r="G101" s="76"/>
      <c r="H101" s="74">
        <v>73221</v>
      </c>
      <c r="I101" s="76"/>
      <c r="J101" s="74">
        <v>73221</v>
      </c>
    </row>
    <row r="102" spans="1:10" ht="21" customHeight="1">
      <c r="A102" s="6" t="s">
        <v>181</v>
      </c>
      <c r="B102" s="32"/>
      <c r="D102" s="81">
        <v>266312</v>
      </c>
      <c r="E102" s="79"/>
      <c r="F102" s="81">
        <v>468446</v>
      </c>
      <c r="G102" s="76"/>
      <c r="H102" s="81">
        <v>266312</v>
      </c>
      <c r="I102" s="76"/>
      <c r="J102" s="81">
        <v>468446</v>
      </c>
    </row>
    <row r="103" spans="1:10" ht="21" customHeight="1">
      <c r="A103" s="6" t="s">
        <v>31</v>
      </c>
      <c r="D103" s="74">
        <f>SUM(D92:D94,D97:D102)</f>
        <v>3048788</v>
      </c>
      <c r="E103" s="79"/>
      <c r="F103" s="74">
        <f>SUM(F92:F94,F97:F102)</f>
        <v>3118104</v>
      </c>
      <c r="G103" s="76"/>
      <c r="H103" s="74">
        <f>SUM(H92:H94,H97:H102)</f>
        <v>3048788</v>
      </c>
      <c r="I103" s="76"/>
      <c r="J103" s="74">
        <f>SUM(J92:J94,J97:J102)</f>
        <v>3118104</v>
      </c>
    </row>
    <row r="104" spans="1:10" ht="21" customHeight="1">
      <c r="A104" s="6" t="s">
        <v>32</v>
      </c>
      <c r="D104" s="20"/>
      <c r="E104" s="20"/>
      <c r="F104" s="20"/>
      <c r="G104" s="20"/>
      <c r="H104" s="20"/>
      <c r="I104" s="20"/>
      <c r="J104" s="20"/>
    </row>
    <row r="105" spans="1:10" ht="21" customHeight="1">
      <c r="A105" s="6" t="s">
        <v>33</v>
      </c>
      <c r="D105" s="81">
        <v>138792</v>
      </c>
      <c r="E105" s="79"/>
      <c r="F105" s="81">
        <v>106634</v>
      </c>
      <c r="G105" s="76"/>
      <c r="H105" s="81">
        <v>0</v>
      </c>
      <c r="I105" s="76"/>
      <c r="J105" s="81">
        <v>0</v>
      </c>
    </row>
    <row r="106" spans="1:10" ht="21" customHeight="1">
      <c r="A106" s="6" t="s">
        <v>34</v>
      </c>
      <c r="D106" s="74">
        <f>SUM(D103:D105)</f>
        <v>3187580</v>
      </c>
      <c r="E106" s="79"/>
      <c r="F106" s="74">
        <f>SUM(F103:F105)</f>
        <v>3224738</v>
      </c>
      <c r="G106" s="76"/>
      <c r="H106" s="74">
        <f>SUM(H103:H105)</f>
        <v>3048788</v>
      </c>
      <c r="I106" s="76"/>
      <c r="J106" s="74">
        <f>SUM(J103:J105)</f>
        <v>3118104</v>
      </c>
    </row>
    <row r="107" spans="1:10" ht="21" customHeight="1" thickBot="1">
      <c r="A107" s="6" t="s">
        <v>35</v>
      </c>
      <c r="D107" s="85">
        <f>SUM(D106,D73)</f>
        <v>6780714</v>
      </c>
      <c r="E107" s="79"/>
      <c r="F107" s="85">
        <f>SUM(F106,F73)</f>
        <v>6132641</v>
      </c>
      <c r="G107" s="76"/>
      <c r="H107" s="85">
        <f>SUM(H106,H73)</f>
        <v>6606193</v>
      </c>
      <c r="I107" s="76"/>
      <c r="J107" s="85">
        <f>SUM(J106,J73)</f>
        <v>5972318</v>
      </c>
    </row>
    <row r="108" spans="4:10" ht="21" customHeight="1" thickTop="1">
      <c r="D108" s="71">
        <f>SUM(D107-D39)</f>
        <v>0</v>
      </c>
      <c r="E108" s="52"/>
      <c r="F108" s="71">
        <f>SUM(F107-F39)</f>
        <v>0</v>
      </c>
      <c r="G108" s="53"/>
      <c r="H108" s="71">
        <f>SUM(H107-H39)</f>
        <v>0</v>
      </c>
      <c r="I108" s="51"/>
      <c r="J108" s="71">
        <f>SUM(J107-J39)</f>
        <v>0</v>
      </c>
    </row>
    <row r="109" spans="1:10" ht="21" customHeight="1">
      <c r="A109" s="6" t="s">
        <v>5</v>
      </c>
      <c r="F109" s="22"/>
      <c r="G109" s="22"/>
      <c r="H109" s="22"/>
      <c r="I109" s="22"/>
      <c r="J109" s="23"/>
    </row>
    <row r="110" spans="1:10" ht="21" customHeight="1">
      <c r="A110" s="6"/>
      <c r="F110" s="22"/>
      <c r="G110" s="22"/>
      <c r="H110" s="22"/>
      <c r="I110" s="22"/>
      <c r="J110" s="23"/>
    </row>
    <row r="111" spans="1:10" ht="21" customHeight="1">
      <c r="A111" s="54"/>
      <c r="C111" s="41"/>
      <c r="F111" s="22"/>
      <c r="G111" s="21"/>
      <c r="H111" s="21"/>
      <c r="I111" s="21"/>
      <c r="J111" s="23"/>
    </row>
    <row r="112" spans="6:10" ht="21" customHeight="1">
      <c r="F112" s="22"/>
      <c r="G112" s="22"/>
      <c r="H112" s="22"/>
      <c r="I112" s="22"/>
      <c r="J112" s="23"/>
    </row>
    <row r="113" spans="2:10" ht="21" customHeight="1">
      <c r="B113" s="20" t="s">
        <v>36</v>
      </c>
      <c r="F113" s="22"/>
      <c r="G113" s="22"/>
      <c r="H113" s="22"/>
      <c r="I113" s="22"/>
      <c r="J113" s="23"/>
    </row>
    <row r="114" spans="1:10" ht="21" customHeight="1">
      <c r="A114" s="54"/>
      <c r="C114" s="41"/>
      <c r="F114" s="22"/>
      <c r="G114" s="21"/>
      <c r="H114" s="21"/>
      <c r="I114" s="21"/>
      <c r="J114" s="23"/>
    </row>
    <row r="115" spans="1:10" ht="19.5" customHeight="1">
      <c r="A115" s="24"/>
      <c r="C115" s="41"/>
      <c r="F115" s="22"/>
      <c r="G115" s="21"/>
      <c r="H115" s="21"/>
      <c r="I115" s="21"/>
      <c r="J115" s="55" t="s">
        <v>111</v>
      </c>
    </row>
    <row r="116" spans="1:12" s="6" customFormat="1" ht="19.5" customHeight="1">
      <c r="A116" s="3" t="s">
        <v>88</v>
      </c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5"/>
    </row>
    <row r="117" spans="1:12" s="6" customFormat="1" ht="19.5" customHeight="1">
      <c r="A117" s="3" t="s">
        <v>37</v>
      </c>
      <c r="B117" s="56"/>
      <c r="C117" s="57"/>
      <c r="D117" s="3"/>
      <c r="E117" s="3"/>
      <c r="F117" s="3"/>
      <c r="G117" s="3"/>
      <c r="H117" s="3"/>
      <c r="I117" s="3"/>
      <c r="J117" s="3"/>
      <c r="K117" s="5"/>
      <c r="L117" s="5"/>
    </row>
    <row r="118" spans="1:10" s="58" customFormat="1" ht="19.5" customHeight="1">
      <c r="A118" s="8" t="s">
        <v>203</v>
      </c>
      <c r="B118" s="56"/>
      <c r="C118" s="57"/>
      <c r="D118" s="3"/>
      <c r="E118" s="3"/>
      <c r="F118" s="3"/>
      <c r="G118" s="3"/>
      <c r="H118" s="3"/>
      <c r="I118" s="3"/>
      <c r="J118" s="3"/>
    </row>
    <row r="119" spans="1:10" s="58" customFormat="1" ht="19.5" customHeight="1">
      <c r="A119" s="8" t="s">
        <v>158</v>
      </c>
      <c r="B119" s="56"/>
      <c r="C119" s="57"/>
      <c r="D119" s="3"/>
      <c r="E119" s="3"/>
      <c r="F119" s="3"/>
      <c r="G119" s="3"/>
      <c r="H119" s="3"/>
      <c r="I119" s="3"/>
      <c r="J119" s="3"/>
    </row>
    <row r="120" spans="1:10" s="58" customFormat="1" ht="19.5" customHeight="1">
      <c r="A120" s="8"/>
      <c r="B120" s="56"/>
      <c r="C120" s="57"/>
      <c r="D120" s="3"/>
      <c r="E120" s="3"/>
      <c r="F120" s="3"/>
      <c r="G120" s="3"/>
      <c r="H120" s="3"/>
      <c r="I120" s="3"/>
      <c r="J120" s="3"/>
    </row>
    <row r="121" spans="2:12" s="6" customFormat="1" ht="19.5" customHeight="1">
      <c r="B121" s="9"/>
      <c r="C121" s="9"/>
      <c r="D121" s="10"/>
      <c r="E121" s="11" t="s">
        <v>2</v>
      </c>
      <c r="F121" s="10"/>
      <c r="G121" s="12"/>
      <c r="H121" s="10"/>
      <c r="I121" s="11" t="s">
        <v>3</v>
      </c>
      <c r="J121" s="10"/>
      <c r="K121" s="5"/>
      <c r="L121" s="5"/>
    </row>
    <row r="122" spans="2:12" s="6" customFormat="1" ht="19.5" customHeight="1">
      <c r="B122" s="13" t="s">
        <v>4</v>
      </c>
      <c r="C122" s="59"/>
      <c r="D122" s="15">
        <v>2004</v>
      </c>
      <c r="E122" s="15"/>
      <c r="F122" s="15">
        <v>2003</v>
      </c>
      <c r="G122" s="15"/>
      <c r="H122" s="15">
        <v>2004</v>
      </c>
      <c r="I122" s="15"/>
      <c r="J122" s="15">
        <v>2003</v>
      </c>
      <c r="K122" s="5"/>
      <c r="L122" s="5"/>
    </row>
    <row r="123" ht="19.5" customHeight="1">
      <c r="A123" s="6" t="s">
        <v>38</v>
      </c>
    </row>
    <row r="124" spans="1:10" ht="19.5" customHeight="1">
      <c r="A124" s="6" t="s">
        <v>45</v>
      </c>
      <c r="B124" s="60"/>
      <c r="C124" s="60"/>
      <c r="D124" s="79">
        <v>1843580</v>
      </c>
      <c r="E124" s="79"/>
      <c r="F124" s="79">
        <v>1268304</v>
      </c>
      <c r="G124" s="79"/>
      <c r="H124" s="79">
        <v>1810445</v>
      </c>
      <c r="I124" s="79"/>
      <c r="J124" s="79">
        <v>1253320</v>
      </c>
    </row>
    <row r="125" spans="1:10" ht="19.5" customHeight="1">
      <c r="A125" s="6" t="s">
        <v>112</v>
      </c>
      <c r="B125" s="60"/>
      <c r="C125" s="60"/>
      <c r="D125" s="79"/>
      <c r="E125" s="79"/>
      <c r="F125" s="79"/>
      <c r="G125" s="79"/>
      <c r="H125" s="79"/>
      <c r="I125" s="79"/>
      <c r="J125" s="79"/>
    </row>
    <row r="126" spans="1:10" ht="19.5" customHeight="1">
      <c r="A126" s="6" t="s">
        <v>138</v>
      </c>
      <c r="B126" s="60"/>
      <c r="C126" s="60"/>
      <c r="D126" s="79">
        <v>3322</v>
      </c>
      <c r="E126" s="79"/>
      <c r="F126" s="79">
        <v>2990</v>
      </c>
      <c r="G126" s="79"/>
      <c r="H126" s="79">
        <v>3322</v>
      </c>
      <c r="I126" s="79"/>
      <c r="J126" s="79">
        <v>2990</v>
      </c>
    </row>
    <row r="127" spans="1:10" ht="19.5" customHeight="1">
      <c r="A127" s="6" t="s">
        <v>160</v>
      </c>
      <c r="B127" s="60"/>
      <c r="C127" s="60"/>
      <c r="D127" s="79"/>
      <c r="E127" s="79"/>
      <c r="F127" s="79"/>
      <c r="G127" s="79"/>
      <c r="H127" s="79"/>
      <c r="I127" s="79"/>
      <c r="J127" s="79"/>
    </row>
    <row r="128" spans="1:10" ht="19.5" customHeight="1">
      <c r="A128" s="6" t="s">
        <v>161</v>
      </c>
      <c r="B128" s="25"/>
      <c r="C128" s="60"/>
      <c r="D128" s="79">
        <v>0</v>
      </c>
      <c r="E128" s="79"/>
      <c r="F128" s="79">
        <v>1130</v>
      </c>
      <c r="G128" s="79"/>
      <c r="H128" s="79">
        <v>0</v>
      </c>
      <c r="I128" s="79"/>
      <c r="J128" s="79">
        <v>1130</v>
      </c>
    </row>
    <row r="129" spans="1:10" ht="19.5" customHeight="1">
      <c r="A129" s="6" t="s">
        <v>23</v>
      </c>
      <c r="B129" s="60"/>
      <c r="C129" s="60"/>
      <c r="D129" s="79">
        <v>2071</v>
      </c>
      <c r="E129" s="79"/>
      <c r="F129" s="79">
        <v>15803</v>
      </c>
      <c r="G129" s="79"/>
      <c r="H129" s="79">
        <v>803</v>
      </c>
      <c r="I129" s="79"/>
      <c r="J129" s="79">
        <v>15515</v>
      </c>
    </row>
    <row r="130" spans="1:10" ht="19.5" customHeight="1">
      <c r="A130" s="6" t="s">
        <v>159</v>
      </c>
      <c r="B130" s="60"/>
      <c r="C130" s="60"/>
      <c r="D130" s="20"/>
      <c r="E130" s="20"/>
      <c r="F130" s="20"/>
      <c r="G130" s="20"/>
      <c r="H130" s="20"/>
      <c r="I130" s="20"/>
      <c r="J130" s="20"/>
    </row>
    <row r="131" spans="1:10" ht="19.5" customHeight="1">
      <c r="A131" s="6" t="s">
        <v>98</v>
      </c>
      <c r="B131" s="60"/>
      <c r="C131" s="60"/>
      <c r="D131" s="79">
        <v>538</v>
      </c>
      <c r="E131" s="79"/>
      <c r="F131" s="79">
        <v>22661</v>
      </c>
      <c r="G131" s="79"/>
      <c r="H131" s="79">
        <v>2848</v>
      </c>
      <c r="I131" s="79"/>
      <c r="J131" s="79">
        <v>19790</v>
      </c>
    </row>
    <row r="132" spans="1:10" ht="19.5" customHeight="1">
      <c r="A132" s="6" t="s">
        <v>39</v>
      </c>
      <c r="B132" s="61"/>
      <c r="C132" s="61"/>
      <c r="D132" s="90">
        <f>SUM(D124:D131)</f>
        <v>1849511</v>
      </c>
      <c r="E132" s="76"/>
      <c r="F132" s="90">
        <f>SUM(F124:F131)</f>
        <v>1310888</v>
      </c>
      <c r="G132" s="76"/>
      <c r="H132" s="90">
        <f>SUM(H124:H131)</f>
        <v>1817418</v>
      </c>
      <c r="I132" s="76"/>
      <c r="J132" s="90">
        <f>SUM(J124:J131)</f>
        <v>1292745</v>
      </c>
    </row>
    <row r="133" spans="1:10" ht="19.5" customHeight="1">
      <c r="A133" s="2" t="s">
        <v>40</v>
      </c>
      <c r="B133" s="61"/>
      <c r="C133" s="61"/>
      <c r="D133" s="79"/>
      <c r="E133" s="76"/>
      <c r="F133" s="79"/>
      <c r="G133" s="76"/>
      <c r="H133" s="79"/>
      <c r="I133" s="76"/>
      <c r="J133" s="79"/>
    </row>
    <row r="134" spans="1:10" ht="19.5" customHeight="1">
      <c r="A134" s="2" t="s">
        <v>41</v>
      </c>
      <c r="B134" s="60"/>
      <c r="C134" s="60"/>
      <c r="D134" s="79">
        <v>1734083</v>
      </c>
      <c r="E134" s="79"/>
      <c r="F134" s="79">
        <v>1095695</v>
      </c>
      <c r="G134" s="76"/>
      <c r="H134" s="79">
        <v>1704105</v>
      </c>
      <c r="I134" s="76"/>
      <c r="J134" s="79">
        <v>1082541</v>
      </c>
    </row>
    <row r="135" spans="1:10" ht="19.5" customHeight="1">
      <c r="A135" s="2" t="s">
        <v>42</v>
      </c>
      <c r="B135" s="60"/>
      <c r="C135" s="60"/>
      <c r="D135" s="79">
        <v>66254</v>
      </c>
      <c r="E135" s="79"/>
      <c r="F135" s="79">
        <v>60107</v>
      </c>
      <c r="G135" s="76"/>
      <c r="H135" s="79">
        <v>65721</v>
      </c>
      <c r="I135" s="76"/>
      <c r="J135" s="79">
        <v>59093</v>
      </c>
    </row>
    <row r="136" spans="1:10" ht="19.5" customHeight="1">
      <c r="A136" s="2" t="s">
        <v>43</v>
      </c>
      <c r="B136" s="25"/>
      <c r="C136" s="60"/>
      <c r="D136" s="79">
        <v>140</v>
      </c>
      <c r="E136" s="79"/>
      <c r="F136" s="79">
        <v>2590</v>
      </c>
      <c r="G136" s="76"/>
      <c r="H136" s="79">
        <v>140</v>
      </c>
      <c r="I136" s="76"/>
      <c r="J136" s="79">
        <v>2560</v>
      </c>
    </row>
    <row r="137" spans="1:10" ht="19.5" customHeight="1">
      <c r="A137" s="2" t="s">
        <v>44</v>
      </c>
      <c r="B137" s="61"/>
      <c r="C137" s="61"/>
      <c r="D137" s="90">
        <f>SUM(D134:D136)</f>
        <v>1800477</v>
      </c>
      <c r="E137" s="76"/>
      <c r="F137" s="90">
        <f>SUM(F134:F136)</f>
        <v>1158392</v>
      </c>
      <c r="G137" s="76"/>
      <c r="H137" s="90">
        <f>SUM(H134:H136)</f>
        <v>1769966</v>
      </c>
      <c r="I137" s="76"/>
      <c r="J137" s="90">
        <f>SUM(J134:J136)</f>
        <v>1144194</v>
      </c>
    </row>
    <row r="138" spans="1:10" ht="19.5" customHeight="1">
      <c r="A138" s="6" t="s">
        <v>193</v>
      </c>
      <c r="B138" s="61"/>
      <c r="C138" s="61"/>
      <c r="D138" s="20"/>
      <c r="E138" s="20"/>
      <c r="F138" s="20"/>
      <c r="G138" s="20"/>
      <c r="H138" s="20"/>
      <c r="I138" s="20"/>
      <c r="J138" s="20"/>
    </row>
    <row r="139" spans="1:10" s="24" customFormat="1" ht="19.5" customHeight="1">
      <c r="A139" s="6" t="s">
        <v>99</v>
      </c>
      <c r="B139" s="61"/>
      <c r="C139" s="61"/>
      <c r="D139" s="76">
        <f>D132-D137</f>
        <v>49034</v>
      </c>
      <c r="E139" s="76"/>
      <c r="F139" s="76">
        <f>F132-F137</f>
        <v>152496</v>
      </c>
      <c r="G139" s="76"/>
      <c r="H139" s="76">
        <f>SUM(H132-H137)</f>
        <v>47452</v>
      </c>
      <c r="I139" s="76"/>
      <c r="J139" s="76">
        <f>SUM(J132-J137)</f>
        <v>148551</v>
      </c>
    </row>
    <row r="140" spans="1:10" s="24" customFormat="1" ht="19.5" customHeight="1">
      <c r="A140" s="6" t="s">
        <v>74</v>
      </c>
      <c r="B140" s="60"/>
      <c r="C140" s="60"/>
      <c r="D140" s="79">
        <v>-6912</v>
      </c>
      <c r="E140" s="79"/>
      <c r="F140" s="79">
        <v>-2612</v>
      </c>
      <c r="G140" s="76"/>
      <c r="H140" s="79">
        <v>-6913</v>
      </c>
      <c r="I140" s="76"/>
      <c r="J140" s="79">
        <v>-1887</v>
      </c>
    </row>
    <row r="141" spans="1:12" s="60" customFormat="1" ht="19.5" customHeight="1">
      <c r="A141" s="6" t="s">
        <v>194</v>
      </c>
      <c r="B141" s="62">
        <v>9</v>
      </c>
      <c r="C141" s="61"/>
      <c r="D141" s="91">
        <v>-1036</v>
      </c>
      <c r="E141" s="76"/>
      <c r="F141" s="91">
        <v>-3890</v>
      </c>
      <c r="G141" s="76"/>
      <c r="H141" s="91">
        <v>0</v>
      </c>
      <c r="I141" s="76"/>
      <c r="J141" s="91">
        <v>0</v>
      </c>
      <c r="K141" s="61"/>
      <c r="L141" s="61"/>
    </row>
    <row r="142" spans="1:12" s="60" customFormat="1" ht="19.5" customHeight="1">
      <c r="A142" s="6" t="s">
        <v>137</v>
      </c>
      <c r="B142" s="61"/>
      <c r="C142" s="61"/>
      <c r="D142" s="76">
        <f>SUM(D139:D141)</f>
        <v>41086</v>
      </c>
      <c r="E142" s="76"/>
      <c r="F142" s="76">
        <f>SUM(F139:F141)</f>
        <v>145994</v>
      </c>
      <c r="G142" s="76"/>
      <c r="H142" s="76">
        <f>SUM(H139:H141)</f>
        <v>40539</v>
      </c>
      <c r="I142" s="76"/>
      <c r="J142" s="76">
        <f>SUM(J139:J141)</f>
        <v>146664</v>
      </c>
      <c r="K142" s="61"/>
      <c r="L142" s="61"/>
    </row>
    <row r="143" spans="1:10" ht="19.5" customHeight="1">
      <c r="A143" s="6" t="s">
        <v>195</v>
      </c>
      <c r="B143" s="61"/>
      <c r="C143" s="61"/>
      <c r="D143" s="91">
        <v>-547</v>
      </c>
      <c r="E143" s="76"/>
      <c r="F143" s="91">
        <v>670</v>
      </c>
      <c r="G143" s="76"/>
      <c r="H143" s="91">
        <v>0</v>
      </c>
      <c r="I143" s="76"/>
      <c r="J143" s="91">
        <v>0</v>
      </c>
    </row>
    <row r="144" spans="1:12" s="60" customFormat="1" ht="19.5" customHeight="1" thickBot="1">
      <c r="A144" s="63" t="s">
        <v>113</v>
      </c>
      <c r="B144" s="61"/>
      <c r="C144" s="61"/>
      <c r="D144" s="89">
        <f>SUM(D142+D143)</f>
        <v>40539</v>
      </c>
      <c r="E144" s="76"/>
      <c r="F144" s="89">
        <f>SUM(F142+F143)</f>
        <v>146664</v>
      </c>
      <c r="G144" s="76"/>
      <c r="H144" s="89">
        <f>SUM(H142)</f>
        <v>40539</v>
      </c>
      <c r="I144" s="76"/>
      <c r="J144" s="89">
        <f>SUM(J142)</f>
        <v>146664</v>
      </c>
      <c r="K144" s="61"/>
      <c r="L144" s="61"/>
    </row>
    <row r="145" spans="1:12" s="60" customFormat="1" ht="19.5" customHeight="1" thickTop="1">
      <c r="A145" s="63"/>
      <c r="B145" s="61"/>
      <c r="C145" s="61"/>
      <c r="D145" s="92"/>
      <c r="E145" s="92"/>
      <c r="F145" s="92"/>
      <c r="G145" s="92"/>
      <c r="H145" s="92"/>
      <c r="I145" s="92"/>
      <c r="J145" s="92"/>
      <c r="K145" s="61"/>
      <c r="L145" s="61"/>
    </row>
    <row r="146" spans="1:12" s="60" customFormat="1" ht="19.5" customHeight="1">
      <c r="A146" s="2" t="s">
        <v>100</v>
      </c>
      <c r="B146" s="61"/>
      <c r="C146" s="61"/>
      <c r="D146" s="92"/>
      <c r="E146" s="92"/>
      <c r="F146" s="92"/>
      <c r="G146" s="92"/>
      <c r="H146" s="92"/>
      <c r="I146" s="92"/>
      <c r="J146" s="92"/>
      <c r="K146" s="61"/>
      <c r="L146" s="61"/>
    </row>
    <row r="147" spans="1:12" s="60" customFormat="1" ht="19.5" customHeight="1">
      <c r="A147" s="2" t="s">
        <v>114</v>
      </c>
      <c r="B147" s="61"/>
      <c r="C147" s="61"/>
      <c r="D147" s="92"/>
      <c r="E147" s="92"/>
      <c r="F147" s="92"/>
      <c r="G147" s="92"/>
      <c r="H147" s="92"/>
      <c r="I147" s="92"/>
      <c r="J147" s="92"/>
      <c r="K147" s="61"/>
      <c r="L147" s="61"/>
    </row>
    <row r="148" spans="1:12" s="60" customFormat="1" ht="19.5" customHeight="1" thickBot="1">
      <c r="A148" s="2" t="s">
        <v>126</v>
      </c>
      <c r="B148" s="62">
        <v>10</v>
      </c>
      <c r="C148" s="61"/>
      <c r="D148" s="93">
        <v>0.04</v>
      </c>
      <c r="E148" s="92"/>
      <c r="F148" s="93">
        <f>F144/810000</f>
        <v>0.18106666666666665</v>
      </c>
      <c r="G148" s="92"/>
      <c r="H148" s="93">
        <v>0.04</v>
      </c>
      <c r="I148" s="92"/>
      <c r="J148" s="93">
        <f>J144/810000</f>
        <v>0.18106666666666665</v>
      </c>
      <c r="K148" s="61"/>
      <c r="L148" s="61"/>
    </row>
    <row r="149" spans="1:12" s="60" customFormat="1" ht="19.5" customHeight="1" thickTop="1">
      <c r="A149" s="2" t="s">
        <v>115</v>
      </c>
      <c r="B149" s="61"/>
      <c r="C149" s="61"/>
      <c r="D149" s="94"/>
      <c r="E149" s="92"/>
      <c r="F149" s="94"/>
      <c r="G149" s="92"/>
      <c r="H149" s="94"/>
      <c r="I149" s="92"/>
      <c r="J149" s="94"/>
      <c r="K149" s="61"/>
      <c r="L149" s="61"/>
    </row>
    <row r="150" spans="1:12" s="60" customFormat="1" ht="19.5" customHeight="1" thickBot="1">
      <c r="A150" s="2" t="s">
        <v>126</v>
      </c>
      <c r="B150" s="62">
        <v>10</v>
      </c>
      <c r="C150" s="61"/>
      <c r="D150" s="93">
        <v>0.04</v>
      </c>
      <c r="E150" s="92"/>
      <c r="F150" s="93">
        <v>0.16</v>
      </c>
      <c r="G150" s="92"/>
      <c r="H150" s="93">
        <v>0.04</v>
      </c>
      <c r="I150" s="92"/>
      <c r="J150" s="93">
        <v>0.16</v>
      </c>
      <c r="K150" s="61"/>
      <c r="L150" s="61"/>
    </row>
    <row r="151" spans="1:12" s="60" customFormat="1" ht="19.5" customHeight="1" thickTop="1">
      <c r="A151" s="63"/>
      <c r="B151" s="61"/>
      <c r="C151" s="61"/>
      <c r="D151" s="22"/>
      <c r="E151" s="22"/>
      <c r="F151" s="22"/>
      <c r="G151" s="22"/>
      <c r="H151" s="22"/>
      <c r="I151" s="22"/>
      <c r="J151" s="22"/>
      <c r="K151" s="61"/>
      <c r="L151" s="61"/>
    </row>
    <row r="152" spans="1:10" ht="19.5" customHeight="1">
      <c r="A152" s="6" t="s">
        <v>5</v>
      </c>
      <c r="B152" s="61"/>
      <c r="C152" s="61"/>
      <c r="D152" s="21"/>
      <c r="E152" s="22"/>
      <c r="F152" s="22"/>
      <c r="G152" s="22"/>
      <c r="H152" s="21"/>
      <c r="I152" s="22"/>
      <c r="J152" s="31"/>
    </row>
    <row r="153" spans="1:10" ht="19.5" customHeight="1">
      <c r="A153" s="24"/>
      <c r="C153" s="41"/>
      <c r="F153" s="22"/>
      <c r="G153" s="21"/>
      <c r="H153" s="21"/>
      <c r="I153" s="21"/>
      <c r="J153" s="55" t="s">
        <v>111</v>
      </c>
    </row>
    <row r="154" spans="1:12" s="6" customFormat="1" ht="19.5" customHeight="1">
      <c r="A154" s="3" t="s">
        <v>88</v>
      </c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5"/>
    </row>
    <row r="155" spans="1:12" s="6" customFormat="1" ht="19.5" customHeight="1">
      <c r="A155" s="3" t="s">
        <v>37</v>
      </c>
      <c r="B155" s="56"/>
      <c r="C155" s="57"/>
      <c r="D155" s="3"/>
      <c r="E155" s="3"/>
      <c r="F155" s="3"/>
      <c r="G155" s="3"/>
      <c r="H155" s="3"/>
      <c r="I155" s="3"/>
      <c r="J155" s="3"/>
      <c r="K155" s="5"/>
      <c r="L155" s="5"/>
    </row>
    <row r="156" spans="1:10" s="58" customFormat="1" ht="19.5" customHeight="1">
      <c r="A156" s="8" t="s">
        <v>202</v>
      </c>
      <c r="B156" s="56"/>
      <c r="C156" s="57"/>
      <c r="D156" s="3"/>
      <c r="E156" s="3"/>
      <c r="F156" s="3"/>
      <c r="G156" s="3"/>
      <c r="H156" s="3"/>
      <c r="I156" s="3"/>
      <c r="J156" s="3"/>
    </row>
    <row r="157" spans="1:10" s="58" customFormat="1" ht="19.5" customHeight="1">
      <c r="A157" s="8" t="s">
        <v>158</v>
      </c>
      <c r="B157" s="56"/>
      <c r="C157" s="57"/>
      <c r="D157" s="3"/>
      <c r="E157" s="3"/>
      <c r="F157" s="3"/>
      <c r="G157" s="3"/>
      <c r="H157" s="3"/>
      <c r="I157" s="3"/>
      <c r="J157" s="3"/>
    </row>
    <row r="158" spans="1:10" s="58" customFormat="1" ht="19.5" customHeight="1">
      <c r="A158" s="8"/>
      <c r="B158" s="56"/>
      <c r="C158" s="57"/>
      <c r="D158" s="3"/>
      <c r="E158" s="3"/>
      <c r="F158" s="3"/>
      <c r="G158" s="3"/>
      <c r="H158" s="3"/>
      <c r="I158" s="3"/>
      <c r="J158" s="3"/>
    </row>
    <row r="159" spans="2:12" s="6" customFormat="1" ht="19.5" customHeight="1">
      <c r="B159" s="9"/>
      <c r="C159" s="9"/>
      <c r="D159" s="10"/>
      <c r="E159" s="11" t="s">
        <v>2</v>
      </c>
      <c r="F159" s="10"/>
      <c r="G159" s="12"/>
      <c r="H159" s="10"/>
      <c r="I159" s="11" t="s">
        <v>3</v>
      </c>
      <c r="J159" s="10"/>
      <c r="K159" s="5"/>
      <c r="L159" s="5"/>
    </row>
    <row r="160" spans="2:12" s="6" customFormat="1" ht="19.5" customHeight="1">
      <c r="B160" s="13" t="s">
        <v>4</v>
      </c>
      <c r="C160" s="59"/>
      <c r="D160" s="15">
        <v>2004</v>
      </c>
      <c r="E160" s="15"/>
      <c r="F160" s="15">
        <v>2003</v>
      </c>
      <c r="G160" s="15"/>
      <c r="H160" s="15">
        <v>2004</v>
      </c>
      <c r="I160" s="15"/>
      <c r="J160" s="15">
        <v>2003</v>
      </c>
      <c r="K160" s="5"/>
      <c r="L160" s="5"/>
    </row>
    <row r="161" ht="19.5" customHeight="1">
      <c r="A161" s="6" t="s">
        <v>38</v>
      </c>
    </row>
    <row r="162" spans="1:10" ht="19.5" customHeight="1">
      <c r="A162" s="6" t="s">
        <v>45</v>
      </c>
      <c r="B162" s="60"/>
      <c r="C162" s="60"/>
      <c r="D162" s="79">
        <v>3491673</v>
      </c>
      <c r="E162" s="79"/>
      <c r="F162" s="79">
        <v>2354469</v>
      </c>
      <c r="G162" s="79"/>
      <c r="H162" s="79">
        <v>3432296</v>
      </c>
      <c r="I162" s="79"/>
      <c r="J162" s="79">
        <v>2324698</v>
      </c>
    </row>
    <row r="163" spans="1:10" ht="19.5" customHeight="1">
      <c r="A163" s="6" t="s">
        <v>112</v>
      </c>
      <c r="B163" s="60"/>
      <c r="C163" s="60"/>
      <c r="D163" s="79"/>
      <c r="E163" s="79"/>
      <c r="F163" s="79"/>
      <c r="G163" s="79"/>
      <c r="H163" s="79"/>
      <c r="I163" s="79"/>
      <c r="J163" s="79"/>
    </row>
    <row r="164" spans="1:10" ht="19.5" customHeight="1">
      <c r="A164" s="6" t="s">
        <v>138</v>
      </c>
      <c r="B164" s="60"/>
      <c r="C164" s="60"/>
      <c r="D164" s="79">
        <v>7041</v>
      </c>
      <c r="E164" s="79"/>
      <c r="F164" s="79">
        <v>7944</v>
      </c>
      <c r="G164" s="79"/>
      <c r="H164" s="79">
        <v>7041</v>
      </c>
      <c r="I164" s="79"/>
      <c r="J164" s="79">
        <v>7944</v>
      </c>
    </row>
    <row r="165" spans="1:10" ht="19.5" customHeight="1">
      <c r="A165" s="6" t="s">
        <v>160</v>
      </c>
      <c r="B165" s="60"/>
      <c r="C165" s="60"/>
      <c r="D165" s="79"/>
      <c r="E165" s="79"/>
      <c r="F165" s="79"/>
      <c r="G165" s="79"/>
      <c r="H165" s="79"/>
      <c r="I165" s="79"/>
      <c r="J165" s="79"/>
    </row>
    <row r="166" spans="1:10" ht="19.5" customHeight="1">
      <c r="A166" s="6" t="s">
        <v>161</v>
      </c>
      <c r="B166" s="25"/>
      <c r="C166" s="60"/>
      <c r="D166" s="79">
        <v>0</v>
      </c>
      <c r="E166" s="79"/>
      <c r="F166" s="79">
        <v>9399</v>
      </c>
      <c r="G166" s="79"/>
      <c r="H166" s="79">
        <v>0</v>
      </c>
      <c r="I166" s="79"/>
      <c r="J166" s="79">
        <v>9399</v>
      </c>
    </row>
    <row r="167" spans="1:10" ht="19.5" customHeight="1">
      <c r="A167" s="6" t="s">
        <v>162</v>
      </c>
      <c r="B167" s="25">
        <v>4</v>
      </c>
      <c r="C167" s="60"/>
      <c r="D167" s="79">
        <v>0</v>
      </c>
      <c r="E167" s="79"/>
      <c r="F167" s="79">
        <v>28060</v>
      </c>
      <c r="G167" s="79"/>
      <c r="H167" s="79">
        <v>0</v>
      </c>
      <c r="I167" s="79"/>
      <c r="J167" s="79">
        <v>28060</v>
      </c>
    </row>
    <row r="168" spans="1:10" ht="19.5" customHeight="1">
      <c r="A168" s="6" t="s">
        <v>23</v>
      </c>
      <c r="B168" s="60"/>
      <c r="C168" s="60"/>
      <c r="D168" s="79">
        <v>10039</v>
      </c>
      <c r="E168" s="79"/>
      <c r="F168" s="79">
        <v>26859</v>
      </c>
      <c r="G168" s="79"/>
      <c r="H168" s="79">
        <v>7342</v>
      </c>
      <c r="I168" s="79"/>
      <c r="J168" s="79">
        <v>26501</v>
      </c>
    </row>
    <row r="169" spans="1:10" ht="19.5" customHeight="1">
      <c r="A169" s="6" t="s">
        <v>159</v>
      </c>
      <c r="B169" s="60"/>
      <c r="C169" s="60"/>
      <c r="D169" s="20"/>
      <c r="E169" s="20"/>
      <c r="F169" s="20"/>
      <c r="G169" s="20"/>
      <c r="H169" s="20"/>
      <c r="I169" s="20"/>
      <c r="J169" s="20"/>
    </row>
    <row r="170" spans="1:10" ht="19.5" customHeight="1">
      <c r="A170" s="6" t="s">
        <v>98</v>
      </c>
      <c r="B170" s="60"/>
      <c r="C170" s="60"/>
      <c r="D170" s="79">
        <v>8011</v>
      </c>
      <c r="E170" s="79"/>
      <c r="F170" s="79">
        <v>44362</v>
      </c>
      <c r="G170" s="79"/>
      <c r="H170" s="79">
        <v>11089</v>
      </c>
      <c r="I170" s="79"/>
      <c r="J170" s="79">
        <v>40863</v>
      </c>
    </row>
    <row r="171" spans="1:10" ht="19.5" customHeight="1">
      <c r="A171" s="6" t="s">
        <v>39</v>
      </c>
      <c r="B171" s="61"/>
      <c r="C171" s="61"/>
      <c r="D171" s="90">
        <f>SUM(D162:D170)</f>
        <v>3516764</v>
      </c>
      <c r="E171" s="76"/>
      <c r="F171" s="90">
        <f>SUM(F162:F170)</f>
        <v>2471093</v>
      </c>
      <c r="G171" s="76"/>
      <c r="H171" s="90">
        <f>SUM(H162:H170)</f>
        <v>3457768</v>
      </c>
      <c r="I171" s="76"/>
      <c r="J171" s="90">
        <f>SUM(J162:J170)</f>
        <v>2437465</v>
      </c>
    </row>
    <row r="172" spans="1:10" ht="19.5" customHeight="1">
      <c r="A172" s="2" t="s">
        <v>40</v>
      </c>
      <c r="B172" s="61"/>
      <c r="C172" s="61"/>
      <c r="D172" s="79"/>
      <c r="E172" s="76"/>
      <c r="F172" s="79"/>
      <c r="G172" s="76"/>
      <c r="H172" s="79"/>
      <c r="I172" s="76"/>
      <c r="J172" s="79"/>
    </row>
    <row r="173" spans="1:10" ht="19.5" customHeight="1">
      <c r="A173" s="2" t="s">
        <v>41</v>
      </c>
      <c r="B173" s="60"/>
      <c r="C173" s="60"/>
      <c r="D173" s="79">
        <v>3265517</v>
      </c>
      <c r="E173" s="79"/>
      <c r="F173" s="79">
        <v>2071395</v>
      </c>
      <c r="G173" s="76"/>
      <c r="H173" s="79">
        <v>3211385</v>
      </c>
      <c r="I173" s="76"/>
      <c r="J173" s="79">
        <v>2044860</v>
      </c>
    </row>
    <row r="174" spans="1:10" ht="19.5" customHeight="1">
      <c r="A174" s="2" t="s">
        <v>42</v>
      </c>
      <c r="B174" s="60"/>
      <c r="C174" s="60"/>
      <c r="D174" s="79">
        <v>135012</v>
      </c>
      <c r="E174" s="79"/>
      <c r="F174" s="79">
        <v>119419</v>
      </c>
      <c r="G174" s="76"/>
      <c r="H174" s="79">
        <v>132054</v>
      </c>
      <c r="I174" s="76"/>
      <c r="J174" s="79">
        <v>116907</v>
      </c>
    </row>
    <row r="175" spans="1:10" ht="19.5" customHeight="1">
      <c r="A175" s="2" t="s">
        <v>43</v>
      </c>
      <c r="B175" s="25"/>
      <c r="C175" s="60"/>
      <c r="D175" s="79">
        <v>310</v>
      </c>
      <c r="E175" s="79"/>
      <c r="F175" s="79">
        <v>2770</v>
      </c>
      <c r="G175" s="76"/>
      <c r="H175" s="79">
        <v>310</v>
      </c>
      <c r="I175" s="76"/>
      <c r="J175" s="79">
        <v>2740</v>
      </c>
    </row>
    <row r="176" spans="1:10" ht="19.5" customHeight="1">
      <c r="A176" s="2" t="s">
        <v>44</v>
      </c>
      <c r="B176" s="61"/>
      <c r="C176" s="61"/>
      <c r="D176" s="90">
        <f>SUM(D173:D175)</f>
        <v>3400839</v>
      </c>
      <c r="E176" s="76"/>
      <c r="F176" s="90">
        <f>SUM(F173:F175)</f>
        <v>2193584</v>
      </c>
      <c r="G176" s="76"/>
      <c r="H176" s="90">
        <f>SUM(H173:H175)</f>
        <v>3343749</v>
      </c>
      <c r="I176" s="76"/>
      <c r="J176" s="90">
        <f>SUM(J173:J175)</f>
        <v>2164507</v>
      </c>
    </row>
    <row r="177" spans="1:10" ht="19.5" customHeight="1">
      <c r="A177" s="6" t="s">
        <v>193</v>
      </c>
      <c r="B177" s="61"/>
      <c r="C177" s="61"/>
      <c r="D177" s="20"/>
      <c r="E177" s="20"/>
      <c r="F177" s="20"/>
      <c r="G177" s="20"/>
      <c r="H177" s="20"/>
      <c r="I177" s="20"/>
      <c r="J177" s="20"/>
    </row>
    <row r="178" spans="1:10" s="24" customFormat="1" ht="19.5" customHeight="1">
      <c r="A178" s="6" t="s">
        <v>99</v>
      </c>
      <c r="B178" s="61"/>
      <c r="C178" s="61"/>
      <c r="D178" s="76">
        <f>D171-D176</f>
        <v>115925</v>
      </c>
      <c r="E178" s="76"/>
      <c r="F178" s="76">
        <f>F171-F176</f>
        <v>277509</v>
      </c>
      <c r="G178" s="76"/>
      <c r="H178" s="76">
        <f>SUM(H171-H176)</f>
        <v>114019</v>
      </c>
      <c r="I178" s="76"/>
      <c r="J178" s="76">
        <f>SUM(J171-J176)</f>
        <v>272958</v>
      </c>
    </row>
    <row r="179" spans="1:10" s="24" customFormat="1" ht="19.5" customHeight="1">
      <c r="A179" s="6" t="s">
        <v>74</v>
      </c>
      <c r="B179" s="60"/>
      <c r="C179" s="60"/>
      <c r="D179" s="79">
        <v>-12702</v>
      </c>
      <c r="E179" s="79"/>
      <c r="F179" s="79">
        <v>-5196</v>
      </c>
      <c r="G179" s="76"/>
      <c r="H179" s="79">
        <v>-12668</v>
      </c>
      <c r="I179" s="76"/>
      <c r="J179" s="79">
        <v>-3717</v>
      </c>
    </row>
    <row r="180" spans="1:12" s="60" customFormat="1" ht="19.5" customHeight="1">
      <c r="A180" s="6" t="s">
        <v>194</v>
      </c>
      <c r="B180" s="62">
        <v>9</v>
      </c>
      <c r="C180" s="61"/>
      <c r="D180" s="91">
        <v>-1036</v>
      </c>
      <c r="E180" s="76"/>
      <c r="F180" s="91">
        <v>-3890</v>
      </c>
      <c r="G180" s="76"/>
      <c r="H180" s="91">
        <v>0</v>
      </c>
      <c r="I180" s="76"/>
      <c r="J180" s="91">
        <v>0</v>
      </c>
      <c r="K180" s="61"/>
      <c r="L180" s="61"/>
    </row>
    <row r="181" spans="1:12" s="60" customFormat="1" ht="19.5" customHeight="1">
      <c r="A181" s="6" t="s">
        <v>137</v>
      </c>
      <c r="B181" s="61"/>
      <c r="C181" s="61"/>
      <c r="D181" s="76">
        <f>SUM(D178:D180)</f>
        <v>102187</v>
      </c>
      <c r="E181" s="76"/>
      <c r="F181" s="76">
        <f>SUM(F178:F180)</f>
        <v>268423</v>
      </c>
      <c r="G181" s="76"/>
      <c r="H181" s="76">
        <f>SUM(H178:H180)</f>
        <v>101351</v>
      </c>
      <c r="I181" s="76"/>
      <c r="J181" s="76">
        <f>SUM(J178:J180)</f>
        <v>269241</v>
      </c>
      <c r="K181" s="61"/>
      <c r="L181" s="61"/>
    </row>
    <row r="182" spans="1:10" ht="19.5" customHeight="1">
      <c r="A182" s="6" t="s">
        <v>195</v>
      </c>
      <c r="B182" s="61"/>
      <c r="C182" s="61"/>
      <c r="D182" s="91">
        <v>-836</v>
      </c>
      <c r="E182" s="76"/>
      <c r="F182" s="91">
        <v>818</v>
      </c>
      <c r="G182" s="76"/>
      <c r="H182" s="91">
        <v>0</v>
      </c>
      <c r="I182" s="76"/>
      <c r="J182" s="91">
        <v>0</v>
      </c>
    </row>
    <row r="183" spans="1:12" s="60" customFormat="1" ht="19.5" customHeight="1" thickBot="1">
      <c r="A183" s="63" t="s">
        <v>113</v>
      </c>
      <c r="B183" s="61"/>
      <c r="C183" s="61"/>
      <c r="D183" s="89">
        <f>SUM(D181+D182)</f>
        <v>101351</v>
      </c>
      <c r="E183" s="76"/>
      <c r="F183" s="89">
        <f>SUM(F181+F182)</f>
        <v>269241</v>
      </c>
      <c r="G183" s="76"/>
      <c r="H183" s="89">
        <f>SUM(H181)</f>
        <v>101351</v>
      </c>
      <c r="I183" s="76"/>
      <c r="J183" s="89">
        <f>SUM(J181)</f>
        <v>269241</v>
      </c>
      <c r="K183" s="61"/>
      <c r="L183" s="61"/>
    </row>
    <row r="184" spans="1:12" s="60" customFormat="1" ht="19.5" customHeight="1" thickTop="1">
      <c r="A184" s="63"/>
      <c r="B184" s="61"/>
      <c r="C184" s="61"/>
      <c r="D184" s="92"/>
      <c r="E184" s="92"/>
      <c r="F184" s="92"/>
      <c r="G184" s="92"/>
      <c r="H184" s="92"/>
      <c r="I184" s="92"/>
      <c r="J184" s="92"/>
      <c r="K184" s="61"/>
      <c r="L184" s="61"/>
    </row>
    <row r="185" spans="1:12" s="60" customFormat="1" ht="19.5" customHeight="1">
      <c r="A185" s="2" t="s">
        <v>100</v>
      </c>
      <c r="B185" s="61"/>
      <c r="C185" s="61"/>
      <c r="D185" s="92"/>
      <c r="E185" s="92"/>
      <c r="F185" s="92"/>
      <c r="G185" s="92"/>
      <c r="H185" s="92"/>
      <c r="I185" s="92"/>
      <c r="J185" s="92"/>
      <c r="K185" s="61"/>
      <c r="L185" s="61"/>
    </row>
    <row r="186" spans="1:12" s="60" customFormat="1" ht="19.5" customHeight="1">
      <c r="A186" s="2" t="s">
        <v>114</v>
      </c>
      <c r="B186" s="61"/>
      <c r="C186" s="61"/>
      <c r="D186" s="92"/>
      <c r="E186" s="92"/>
      <c r="F186" s="92"/>
      <c r="G186" s="92"/>
      <c r="H186" s="92"/>
      <c r="I186" s="92"/>
      <c r="J186" s="92"/>
      <c r="K186" s="61"/>
      <c r="L186" s="61"/>
    </row>
    <row r="187" spans="1:12" s="60" customFormat="1" ht="19.5" customHeight="1" thickBot="1">
      <c r="A187" s="2" t="s">
        <v>126</v>
      </c>
      <c r="B187" s="62">
        <v>10</v>
      </c>
      <c r="C187" s="61"/>
      <c r="D187" s="93">
        <v>0.1</v>
      </c>
      <c r="E187" s="92"/>
      <c r="F187" s="93">
        <f>F183/810000</f>
        <v>0.3323962962962963</v>
      </c>
      <c r="G187" s="92"/>
      <c r="H187" s="93">
        <v>0.1</v>
      </c>
      <c r="I187" s="92"/>
      <c r="J187" s="93">
        <f>J183/810000</f>
        <v>0.3323962962962963</v>
      </c>
      <c r="K187" s="61"/>
      <c r="L187" s="61"/>
    </row>
    <row r="188" spans="1:12" s="60" customFormat="1" ht="19.5" customHeight="1" thickTop="1">
      <c r="A188" s="2" t="s">
        <v>115</v>
      </c>
      <c r="B188" s="61"/>
      <c r="C188" s="61"/>
      <c r="D188" s="94"/>
      <c r="E188" s="92"/>
      <c r="F188" s="94"/>
      <c r="G188" s="92"/>
      <c r="H188" s="94"/>
      <c r="I188" s="92"/>
      <c r="J188" s="94"/>
      <c r="K188" s="61"/>
      <c r="L188" s="61"/>
    </row>
    <row r="189" spans="1:12" s="60" customFormat="1" ht="19.5" customHeight="1" thickBot="1">
      <c r="A189" s="2" t="s">
        <v>126</v>
      </c>
      <c r="B189" s="62">
        <v>10</v>
      </c>
      <c r="C189" s="61"/>
      <c r="D189" s="93">
        <v>0.1</v>
      </c>
      <c r="E189" s="92"/>
      <c r="F189" s="93">
        <v>0.31</v>
      </c>
      <c r="G189" s="92"/>
      <c r="H189" s="93">
        <v>0.1</v>
      </c>
      <c r="I189" s="92"/>
      <c r="J189" s="93">
        <v>0.31</v>
      </c>
      <c r="K189" s="61"/>
      <c r="L189" s="61"/>
    </row>
    <row r="190" spans="1:12" s="60" customFormat="1" ht="19.5" customHeight="1" thickTop="1">
      <c r="A190" s="63"/>
      <c r="B190" s="61"/>
      <c r="C190" s="61"/>
      <c r="D190" s="22"/>
      <c r="E190" s="22"/>
      <c r="F190" s="22"/>
      <c r="G190" s="22"/>
      <c r="H190" s="22"/>
      <c r="I190" s="22"/>
      <c r="J190" s="22"/>
      <c r="K190" s="61"/>
      <c r="L190" s="61"/>
    </row>
    <row r="191" spans="1:10" ht="19.5" customHeight="1">
      <c r="A191" s="6" t="s">
        <v>5</v>
      </c>
      <c r="B191" s="61"/>
      <c r="C191" s="61"/>
      <c r="D191" s="21"/>
      <c r="E191" s="22"/>
      <c r="F191" s="22"/>
      <c r="G191" s="22"/>
      <c r="H191" s="21"/>
      <c r="I191" s="22"/>
      <c r="J191" s="31"/>
    </row>
    <row r="192" spans="1:10" ht="19.5" customHeight="1">
      <c r="A192" s="6"/>
      <c r="B192" s="61"/>
      <c r="C192" s="61"/>
      <c r="D192" s="21"/>
      <c r="E192" s="22"/>
      <c r="F192" s="22"/>
      <c r="G192" s="22"/>
      <c r="H192" s="21"/>
      <c r="I192" s="22"/>
      <c r="J192" s="55" t="s">
        <v>111</v>
      </c>
    </row>
    <row r="193" spans="1:12" s="6" customFormat="1" ht="19.5" customHeight="1">
      <c r="A193" s="3" t="s">
        <v>88</v>
      </c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5"/>
    </row>
    <row r="194" spans="1:12" s="6" customFormat="1" ht="19.5" customHeight="1">
      <c r="A194" s="3" t="s">
        <v>147</v>
      </c>
      <c r="B194" s="56"/>
      <c r="C194" s="57"/>
      <c r="D194" s="3"/>
      <c r="E194" s="3"/>
      <c r="F194" s="3"/>
      <c r="G194" s="3"/>
      <c r="H194" s="3"/>
      <c r="I194" s="3"/>
      <c r="J194" s="3"/>
      <c r="K194" s="4"/>
      <c r="L194" s="5"/>
    </row>
    <row r="195" spans="1:10" s="58" customFormat="1" ht="19.5" customHeight="1">
      <c r="A195" s="8" t="s">
        <v>202</v>
      </c>
      <c r="B195" s="56"/>
      <c r="C195" s="57"/>
      <c r="D195" s="3"/>
      <c r="E195" s="3"/>
      <c r="F195" s="3"/>
      <c r="G195" s="3"/>
      <c r="H195" s="3"/>
      <c r="I195" s="3"/>
      <c r="J195" s="3"/>
    </row>
    <row r="196" spans="1:10" s="58" customFormat="1" ht="19.5" customHeight="1">
      <c r="A196" s="8" t="s">
        <v>122</v>
      </c>
      <c r="B196" s="56"/>
      <c r="C196" s="57"/>
      <c r="D196" s="3"/>
      <c r="E196" s="3"/>
      <c r="F196" s="3"/>
      <c r="G196" s="3"/>
      <c r="H196" s="3"/>
      <c r="I196" s="3"/>
      <c r="J196" s="3"/>
    </row>
    <row r="197" spans="1:10" s="58" customFormat="1" ht="19.5" customHeight="1">
      <c r="A197" s="8"/>
      <c r="B197" s="56"/>
      <c r="C197" s="57"/>
      <c r="D197" s="3"/>
      <c r="E197" s="3"/>
      <c r="F197" s="3"/>
      <c r="G197" s="3"/>
      <c r="H197" s="3"/>
      <c r="I197" s="3"/>
      <c r="J197" s="3"/>
    </row>
    <row r="198" spans="2:12" s="6" customFormat="1" ht="19.5" customHeight="1">
      <c r="B198" s="9"/>
      <c r="C198" s="9"/>
      <c r="D198" s="10"/>
      <c r="E198" s="11" t="s">
        <v>2</v>
      </c>
      <c r="F198" s="10"/>
      <c r="G198" s="12"/>
      <c r="H198" s="10"/>
      <c r="I198" s="11" t="s">
        <v>3</v>
      </c>
      <c r="J198" s="10"/>
      <c r="K198" s="5"/>
      <c r="L198" s="5"/>
    </row>
    <row r="199" spans="2:12" s="6" customFormat="1" ht="19.5" customHeight="1">
      <c r="B199" s="59"/>
      <c r="C199" s="59"/>
      <c r="D199" s="15">
        <v>2004</v>
      </c>
      <c r="E199" s="15"/>
      <c r="F199" s="15">
        <v>2003</v>
      </c>
      <c r="G199" s="15"/>
      <c r="H199" s="15">
        <v>2004</v>
      </c>
      <c r="I199" s="15"/>
      <c r="J199" s="15">
        <v>2003</v>
      </c>
      <c r="K199" s="5"/>
      <c r="L199" s="5"/>
    </row>
    <row r="200" spans="1:10" ht="19.5" customHeight="1">
      <c r="A200" s="64" t="s">
        <v>163</v>
      </c>
      <c r="J200" s="33"/>
    </row>
    <row r="201" spans="1:10" ht="19.5" customHeight="1">
      <c r="A201" s="6" t="s">
        <v>127</v>
      </c>
      <c r="D201" s="79">
        <f>D183</f>
        <v>101351</v>
      </c>
      <c r="E201" s="79"/>
      <c r="F201" s="79">
        <f>F183</f>
        <v>269241</v>
      </c>
      <c r="G201" s="79"/>
      <c r="H201" s="79">
        <f>H183</f>
        <v>101351</v>
      </c>
      <c r="I201" s="79"/>
      <c r="J201" s="79">
        <f>J183</f>
        <v>269241</v>
      </c>
    </row>
    <row r="202" spans="1:10" ht="19.5" customHeight="1">
      <c r="A202" s="6" t="s">
        <v>128</v>
      </c>
      <c r="D202" s="79"/>
      <c r="E202" s="79"/>
      <c r="F202" s="79"/>
      <c r="G202" s="79"/>
      <c r="H202" s="79"/>
      <c r="I202" s="79"/>
      <c r="J202" s="79"/>
    </row>
    <row r="203" spans="1:10" ht="19.5" customHeight="1">
      <c r="A203" s="6" t="s">
        <v>49</v>
      </c>
      <c r="D203" s="79"/>
      <c r="E203" s="79"/>
      <c r="F203" s="79"/>
      <c r="G203" s="79"/>
      <c r="H203" s="79"/>
      <c r="I203" s="79"/>
      <c r="J203" s="79"/>
    </row>
    <row r="204" spans="1:10" ht="19.5" customHeight="1">
      <c r="A204" s="6" t="s">
        <v>50</v>
      </c>
      <c r="D204" s="79">
        <v>79019</v>
      </c>
      <c r="E204" s="79"/>
      <c r="F204" s="79">
        <v>58607</v>
      </c>
      <c r="G204" s="79"/>
      <c r="H204" s="79">
        <v>71557</v>
      </c>
      <c r="I204" s="79"/>
      <c r="J204" s="79">
        <v>51171</v>
      </c>
    </row>
    <row r="205" spans="1:12" ht="19.5" customHeight="1">
      <c r="A205" s="6" t="s">
        <v>138</v>
      </c>
      <c r="D205" s="79">
        <v>-7041</v>
      </c>
      <c r="E205" s="79"/>
      <c r="F205" s="79">
        <v>-7944</v>
      </c>
      <c r="G205" s="79"/>
      <c r="H205" s="79">
        <v>-7041</v>
      </c>
      <c r="I205" s="79"/>
      <c r="J205" s="79">
        <v>-7944</v>
      </c>
      <c r="L205" s="65"/>
    </row>
    <row r="206" spans="1:12" ht="19.5" customHeight="1">
      <c r="A206" s="6" t="s">
        <v>160</v>
      </c>
      <c r="L206" s="65"/>
    </row>
    <row r="207" spans="1:12" ht="19.5" customHeight="1">
      <c r="A207" s="6" t="s">
        <v>161</v>
      </c>
      <c r="D207" s="79">
        <v>0</v>
      </c>
      <c r="E207" s="79"/>
      <c r="F207" s="79">
        <v>-9399</v>
      </c>
      <c r="G207" s="79"/>
      <c r="H207" s="79">
        <v>0</v>
      </c>
      <c r="I207" s="79"/>
      <c r="J207" s="79">
        <v>-9399</v>
      </c>
      <c r="L207" s="65"/>
    </row>
    <row r="208" spans="1:12" ht="19.5" customHeight="1">
      <c r="A208" s="6" t="s">
        <v>162</v>
      </c>
      <c r="D208" s="79">
        <v>0</v>
      </c>
      <c r="E208" s="79"/>
      <c r="F208" s="79">
        <v>-28060</v>
      </c>
      <c r="G208" s="79"/>
      <c r="H208" s="79">
        <v>0</v>
      </c>
      <c r="I208" s="79"/>
      <c r="J208" s="79">
        <v>-28060</v>
      </c>
      <c r="L208" s="65"/>
    </row>
    <row r="209" spans="1:12" ht="19.5" customHeight="1">
      <c r="A209" s="6" t="s">
        <v>217</v>
      </c>
      <c r="D209" s="79">
        <v>770</v>
      </c>
      <c r="E209" s="79"/>
      <c r="F209" s="79">
        <v>0</v>
      </c>
      <c r="G209" s="79"/>
      <c r="H209" s="79">
        <v>0</v>
      </c>
      <c r="I209" s="79"/>
      <c r="J209" s="79">
        <v>0</v>
      </c>
      <c r="L209" s="65"/>
    </row>
    <row r="210" spans="1:12" ht="19.5" customHeight="1">
      <c r="A210" s="6" t="s">
        <v>166</v>
      </c>
      <c r="L210" s="65"/>
    </row>
    <row r="211" spans="1:12" ht="19.5" customHeight="1">
      <c r="A211" s="6" t="s">
        <v>167</v>
      </c>
      <c r="D211" s="79">
        <v>-1748</v>
      </c>
      <c r="E211" s="79"/>
      <c r="F211" s="79">
        <v>-1748</v>
      </c>
      <c r="G211" s="79"/>
      <c r="H211" s="79">
        <v>-1748</v>
      </c>
      <c r="I211" s="79"/>
      <c r="J211" s="79">
        <v>-1748</v>
      </c>
      <c r="L211" s="65"/>
    </row>
    <row r="212" spans="1:12" ht="19.5" customHeight="1">
      <c r="A212" s="6" t="s">
        <v>226</v>
      </c>
      <c r="D212" s="79">
        <v>1107</v>
      </c>
      <c r="E212" s="79"/>
      <c r="F212" s="79">
        <v>-684</v>
      </c>
      <c r="G212" s="79"/>
      <c r="H212" s="79">
        <v>1107</v>
      </c>
      <c r="I212" s="79"/>
      <c r="J212" s="79">
        <v>-684</v>
      </c>
      <c r="L212" s="65"/>
    </row>
    <row r="213" ht="19.5" customHeight="1">
      <c r="A213" s="6" t="s">
        <v>172</v>
      </c>
    </row>
    <row r="214" spans="1:12" ht="19.5" customHeight="1">
      <c r="A214" s="6" t="s">
        <v>117</v>
      </c>
      <c r="D214" s="79">
        <v>-8011</v>
      </c>
      <c r="E214" s="79"/>
      <c r="F214" s="79">
        <v>-44362</v>
      </c>
      <c r="G214" s="79"/>
      <c r="H214" s="79">
        <v>-11089</v>
      </c>
      <c r="I214" s="79"/>
      <c r="J214" s="79">
        <v>-40863</v>
      </c>
      <c r="L214" s="65"/>
    </row>
    <row r="215" spans="1:10" ht="19.5" customHeight="1">
      <c r="A215" s="6" t="s">
        <v>196</v>
      </c>
      <c r="D215" s="79">
        <v>0</v>
      </c>
      <c r="E215" s="79"/>
      <c r="F215" s="79">
        <v>1221</v>
      </c>
      <c r="G215" s="79"/>
      <c r="H215" s="79">
        <v>0</v>
      </c>
      <c r="I215" s="79"/>
      <c r="J215" s="79">
        <v>1221</v>
      </c>
    </row>
    <row r="216" spans="1:10" ht="19.5" customHeight="1">
      <c r="A216" s="6" t="s">
        <v>227</v>
      </c>
      <c r="D216" s="79">
        <v>2616</v>
      </c>
      <c r="E216" s="79"/>
      <c r="F216" s="79">
        <v>-1297</v>
      </c>
      <c r="G216" s="79"/>
      <c r="H216" s="79">
        <v>2616</v>
      </c>
      <c r="I216" s="79"/>
      <c r="J216" s="79">
        <v>-1297</v>
      </c>
    </row>
    <row r="217" spans="1:12" s="66" customFormat="1" ht="19.5" customHeight="1">
      <c r="A217" s="6" t="s">
        <v>228</v>
      </c>
      <c r="D217" s="76">
        <v>1723</v>
      </c>
      <c r="E217" s="76"/>
      <c r="F217" s="76">
        <v>-1813</v>
      </c>
      <c r="G217" s="76"/>
      <c r="H217" s="76">
        <v>1723</v>
      </c>
      <c r="I217" s="76"/>
      <c r="J217" s="76">
        <v>-1813</v>
      </c>
      <c r="K217" s="67"/>
      <c r="L217" s="68"/>
    </row>
    <row r="218" spans="1:10" s="41" customFormat="1" ht="19.5" customHeight="1">
      <c r="A218" s="6" t="s">
        <v>164</v>
      </c>
      <c r="D218" s="79">
        <v>-5743</v>
      </c>
      <c r="E218" s="79"/>
      <c r="F218" s="79">
        <v>-2690</v>
      </c>
      <c r="G218" s="79"/>
      <c r="H218" s="79">
        <v>-5743</v>
      </c>
      <c r="I218" s="79"/>
      <c r="J218" s="79">
        <v>-2690</v>
      </c>
    </row>
    <row r="219" spans="1:10" ht="19.5" customHeight="1">
      <c r="A219" s="6" t="s">
        <v>189</v>
      </c>
      <c r="D219" s="91">
        <v>836</v>
      </c>
      <c r="E219" s="76"/>
      <c r="F219" s="91">
        <v>-818</v>
      </c>
      <c r="G219" s="76"/>
      <c r="H219" s="91">
        <v>0</v>
      </c>
      <c r="I219" s="79"/>
      <c r="J219" s="91">
        <v>0</v>
      </c>
    </row>
    <row r="220" spans="1:10" ht="19.5" customHeight="1">
      <c r="A220" s="6"/>
      <c r="D220" s="76">
        <f>SUM(D201:D219)</f>
        <v>164879</v>
      </c>
      <c r="E220" s="76"/>
      <c r="F220" s="76">
        <f>SUM(F201:F219)</f>
        <v>230254</v>
      </c>
      <c r="G220" s="76"/>
      <c r="H220" s="76">
        <f>SUM(H201:H219)</f>
        <v>152733</v>
      </c>
      <c r="I220" s="76"/>
      <c r="J220" s="76">
        <f>SUM(J201:J219)</f>
        <v>227135</v>
      </c>
    </row>
    <row r="221" spans="1:10" ht="19.5" customHeight="1">
      <c r="A221" s="6" t="s">
        <v>51</v>
      </c>
      <c r="D221" s="76"/>
      <c r="E221" s="76"/>
      <c r="F221" s="76"/>
      <c r="G221" s="76"/>
      <c r="H221" s="76"/>
      <c r="I221" s="76"/>
      <c r="J221" s="76"/>
    </row>
    <row r="222" spans="1:10" ht="19.5" customHeight="1">
      <c r="A222" s="6" t="s">
        <v>52</v>
      </c>
      <c r="D222" s="79">
        <v>-31131</v>
      </c>
      <c r="E222" s="79"/>
      <c r="F222" s="79">
        <v>-259943</v>
      </c>
      <c r="G222" s="79"/>
      <c r="H222" s="79">
        <v>-29419</v>
      </c>
      <c r="I222" s="79"/>
      <c r="J222" s="79">
        <v>-251730</v>
      </c>
    </row>
    <row r="223" spans="1:10" ht="19.5" customHeight="1">
      <c r="A223" s="6" t="s">
        <v>116</v>
      </c>
      <c r="D223" s="79">
        <v>146108</v>
      </c>
      <c r="E223" s="79"/>
      <c r="F223" s="79">
        <v>74130</v>
      </c>
      <c r="G223" s="79"/>
      <c r="H223" s="79">
        <v>135435</v>
      </c>
      <c r="I223" s="79"/>
      <c r="J223" s="79">
        <v>71625</v>
      </c>
    </row>
    <row r="224" spans="1:10" ht="19.5" customHeight="1">
      <c r="A224" s="6" t="s">
        <v>53</v>
      </c>
      <c r="D224" s="79">
        <v>-410851</v>
      </c>
      <c r="E224" s="79"/>
      <c r="F224" s="79">
        <v>-32475</v>
      </c>
      <c r="G224" s="79"/>
      <c r="H224" s="79">
        <v>-400931</v>
      </c>
      <c r="I224" s="79"/>
      <c r="J224" s="79">
        <v>-33944</v>
      </c>
    </row>
    <row r="225" spans="1:10" ht="19.5" customHeight="1">
      <c r="A225" s="6" t="s">
        <v>54</v>
      </c>
      <c r="D225" s="79">
        <v>-453681</v>
      </c>
      <c r="E225" s="79"/>
      <c r="F225" s="79">
        <v>-34586</v>
      </c>
      <c r="G225" s="79"/>
      <c r="H225" s="79">
        <v>-453681</v>
      </c>
      <c r="I225" s="79"/>
      <c r="J225" s="79">
        <v>-34586</v>
      </c>
    </row>
    <row r="226" spans="1:10" ht="19.5" customHeight="1">
      <c r="A226" s="6" t="s">
        <v>55</v>
      </c>
      <c r="D226" s="79">
        <v>-57308</v>
      </c>
      <c r="E226" s="79"/>
      <c r="F226" s="79">
        <v>-95540</v>
      </c>
      <c r="G226" s="79"/>
      <c r="H226" s="79">
        <v>-56928</v>
      </c>
      <c r="I226" s="79"/>
      <c r="J226" s="79">
        <v>-93762</v>
      </c>
    </row>
    <row r="227" spans="1:10" ht="19.5" customHeight="1">
      <c r="A227" s="6" t="s">
        <v>56</v>
      </c>
      <c r="D227" s="79">
        <v>-6207</v>
      </c>
      <c r="E227" s="79"/>
      <c r="F227" s="79">
        <v>-57198</v>
      </c>
      <c r="G227" s="79"/>
      <c r="H227" s="79">
        <v>-3277</v>
      </c>
      <c r="I227" s="79"/>
      <c r="J227" s="79">
        <v>-54755</v>
      </c>
    </row>
    <row r="228" spans="1:10" ht="19.5" customHeight="1">
      <c r="A228" s="6" t="s">
        <v>57</v>
      </c>
      <c r="D228" s="95">
        <v>31606</v>
      </c>
      <c r="E228" s="79"/>
      <c r="F228" s="95">
        <v>120651</v>
      </c>
      <c r="G228" s="79"/>
      <c r="H228" s="79">
        <v>29874</v>
      </c>
      <c r="I228" s="79"/>
      <c r="J228" s="79">
        <v>107910</v>
      </c>
    </row>
    <row r="229" spans="1:10" ht="19.5" customHeight="1">
      <c r="A229" s="6" t="s">
        <v>58</v>
      </c>
      <c r="D229" s="79"/>
      <c r="E229" s="79"/>
      <c r="F229" s="79"/>
      <c r="G229" s="79"/>
      <c r="H229" s="79"/>
      <c r="I229" s="79"/>
      <c r="J229" s="79"/>
    </row>
    <row r="230" spans="1:10" ht="20.25" customHeight="1">
      <c r="A230" s="6" t="s">
        <v>59</v>
      </c>
      <c r="D230" s="79">
        <v>253217</v>
      </c>
      <c r="E230" s="79"/>
      <c r="F230" s="79">
        <v>57259</v>
      </c>
      <c r="G230" s="79"/>
      <c r="H230" s="79">
        <v>246224</v>
      </c>
      <c r="I230" s="79"/>
      <c r="J230" s="79">
        <v>51393</v>
      </c>
    </row>
    <row r="231" spans="1:10" ht="19.5" customHeight="1">
      <c r="A231" s="6" t="s">
        <v>118</v>
      </c>
      <c r="D231" s="79">
        <v>1760</v>
      </c>
      <c r="E231" s="79"/>
      <c r="F231" s="79">
        <v>8784</v>
      </c>
      <c r="G231" s="79"/>
      <c r="H231" s="79">
        <v>1760</v>
      </c>
      <c r="I231" s="79"/>
      <c r="J231" s="79">
        <v>8739</v>
      </c>
    </row>
    <row r="232" spans="1:10" ht="19.5" customHeight="1">
      <c r="A232" s="6" t="s">
        <v>108</v>
      </c>
      <c r="D232" s="79">
        <v>131278</v>
      </c>
      <c r="E232" s="79"/>
      <c r="F232" s="79">
        <v>-67652</v>
      </c>
      <c r="G232" s="79"/>
      <c r="H232" s="79">
        <v>131278</v>
      </c>
      <c r="I232" s="79"/>
      <c r="J232" s="79">
        <v>-67652</v>
      </c>
    </row>
    <row r="233" spans="1:10" ht="19.5" customHeight="1">
      <c r="A233" s="6" t="s">
        <v>60</v>
      </c>
      <c r="D233" s="79">
        <v>33238</v>
      </c>
      <c r="E233" s="79"/>
      <c r="F233" s="79">
        <v>26360</v>
      </c>
      <c r="G233" s="79"/>
      <c r="H233" s="79">
        <v>32561</v>
      </c>
      <c r="I233" s="79"/>
      <c r="J233" s="79">
        <v>24029</v>
      </c>
    </row>
    <row r="234" spans="1:10" ht="19.5" customHeight="1">
      <c r="A234" s="6" t="s">
        <v>61</v>
      </c>
      <c r="D234" s="95">
        <v>11316</v>
      </c>
      <c r="E234" s="79"/>
      <c r="F234" s="95">
        <v>-1601</v>
      </c>
      <c r="G234" s="79"/>
      <c r="H234" s="79">
        <v>10881</v>
      </c>
      <c r="I234" s="79"/>
      <c r="J234" s="79">
        <v>-785</v>
      </c>
    </row>
    <row r="235" spans="1:10" ht="19.5" customHeight="1">
      <c r="A235" s="6" t="s">
        <v>165</v>
      </c>
      <c r="D235" s="96">
        <f>SUM(D220:D234)</f>
        <v>-185776</v>
      </c>
      <c r="E235" s="97"/>
      <c r="F235" s="96">
        <f>SUM(F220:F234)</f>
        <v>-31557</v>
      </c>
      <c r="G235" s="97"/>
      <c r="H235" s="96">
        <f>SUM(H220:H234)</f>
        <v>-203490</v>
      </c>
      <c r="I235" s="97"/>
      <c r="J235" s="96">
        <f>SUM(J220:J234)</f>
        <v>-46383</v>
      </c>
    </row>
    <row r="236" spans="6:10" ht="19.5" customHeight="1">
      <c r="F236" s="72"/>
      <c r="G236" s="20"/>
      <c r="H236" s="72"/>
      <c r="I236" s="20"/>
      <c r="J236" s="73"/>
    </row>
    <row r="237" spans="1:10" ht="19.5" customHeight="1">
      <c r="A237" s="6"/>
      <c r="F237" s="22"/>
      <c r="G237" s="21"/>
      <c r="H237" s="21"/>
      <c r="I237" s="21"/>
      <c r="J237" s="21"/>
    </row>
    <row r="238" spans="1:10" ht="19.5" customHeight="1">
      <c r="A238" s="6" t="s">
        <v>5</v>
      </c>
      <c r="D238" s="69"/>
      <c r="J238" s="33"/>
    </row>
    <row r="239" spans="1:10" ht="19.5" customHeight="1">
      <c r="A239" s="6"/>
      <c r="B239" s="61"/>
      <c r="C239" s="61"/>
      <c r="D239" s="21"/>
      <c r="E239" s="22"/>
      <c r="F239" s="22"/>
      <c r="G239" s="22"/>
      <c r="H239" s="21"/>
      <c r="I239" s="22"/>
      <c r="J239" s="55" t="s">
        <v>111</v>
      </c>
    </row>
    <row r="240" spans="1:12" s="6" customFormat="1" ht="19.5" customHeight="1">
      <c r="A240" s="3" t="s">
        <v>88</v>
      </c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5"/>
    </row>
    <row r="241" spans="1:12" s="6" customFormat="1" ht="19.5" customHeight="1">
      <c r="A241" s="3" t="s">
        <v>148</v>
      </c>
      <c r="B241" s="56"/>
      <c r="C241" s="57"/>
      <c r="D241" s="3"/>
      <c r="E241" s="3"/>
      <c r="F241" s="3"/>
      <c r="G241" s="3"/>
      <c r="H241" s="3"/>
      <c r="I241" s="3"/>
      <c r="J241" s="3"/>
      <c r="K241" s="4"/>
      <c r="L241" s="5"/>
    </row>
    <row r="242" spans="1:10" s="58" customFormat="1" ht="19.5" customHeight="1">
      <c r="A242" s="8" t="s">
        <v>202</v>
      </c>
      <c r="B242" s="56"/>
      <c r="C242" s="57"/>
      <c r="D242" s="3"/>
      <c r="E242" s="3"/>
      <c r="F242" s="3"/>
      <c r="G242" s="3"/>
      <c r="H242" s="3"/>
      <c r="I242" s="3"/>
      <c r="J242" s="3"/>
    </row>
    <row r="243" spans="1:10" s="58" customFormat="1" ht="19.5" customHeight="1">
      <c r="A243" s="8" t="s">
        <v>122</v>
      </c>
      <c r="B243" s="56"/>
      <c r="C243" s="57"/>
      <c r="D243" s="3"/>
      <c r="E243" s="3"/>
      <c r="F243" s="3"/>
      <c r="G243" s="3"/>
      <c r="H243" s="3"/>
      <c r="I243" s="3"/>
      <c r="J243" s="3"/>
    </row>
    <row r="244" spans="1:10" s="58" customFormat="1" ht="19.5" customHeight="1">
      <c r="A244" s="8"/>
      <c r="B244" s="56"/>
      <c r="C244" s="57"/>
      <c r="D244" s="3"/>
      <c r="E244" s="3"/>
      <c r="F244" s="3"/>
      <c r="G244" s="3"/>
      <c r="H244" s="3"/>
      <c r="I244" s="3"/>
      <c r="J244" s="3"/>
    </row>
    <row r="245" spans="2:12" s="6" customFormat="1" ht="19.5" customHeight="1">
      <c r="B245" s="9"/>
      <c r="C245" s="9"/>
      <c r="D245" s="10"/>
      <c r="E245" s="11" t="s">
        <v>2</v>
      </c>
      <c r="F245" s="10"/>
      <c r="G245" s="12"/>
      <c r="H245" s="10"/>
      <c r="I245" s="11" t="s">
        <v>3</v>
      </c>
      <c r="J245" s="10"/>
      <c r="K245" s="5"/>
      <c r="L245" s="5"/>
    </row>
    <row r="246" spans="2:12" s="6" customFormat="1" ht="19.5" customHeight="1">
      <c r="B246" s="59"/>
      <c r="C246" s="59"/>
      <c r="D246" s="15">
        <v>2004</v>
      </c>
      <c r="E246" s="15"/>
      <c r="F246" s="15">
        <v>2003</v>
      </c>
      <c r="G246" s="15"/>
      <c r="H246" s="15">
        <v>2004</v>
      </c>
      <c r="I246" s="15"/>
      <c r="J246" s="15">
        <v>2003</v>
      </c>
      <c r="K246" s="5"/>
      <c r="L246" s="5"/>
    </row>
    <row r="247" spans="1:10" ht="19.5" customHeight="1">
      <c r="A247" s="64" t="s">
        <v>62</v>
      </c>
      <c r="D247" s="60"/>
      <c r="E247" s="20"/>
      <c r="F247" s="20"/>
      <c r="G247" s="20"/>
      <c r="H247" s="60"/>
      <c r="I247" s="20"/>
      <c r="J247" s="20"/>
    </row>
    <row r="248" spans="1:10" ht="19.5" customHeight="1">
      <c r="A248" s="6" t="s">
        <v>139</v>
      </c>
      <c r="D248" s="79">
        <v>3055</v>
      </c>
      <c r="E248" s="79"/>
      <c r="F248" s="79">
        <v>98633</v>
      </c>
      <c r="G248" s="79"/>
      <c r="H248" s="79">
        <v>3055</v>
      </c>
      <c r="I248" s="79"/>
      <c r="J248" s="79">
        <v>98633</v>
      </c>
    </row>
    <row r="249" spans="1:10" ht="19.5" customHeight="1">
      <c r="A249" s="6" t="s">
        <v>171</v>
      </c>
      <c r="D249" s="79">
        <v>0</v>
      </c>
      <c r="E249" s="79"/>
      <c r="F249" s="79">
        <v>-50000</v>
      </c>
      <c r="G249" s="79"/>
      <c r="H249" s="79">
        <v>0</v>
      </c>
      <c r="I249" s="79"/>
      <c r="J249" s="79">
        <v>-50000</v>
      </c>
    </row>
    <row r="250" spans="1:10" ht="19.5" customHeight="1">
      <c r="A250" s="6" t="s">
        <v>197</v>
      </c>
      <c r="D250" s="79">
        <v>0</v>
      </c>
      <c r="E250" s="79"/>
      <c r="F250" s="79">
        <v>8079</v>
      </c>
      <c r="G250" s="79"/>
      <c r="H250" s="79">
        <v>0</v>
      </c>
      <c r="I250" s="79"/>
      <c r="J250" s="79">
        <v>8079</v>
      </c>
    </row>
    <row r="251" spans="1:10" ht="19.5" customHeight="1">
      <c r="A251" s="6" t="s">
        <v>224</v>
      </c>
      <c r="D251" s="79">
        <v>-68000</v>
      </c>
      <c r="E251" s="79"/>
      <c r="F251" s="79">
        <v>0</v>
      </c>
      <c r="G251" s="79"/>
      <c r="H251" s="79">
        <v>0</v>
      </c>
      <c r="I251" s="79"/>
      <c r="J251" s="79">
        <v>0</v>
      </c>
    </row>
    <row r="252" spans="1:10" ht="19.5" customHeight="1">
      <c r="A252" s="6" t="s">
        <v>218</v>
      </c>
      <c r="D252" s="79">
        <v>-38570</v>
      </c>
      <c r="E252" s="79"/>
      <c r="F252" s="79">
        <v>0</v>
      </c>
      <c r="G252" s="79"/>
      <c r="H252" s="79">
        <v>-38570</v>
      </c>
      <c r="I252" s="79"/>
      <c r="J252" s="79">
        <v>0</v>
      </c>
    </row>
    <row r="253" spans="1:12" ht="19.5" customHeight="1">
      <c r="A253" s="6" t="s">
        <v>198</v>
      </c>
      <c r="D253" s="79">
        <v>38570</v>
      </c>
      <c r="E253" s="79"/>
      <c r="F253" s="79">
        <v>0</v>
      </c>
      <c r="G253" s="79"/>
      <c r="H253" s="79">
        <v>38570</v>
      </c>
      <c r="I253" s="79"/>
      <c r="J253" s="79">
        <v>0</v>
      </c>
      <c r="L253" s="70"/>
    </row>
    <row r="254" spans="1:10" ht="19.5" customHeight="1">
      <c r="A254" s="6" t="s">
        <v>142</v>
      </c>
      <c r="D254" s="79">
        <v>1574</v>
      </c>
      <c r="E254" s="79"/>
      <c r="F254" s="79">
        <v>1700</v>
      </c>
      <c r="G254" s="79"/>
      <c r="H254" s="79">
        <v>1574</v>
      </c>
      <c r="I254" s="79"/>
      <c r="J254" s="79">
        <v>1700</v>
      </c>
    </row>
    <row r="255" spans="1:10" ht="19.5" customHeight="1">
      <c r="A255" s="6" t="s">
        <v>222</v>
      </c>
      <c r="D255" s="79">
        <v>-45</v>
      </c>
      <c r="E255" s="79"/>
      <c r="F255" s="79">
        <v>0</v>
      </c>
      <c r="G255" s="79"/>
      <c r="H255" s="79">
        <v>0</v>
      </c>
      <c r="I255" s="79"/>
      <c r="J255" s="79">
        <v>0</v>
      </c>
    </row>
    <row r="256" spans="1:12" ht="19.5" customHeight="1">
      <c r="A256" s="6" t="s">
        <v>136</v>
      </c>
      <c r="D256" s="79">
        <v>-368679</v>
      </c>
      <c r="E256" s="79"/>
      <c r="F256" s="79">
        <v>-60900</v>
      </c>
      <c r="G256" s="79"/>
      <c r="H256" s="79">
        <v>-368598</v>
      </c>
      <c r="I256" s="79"/>
      <c r="J256" s="79">
        <v>-60672</v>
      </c>
      <c r="L256" s="70"/>
    </row>
    <row r="257" spans="1:12" ht="19.5" customHeight="1">
      <c r="A257" s="6" t="s">
        <v>170</v>
      </c>
      <c r="D257" s="79">
        <v>2082</v>
      </c>
      <c r="E257" s="79"/>
      <c r="F257" s="79">
        <v>6233</v>
      </c>
      <c r="G257" s="79"/>
      <c r="H257" s="79">
        <v>2082</v>
      </c>
      <c r="I257" s="79"/>
      <c r="J257" s="79">
        <v>6233</v>
      </c>
      <c r="L257" s="70"/>
    </row>
    <row r="258" spans="1:10" ht="19.5" customHeight="1">
      <c r="A258" s="6" t="s">
        <v>199</v>
      </c>
      <c r="D258" s="79">
        <v>55994</v>
      </c>
      <c r="E258" s="79"/>
      <c r="F258" s="79">
        <v>55994</v>
      </c>
      <c r="G258" s="79"/>
      <c r="H258" s="79">
        <v>55994</v>
      </c>
      <c r="I258" s="79"/>
      <c r="J258" s="79">
        <v>55994</v>
      </c>
    </row>
    <row r="259" spans="1:10" ht="19.5" customHeight="1">
      <c r="A259" s="6" t="s">
        <v>229</v>
      </c>
      <c r="D259" s="90">
        <f>SUM(D248:D258)</f>
        <v>-374019</v>
      </c>
      <c r="E259" s="79"/>
      <c r="F259" s="90">
        <f>SUM(F248:F258)</f>
        <v>59739</v>
      </c>
      <c r="G259" s="79"/>
      <c r="H259" s="90">
        <f>SUM(H248:H258)</f>
        <v>-305893</v>
      </c>
      <c r="I259" s="79"/>
      <c r="J259" s="90">
        <f>SUM(J248:J258)</f>
        <v>59967</v>
      </c>
    </row>
    <row r="260" spans="1:10" ht="19.5" customHeight="1">
      <c r="A260" s="64" t="s">
        <v>63</v>
      </c>
      <c r="D260" s="79"/>
      <c r="E260" s="79"/>
      <c r="F260" s="79"/>
      <c r="G260" s="79"/>
      <c r="H260" s="79"/>
      <c r="I260" s="79"/>
      <c r="J260" s="79"/>
    </row>
    <row r="261" spans="1:10" ht="19.5" customHeight="1">
      <c r="A261" s="6" t="s">
        <v>200</v>
      </c>
      <c r="D261" s="79">
        <v>282867</v>
      </c>
      <c r="E261" s="79"/>
      <c r="F261" s="79">
        <v>-42506</v>
      </c>
      <c r="G261" s="79"/>
      <c r="H261" s="79">
        <v>282867</v>
      </c>
      <c r="I261" s="79"/>
      <c r="J261" s="79">
        <v>-42506</v>
      </c>
    </row>
    <row r="262" spans="1:10" ht="19.5" customHeight="1">
      <c r="A262" s="6" t="s">
        <v>168</v>
      </c>
      <c r="D262" s="79">
        <v>-25600</v>
      </c>
      <c r="E262" s="79"/>
      <c r="F262" s="79">
        <v>-12046</v>
      </c>
      <c r="G262" s="79"/>
      <c r="H262" s="79">
        <v>0</v>
      </c>
      <c r="I262" s="79"/>
      <c r="J262" s="79">
        <v>-12046</v>
      </c>
    </row>
    <row r="263" spans="1:10" ht="19.5" customHeight="1">
      <c r="A263" s="6" t="s">
        <v>169</v>
      </c>
      <c r="D263" s="79">
        <v>0</v>
      </c>
      <c r="E263" s="79"/>
      <c r="F263" s="79">
        <v>-200000</v>
      </c>
      <c r="G263" s="79"/>
      <c r="H263" s="79">
        <v>0</v>
      </c>
      <c r="I263" s="79"/>
      <c r="J263" s="79">
        <v>-200000</v>
      </c>
    </row>
    <row r="264" spans="1:10" ht="19.5" customHeight="1">
      <c r="A264" s="6" t="s">
        <v>230</v>
      </c>
      <c r="D264" s="79">
        <v>0</v>
      </c>
      <c r="E264" s="79"/>
      <c r="F264" s="79">
        <v>-4300</v>
      </c>
      <c r="G264" s="79"/>
      <c r="H264" s="79">
        <v>0</v>
      </c>
      <c r="I264" s="79"/>
      <c r="J264" s="79">
        <v>0</v>
      </c>
    </row>
    <row r="265" spans="1:10" ht="19.5" customHeight="1">
      <c r="A265" s="6" t="s">
        <v>187</v>
      </c>
      <c r="D265" s="79">
        <v>4010</v>
      </c>
      <c r="E265" s="79"/>
      <c r="F265" s="79">
        <v>151129</v>
      </c>
      <c r="G265" s="79"/>
      <c r="H265" s="79">
        <v>4010</v>
      </c>
      <c r="I265" s="79"/>
      <c r="J265" s="79">
        <v>151129</v>
      </c>
    </row>
    <row r="266" spans="1:10" ht="19.5" customHeight="1">
      <c r="A266" s="20" t="s">
        <v>223</v>
      </c>
      <c r="D266" s="79">
        <v>-303485</v>
      </c>
      <c r="E266" s="79"/>
      <c r="F266" s="79">
        <v>0</v>
      </c>
      <c r="G266" s="79"/>
      <c r="H266" s="79">
        <v>-303485</v>
      </c>
      <c r="I266" s="79"/>
      <c r="J266" s="79">
        <v>0</v>
      </c>
    </row>
    <row r="267" spans="1:10" ht="19.5" customHeight="1">
      <c r="A267" s="6" t="s">
        <v>201</v>
      </c>
      <c r="D267" s="90">
        <f>SUM(D261:D266)</f>
        <v>-42208</v>
      </c>
      <c r="E267" s="79"/>
      <c r="F267" s="90">
        <f>SUM(F261:F266)</f>
        <v>-107723</v>
      </c>
      <c r="G267" s="79"/>
      <c r="H267" s="90">
        <f>SUM(H261:H266)</f>
        <v>-16608</v>
      </c>
      <c r="I267" s="79"/>
      <c r="J267" s="90">
        <f>SUM(J261:J266)</f>
        <v>-103423</v>
      </c>
    </row>
    <row r="268" spans="1:10" ht="19.5" customHeight="1">
      <c r="A268" s="6" t="s">
        <v>119</v>
      </c>
      <c r="D268" s="79">
        <f>SUM(D235,D259,D267)</f>
        <v>-602003</v>
      </c>
      <c r="E268" s="79"/>
      <c r="F268" s="79">
        <f>SUM(F235,F259,F267)</f>
        <v>-79541</v>
      </c>
      <c r="G268" s="79"/>
      <c r="H268" s="79">
        <f>SUM(H235,H259,H267)</f>
        <v>-525991</v>
      </c>
      <c r="I268" s="79"/>
      <c r="J268" s="79">
        <f>SUM(J235,J259,J267)</f>
        <v>-89839</v>
      </c>
    </row>
    <row r="269" spans="1:10" ht="19.5" customHeight="1">
      <c r="A269" s="6" t="s">
        <v>120</v>
      </c>
      <c r="D269" s="79">
        <v>1335812</v>
      </c>
      <c r="E269" s="79"/>
      <c r="F269" s="79">
        <v>418737</v>
      </c>
      <c r="G269" s="79"/>
      <c r="H269" s="79">
        <v>1183262</v>
      </c>
      <c r="I269" s="79"/>
      <c r="J269" s="79">
        <v>321468</v>
      </c>
    </row>
    <row r="270" spans="1:10" ht="19.5" customHeight="1" thickBot="1">
      <c r="A270" s="6" t="s">
        <v>129</v>
      </c>
      <c r="D270" s="98">
        <f>SUM(D268:D269)</f>
        <v>733809</v>
      </c>
      <c r="E270" s="79"/>
      <c r="F270" s="98">
        <f>SUM(F268:F269)</f>
        <v>339196</v>
      </c>
      <c r="G270" s="79"/>
      <c r="H270" s="98">
        <f>SUM(H268:H269)</f>
        <v>657271</v>
      </c>
      <c r="I270" s="79"/>
      <c r="J270" s="98">
        <f>SUM(J268:J269)</f>
        <v>231629</v>
      </c>
    </row>
    <row r="271" spans="1:10" ht="19.5" customHeight="1" thickTop="1">
      <c r="A271" s="6"/>
      <c r="D271" s="76">
        <f>SUM(D270-D11)</f>
        <v>0</v>
      </c>
      <c r="E271" s="79"/>
      <c r="F271" s="76"/>
      <c r="G271" s="79"/>
      <c r="H271" s="76">
        <f>SUM(H270-H11)</f>
        <v>0</v>
      </c>
      <c r="I271" s="79"/>
      <c r="J271" s="76"/>
    </row>
    <row r="272" spans="1:10" ht="19.5" customHeight="1">
      <c r="A272" s="6" t="s">
        <v>64</v>
      </c>
      <c r="D272" s="79"/>
      <c r="E272" s="79"/>
      <c r="F272" s="79"/>
      <c r="G272" s="79"/>
      <c r="H272" s="79"/>
      <c r="I272" s="79"/>
      <c r="J272" s="79"/>
    </row>
    <row r="273" spans="1:10" ht="19.5" customHeight="1">
      <c r="A273" s="6" t="s">
        <v>121</v>
      </c>
      <c r="D273" s="79"/>
      <c r="E273" s="79"/>
      <c r="F273" s="79"/>
      <c r="G273" s="79"/>
      <c r="H273" s="79"/>
      <c r="I273" s="79"/>
      <c r="J273" s="79"/>
    </row>
    <row r="274" spans="1:10" ht="19.5" customHeight="1">
      <c r="A274" s="6" t="s">
        <v>65</v>
      </c>
      <c r="D274" s="79">
        <v>12591</v>
      </c>
      <c r="E274" s="79"/>
      <c r="F274" s="79">
        <v>9508</v>
      </c>
      <c r="G274" s="79"/>
      <c r="H274" s="79">
        <v>12556</v>
      </c>
      <c r="I274" s="79"/>
      <c r="J274" s="79">
        <v>8029</v>
      </c>
    </row>
    <row r="275" spans="1:10" ht="19.5" customHeight="1">
      <c r="A275" s="6" t="s">
        <v>219</v>
      </c>
      <c r="D275" s="97">
        <v>74283</v>
      </c>
      <c r="E275" s="97"/>
      <c r="F275" s="99">
        <v>35798</v>
      </c>
      <c r="G275" s="97"/>
      <c r="H275" s="97">
        <v>72505</v>
      </c>
      <c r="I275" s="97"/>
      <c r="J275" s="97">
        <v>35798</v>
      </c>
    </row>
    <row r="276" spans="1:10" ht="19.5" customHeight="1">
      <c r="A276" s="6"/>
      <c r="J276" s="33"/>
    </row>
    <row r="277" spans="1:10" ht="19.5" customHeight="1">
      <c r="A277" s="6" t="s">
        <v>5</v>
      </c>
      <c r="J277" s="33"/>
    </row>
  </sheetData>
  <mergeCells count="1">
    <mergeCell ref="A77:J77"/>
  </mergeCells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75" r:id="rId2"/>
  <rowBreaks count="6" manualBreakCount="6">
    <brk id="42" max="255" man="1"/>
    <brk id="76" max="255" man="1"/>
    <brk id="114" max="255" man="1"/>
    <brk id="152" max="255" man="1"/>
    <brk id="191" max="255" man="1"/>
    <brk id="2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6"/>
  <sheetViews>
    <sheetView showGridLines="0" zoomScale="75" zoomScaleNormal="75" workbookViewId="0" topLeftCell="A48">
      <selection activeCell="R70" sqref="R70"/>
    </sheetView>
  </sheetViews>
  <sheetFormatPr defaultColWidth="9.00390625" defaultRowHeight="12.75"/>
  <cols>
    <col min="1" max="1" width="39.125" style="41" customWidth="1"/>
    <col min="2" max="2" width="3.25390625" style="41" customWidth="1"/>
    <col min="3" max="3" width="1.75390625" style="41" customWidth="1"/>
    <col min="4" max="4" width="12.00390625" style="100" customWidth="1"/>
    <col min="5" max="5" width="1.75390625" style="100" customWidth="1"/>
    <col min="6" max="6" width="12.00390625" style="100" customWidth="1"/>
    <col min="7" max="7" width="1.75390625" style="100" customWidth="1"/>
    <col min="8" max="8" width="12.00390625" style="100" customWidth="1"/>
    <col min="9" max="9" width="1.75390625" style="100" customWidth="1"/>
    <col min="10" max="10" width="12.00390625" style="100" customWidth="1"/>
    <col min="11" max="11" width="1.75390625" style="100" customWidth="1"/>
    <col min="12" max="12" width="12.00390625" style="100" customWidth="1"/>
    <col min="13" max="13" width="1.75390625" style="100" customWidth="1"/>
    <col min="14" max="14" width="13.75390625" style="100" customWidth="1"/>
    <col min="15" max="15" width="2.125" style="100" customWidth="1"/>
    <col min="16" max="16" width="14.625" style="100" customWidth="1"/>
    <col min="17" max="17" width="2.125" style="100" customWidth="1"/>
    <col min="18" max="18" width="12.00390625" style="100" customWidth="1"/>
    <col min="19" max="19" width="1.75390625" style="100" customWidth="1"/>
    <col min="20" max="20" width="12.00390625" style="100" customWidth="1"/>
    <col min="21" max="21" width="1.625" style="100" customWidth="1"/>
    <col min="22" max="22" width="12.00390625" style="100" customWidth="1"/>
    <col min="23" max="23" width="1.75390625" style="100" customWidth="1"/>
    <col min="24" max="24" width="12.00390625" style="100" customWidth="1"/>
    <col min="25" max="16384" width="9.125" style="41" customWidth="1"/>
  </cols>
  <sheetData>
    <row r="1" ht="21">
      <c r="X1" s="55" t="s">
        <v>111</v>
      </c>
    </row>
    <row r="2" spans="1:24" ht="21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1">
      <c r="A3" s="113" t="s">
        <v>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s="58" customFormat="1" ht="21" customHeight="1">
      <c r="A4" s="113" t="s">
        <v>202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s="58" customFormat="1" ht="21" customHeight="1">
      <c r="A5" s="113" t="s">
        <v>122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7" spans="4:24" ht="21">
      <c r="D7" s="116" t="s">
        <v>76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4:24" s="101" customFormat="1" ht="21">
      <c r="D8" s="115" t="s">
        <v>78</v>
      </c>
      <c r="E8" s="115"/>
      <c r="F8" s="115"/>
      <c r="G8" s="32"/>
      <c r="H8" s="114" t="s">
        <v>46</v>
      </c>
      <c r="I8" s="114"/>
      <c r="J8" s="114"/>
      <c r="K8" s="114"/>
      <c r="L8" s="114"/>
      <c r="M8" s="32"/>
      <c r="O8" s="65"/>
      <c r="Q8" s="65"/>
      <c r="V8" s="32"/>
      <c r="W8" s="65"/>
      <c r="X8" s="65"/>
    </row>
    <row r="9" spans="4:24" s="101" customFormat="1" ht="21">
      <c r="D9" s="117" t="s">
        <v>101</v>
      </c>
      <c r="E9" s="117"/>
      <c r="F9" s="117"/>
      <c r="G9" s="32"/>
      <c r="H9" s="32"/>
      <c r="I9" s="32"/>
      <c r="J9" s="32" t="s">
        <v>154</v>
      </c>
      <c r="K9" s="32"/>
      <c r="L9" s="32" t="s">
        <v>131</v>
      </c>
      <c r="M9" s="32"/>
      <c r="N9" s="65" t="s">
        <v>183</v>
      </c>
      <c r="O9" s="65"/>
      <c r="P9" s="65" t="s">
        <v>134</v>
      </c>
      <c r="Q9" s="65"/>
      <c r="R9" s="117" t="s">
        <v>48</v>
      </c>
      <c r="S9" s="117"/>
      <c r="T9" s="117"/>
      <c r="U9" s="65"/>
      <c r="V9" s="65"/>
      <c r="W9" s="65"/>
      <c r="X9" s="65"/>
    </row>
    <row r="10" spans="4:24" s="101" customFormat="1" ht="21">
      <c r="D10" s="65" t="s">
        <v>140</v>
      </c>
      <c r="E10" s="65"/>
      <c r="F10" s="65" t="s">
        <v>92</v>
      </c>
      <c r="G10" s="32"/>
      <c r="H10" s="32" t="s">
        <v>79</v>
      </c>
      <c r="I10" s="32"/>
      <c r="J10" s="32" t="s">
        <v>82</v>
      </c>
      <c r="K10" s="32"/>
      <c r="L10" s="32" t="s">
        <v>132</v>
      </c>
      <c r="M10" s="32"/>
      <c r="N10" s="65" t="s">
        <v>184</v>
      </c>
      <c r="O10" s="65"/>
      <c r="P10" s="65" t="s">
        <v>155</v>
      </c>
      <c r="Q10" s="65"/>
      <c r="R10" s="65" t="s">
        <v>83</v>
      </c>
      <c r="S10" s="65"/>
      <c r="T10" s="65" t="s">
        <v>143</v>
      </c>
      <c r="U10" s="65"/>
      <c r="V10" s="65"/>
      <c r="W10" s="65"/>
      <c r="X10" s="65"/>
    </row>
    <row r="11" spans="4:24" s="101" customFormat="1" ht="21">
      <c r="D11" s="102" t="s">
        <v>77</v>
      </c>
      <c r="E11" s="32"/>
      <c r="F11" s="102" t="s">
        <v>77</v>
      </c>
      <c r="G11" s="32"/>
      <c r="H11" s="102" t="s">
        <v>80</v>
      </c>
      <c r="I11" s="32"/>
      <c r="J11" s="102" t="s">
        <v>81</v>
      </c>
      <c r="K11" s="32"/>
      <c r="L11" s="102" t="s">
        <v>133</v>
      </c>
      <c r="M11" s="32"/>
      <c r="N11" s="102" t="s">
        <v>185</v>
      </c>
      <c r="O11" s="32"/>
      <c r="P11" s="102" t="s">
        <v>103</v>
      </c>
      <c r="Q11" s="32"/>
      <c r="R11" s="102" t="s">
        <v>102</v>
      </c>
      <c r="S11" s="32"/>
      <c r="T11" s="102" t="s">
        <v>144</v>
      </c>
      <c r="U11" s="65"/>
      <c r="V11" s="102" t="s">
        <v>104</v>
      </c>
      <c r="W11" s="32"/>
      <c r="X11" s="102" t="s">
        <v>84</v>
      </c>
    </row>
    <row r="12" spans="1:26" ht="21">
      <c r="A12" s="103" t="s">
        <v>156</v>
      </c>
      <c r="D12" s="104">
        <v>40000</v>
      </c>
      <c r="E12" s="104"/>
      <c r="F12" s="104">
        <v>810000</v>
      </c>
      <c r="G12" s="104"/>
      <c r="H12" s="104">
        <v>1036000</v>
      </c>
      <c r="I12" s="104"/>
      <c r="J12" s="104">
        <v>443715</v>
      </c>
      <c r="K12" s="104"/>
      <c r="L12" s="104">
        <v>99673</v>
      </c>
      <c r="M12" s="104"/>
      <c r="N12" s="104" t="s">
        <v>0</v>
      </c>
      <c r="O12" s="104"/>
      <c r="P12" s="104">
        <v>-18255</v>
      </c>
      <c r="Q12" s="104"/>
      <c r="R12" s="104">
        <v>48565</v>
      </c>
      <c r="S12" s="104"/>
      <c r="T12" s="104">
        <v>-110785</v>
      </c>
      <c r="U12" s="104"/>
      <c r="V12" s="104">
        <v>106844</v>
      </c>
      <c r="W12" s="104"/>
      <c r="X12" s="104">
        <f>SUM(D12:W12)</f>
        <v>2455757</v>
      </c>
      <c r="Y12" s="105"/>
      <c r="Z12" s="105"/>
    </row>
    <row r="13" spans="1:26" ht="21">
      <c r="A13" s="41" t="s">
        <v>85</v>
      </c>
      <c r="D13" s="106" t="s">
        <v>0</v>
      </c>
      <c r="E13" s="106"/>
      <c r="F13" s="106" t="s">
        <v>0</v>
      </c>
      <c r="G13" s="106"/>
      <c r="H13" s="106" t="s">
        <v>0</v>
      </c>
      <c r="I13" s="106"/>
      <c r="J13" s="106" t="s">
        <v>0</v>
      </c>
      <c r="K13" s="106"/>
      <c r="L13" s="106" t="s">
        <v>0</v>
      </c>
      <c r="M13" s="106"/>
      <c r="N13" s="104" t="s">
        <v>0</v>
      </c>
      <c r="O13" s="106"/>
      <c r="P13" s="104" t="s">
        <v>0</v>
      </c>
      <c r="Q13" s="106"/>
      <c r="R13" s="106" t="s">
        <v>0</v>
      </c>
      <c r="S13" s="106"/>
      <c r="T13" s="106">
        <v>269241</v>
      </c>
      <c r="U13" s="106"/>
      <c r="V13" s="104">
        <v>-818</v>
      </c>
      <c r="W13" s="106"/>
      <c r="X13" s="104">
        <f>SUM(D13:W13)</f>
        <v>268423</v>
      </c>
      <c r="Y13" s="105"/>
      <c r="Z13" s="105"/>
    </row>
    <row r="14" spans="1:26" ht="21">
      <c r="A14" s="41" t="s">
        <v>204</v>
      </c>
      <c r="D14" s="106" t="s">
        <v>0</v>
      </c>
      <c r="E14" s="106"/>
      <c r="F14" s="106" t="s">
        <v>0</v>
      </c>
      <c r="G14" s="106"/>
      <c r="H14" s="106" t="s">
        <v>0</v>
      </c>
      <c r="I14" s="106"/>
      <c r="J14" s="106" t="s">
        <v>0</v>
      </c>
      <c r="K14" s="106"/>
      <c r="L14" s="106" t="s">
        <v>0</v>
      </c>
      <c r="M14" s="106"/>
      <c r="N14" s="106" t="s">
        <v>0</v>
      </c>
      <c r="O14" s="106"/>
      <c r="P14" s="106">
        <v>7663</v>
      </c>
      <c r="Q14" s="106"/>
      <c r="R14" s="106" t="s">
        <v>0</v>
      </c>
      <c r="S14" s="106"/>
      <c r="T14" s="106" t="s">
        <v>0</v>
      </c>
      <c r="U14" s="106"/>
      <c r="V14" s="104" t="s">
        <v>0</v>
      </c>
      <c r="W14" s="106"/>
      <c r="X14" s="104">
        <f>SUM(D14:W14)</f>
        <v>7663</v>
      </c>
      <c r="Y14" s="105"/>
      <c r="Z14" s="105"/>
    </row>
    <row r="15" spans="1:26" ht="21">
      <c r="A15" s="41" t="s">
        <v>205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  <c r="Z15" s="105"/>
    </row>
    <row r="16" spans="1:26" ht="21">
      <c r="A16" s="41" t="s">
        <v>210</v>
      </c>
      <c r="D16" s="106" t="s">
        <v>0</v>
      </c>
      <c r="E16" s="106"/>
      <c r="F16" s="106">
        <v>56197</v>
      </c>
      <c r="G16" s="106"/>
      <c r="H16" s="106" t="s">
        <v>0</v>
      </c>
      <c r="I16" s="106"/>
      <c r="J16" s="106" t="s">
        <v>0</v>
      </c>
      <c r="K16" s="106"/>
      <c r="L16" s="106" t="s">
        <v>0</v>
      </c>
      <c r="M16" s="106"/>
      <c r="N16" s="104" t="s">
        <v>0</v>
      </c>
      <c r="O16" s="106"/>
      <c r="P16" s="104" t="s">
        <v>0</v>
      </c>
      <c r="Q16" s="106"/>
      <c r="R16" s="106" t="s">
        <v>0</v>
      </c>
      <c r="S16" s="106"/>
      <c r="T16" s="106" t="s">
        <v>0</v>
      </c>
      <c r="U16" s="106"/>
      <c r="V16" s="104" t="s">
        <v>0</v>
      </c>
      <c r="W16" s="106"/>
      <c r="X16" s="104">
        <f>SUM(D16:W16)</f>
        <v>56197</v>
      </c>
      <c r="Y16" s="105"/>
      <c r="Z16" s="105"/>
    </row>
    <row r="17" spans="1:26" ht="21">
      <c r="A17" s="41" t="s">
        <v>211</v>
      </c>
      <c r="D17" s="106" t="s">
        <v>0</v>
      </c>
      <c r="E17" s="106"/>
      <c r="F17" s="106" t="s">
        <v>0</v>
      </c>
      <c r="G17" s="106"/>
      <c r="H17" s="106" t="s">
        <v>0</v>
      </c>
      <c r="I17" s="106"/>
      <c r="J17" s="106" t="s">
        <v>0</v>
      </c>
      <c r="K17" s="106"/>
      <c r="L17" s="106" t="s">
        <v>0</v>
      </c>
      <c r="M17" s="106"/>
      <c r="N17" s="104">
        <v>94932</v>
      </c>
      <c r="O17" s="106"/>
      <c r="P17" s="104" t="s">
        <v>0</v>
      </c>
      <c r="Q17" s="106"/>
      <c r="R17" s="106" t="s">
        <v>0</v>
      </c>
      <c r="S17" s="106"/>
      <c r="T17" s="106" t="s">
        <v>0</v>
      </c>
      <c r="U17" s="106"/>
      <c r="V17" s="104" t="s">
        <v>0</v>
      </c>
      <c r="W17" s="106"/>
      <c r="X17" s="104">
        <f>SUM(D17:W17)</f>
        <v>94932</v>
      </c>
      <c r="Y17" s="105"/>
      <c r="Z17" s="105"/>
    </row>
    <row r="18" spans="1:26" ht="21">
      <c r="A18" s="41" t="s">
        <v>135</v>
      </c>
      <c r="D18" s="104" t="s">
        <v>0</v>
      </c>
      <c r="E18" s="106"/>
      <c r="F18" s="104" t="s">
        <v>0</v>
      </c>
      <c r="G18" s="106"/>
      <c r="H18" s="104" t="s">
        <v>0</v>
      </c>
      <c r="I18" s="106"/>
      <c r="J18" s="104" t="s">
        <v>0</v>
      </c>
      <c r="K18" s="106"/>
      <c r="L18" s="104">
        <v>-8228</v>
      </c>
      <c r="M18" s="106"/>
      <c r="N18" s="104" t="s">
        <v>0</v>
      </c>
      <c r="O18" s="106"/>
      <c r="P18" s="104" t="s">
        <v>0</v>
      </c>
      <c r="Q18" s="106"/>
      <c r="R18" s="104" t="s">
        <v>0</v>
      </c>
      <c r="S18" s="106"/>
      <c r="T18" s="104" t="s">
        <v>0</v>
      </c>
      <c r="U18" s="104"/>
      <c r="V18" s="104">
        <v>-1943</v>
      </c>
      <c r="W18" s="106"/>
      <c r="X18" s="104">
        <f>SUM(D18:W18)</f>
        <v>-10171</v>
      </c>
      <c r="Y18" s="105"/>
      <c r="Z18" s="105"/>
    </row>
    <row r="19" spans="1:26" ht="21.75" thickBot="1">
      <c r="A19" s="103" t="s">
        <v>206</v>
      </c>
      <c r="D19" s="107">
        <f>SUM(D12:D17)</f>
        <v>40000</v>
      </c>
      <c r="E19" s="106"/>
      <c r="F19" s="107">
        <f>SUM(F12:F17)</f>
        <v>866197</v>
      </c>
      <c r="G19" s="106"/>
      <c r="H19" s="107">
        <f>SUM(H12:H17)</f>
        <v>1036000</v>
      </c>
      <c r="I19" s="106"/>
      <c r="J19" s="107">
        <f>SUM(J12:J17)</f>
        <v>443715</v>
      </c>
      <c r="K19" s="104"/>
      <c r="L19" s="107">
        <f>SUM(L12:L18)</f>
        <v>91445</v>
      </c>
      <c r="M19" s="106"/>
      <c r="N19" s="107">
        <f>SUM(N12:N17)</f>
        <v>94932</v>
      </c>
      <c r="O19" s="106"/>
      <c r="P19" s="107">
        <f>SUM(P12:P17)</f>
        <v>-10592</v>
      </c>
      <c r="Q19" s="106"/>
      <c r="R19" s="107">
        <f>SUM(R12:R17)</f>
        <v>48565</v>
      </c>
      <c r="S19" s="106"/>
      <c r="T19" s="107">
        <f>SUM(T12:T17)</f>
        <v>158456</v>
      </c>
      <c r="U19" s="104"/>
      <c r="V19" s="107">
        <f>SUM(V12:V18)</f>
        <v>104083</v>
      </c>
      <c r="W19" s="106"/>
      <c r="X19" s="107">
        <f>SUM(X12:X18)</f>
        <v>2872801</v>
      </c>
      <c r="Y19" s="105"/>
      <c r="Z19" s="105"/>
    </row>
    <row r="20" spans="1:26" ht="21.75" thickTop="1">
      <c r="A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6"/>
      <c r="X20" s="104"/>
      <c r="Y20" s="105"/>
      <c r="Z20" s="105"/>
    </row>
    <row r="21" spans="1:26" ht="21">
      <c r="A21" s="103" t="s">
        <v>182</v>
      </c>
      <c r="D21" s="104" t="s">
        <v>0</v>
      </c>
      <c r="E21" s="104"/>
      <c r="F21" s="104">
        <v>1008168</v>
      </c>
      <c r="G21" s="104"/>
      <c r="H21" s="104">
        <v>1036000</v>
      </c>
      <c r="I21" s="104"/>
      <c r="J21" s="104">
        <v>443715</v>
      </c>
      <c r="K21" s="104"/>
      <c r="L21" s="104">
        <v>83081</v>
      </c>
      <c r="M21" s="104"/>
      <c r="N21" s="104">
        <v>3469</v>
      </c>
      <c r="O21" s="104"/>
      <c r="P21" s="104">
        <v>2004</v>
      </c>
      <c r="Q21" s="104"/>
      <c r="R21" s="104">
        <v>73221</v>
      </c>
      <c r="S21" s="104"/>
      <c r="T21" s="104">
        <v>468446</v>
      </c>
      <c r="U21" s="104"/>
      <c r="V21" s="104">
        <v>106634</v>
      </c>
      <c r="W21" s="104"/>
      <c r="X21" s="104">
        <f>SUM(F21:W21)</f>
        <v>3224738</v>
      </c>
      <c r="Y21" s="105"/>
      <c r="Z21" s="105"/>
    </row>
    <row r="22" spans="1:26" ht="21">
      <c r="A22" s="41" t="s">
        <v>225</v>
      </c>
      <c r="D22" s="104" t="s">
        <v>0</v>
      </c>
      <c r="E22" s="106"/>
      <c r="F22" s="104" t="s">
        <v>0</v>
      </c>
      <c r="G22" s="106"/>
      <c r="H22" s="104" t="s">
        <v>0</v>
      </c>
      <c r="I22" s="106"/>
      <c r="J22" s="104" t="s">
        <v>0</v>
      </c>
      <c r="K22" s="106"/>
      <c r="L22" s="104" t="s">
        <v>0</v>
      </c>
      <c r="M22" s="106"/>
      <c r="N22" s="104" t="s">
        <v>0</v>
      </c>
      <c r="O22" s="106"/>
      <c r="P22" s="104" t="s">
        <v>0</v>
      </c>
      <c r="Q22" s="106"/>
      <c r="R22" s="104" t="s">
        <v>0</v>
      </c>
      <c r="S22" s="106"/>
      <c r="T22" s="104">
        <v>-303485</v>
      </c>
      <c r="U22" s="104"/>
      <c r="V22" s="104" t="s">
        <v>0</v>
      </c>
      <c r="W22" s="106"/>
      <c r="X22" s="104">
        <f>SUM(F22:W22)</f>
        <v>-303485</v>
      </c>
      <c r="Y22" s="105"/>
      <c r="Z22" s="105"/>
    </row>
    <row r="23" spans="1:26" ht="21">
      <c r="A23" s="41" t="s">
        <v>85</v>
      </c>
      <c r="D23" s="106" t="s">
        <v>0</v>
      </c>
      <c r="E23" s="106"/>
      <c r="F23" s="106" t="s">
        <v>0</v>
      </c>
      <c r="G23" s="106"/>
      <c r="H23" s="106" t="s">
        <v>0</v>
      </c>
      <c r="I23" s="106"/>
      <c r="J23" s="106" t="s">
        <v>0</v>
      </c>
      <c r="K23" s="106"/>
      <c r="L23" s="106" t="s">
        <v>0</v>
      </c>
      <c r="M23" s="106"/>
      <c r="N23" s="104" t="s">
        <v>0</v>
      </c>
      <c r="O23" s="106"/>
      <c r="P23" s="104" t="s">
        <v>0</v>
      </c>
      <c r="Q23" s="106"/>
      <c r="R23" s="106" t="s">
        <v>0</v>
      </c>
      <c r="S23" s="106"/>
      <c r="T23" s="106">
        <f>SUM(Eng!D183)</f>
        <v>101351</v>
      </c>
      <c r="U23" s="106"/>
      <c r="V23" s="104">
        <v>836</v>
      </c>
      <c r="W23" s="104"/>
      <c r="X23" s="104">
        <f>SUM(F23:W23)</f>
        <v>102187</v>
      </c>
      <c r="Y23" s="105"/>
      <c r="Z23" s="105"/>
    </row>
    <row r="24" spans="1:26" ht="21">
      <c r="A24" s="41" t="s">
        <v>214</v>
      </c>
      <c r="D24" s="106" t="s">
        <v>0</v>
      </c>
      <c r="E24" s="106"/>
      <c r="F24" s="106" t="s">
        <v>0</v>
      </c>
      <c r="G24" s="106"/>
      <c r="H24" s="106" t="s">
        <v>0</v>
      </c>
      <c r="I24" s="106"/>
      <c r="J24" s="106" t="s">
        <v>0</v>
      </c>
      <c r="K24" s="106"/>
      <c r="L24" s="106" t="s">
        <v>0</v>
      </c>
      <c r="M24" s="106"/>
      <c r="N24" s="106" t="s">
        <v>0</v>
      </c>
      <c r="O24" s="106"/>
      <c r="P24" s="106">
        <v>-3855</v>
      </c>
      <c r="Q24" s="106"/>
      <c r="R24" s="106" t="s">
        <v>0</v>
      </c>
      <c r="S24" s="106"/>
      <c r="T24" s="106" t="s">
        <v>0</v>
      </c>
      <c r="U24" s="106"/>
      <c r="V24" s="104" t="s">
        <v>0</v>
      </c>
      <c r="W24" s="106"/>
      <c r="X24" s="104">
        <f>SUM(F24:W24)</f>
        <v>-3855</v>
      </c>
      <c r="Y24" s="105"/>
      <c r="Z24" s="105"/>
    </row>
    <row r="25" spans="1:26" ht="21">
      <c r="A25" s="41" t="s">
        <v>205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6"/>
      <c r="X25" s="104"/>
      <c r="Y25" s="105"/>
      <c r="Z25" s="105"/>
    </row>
    <row r="26" spans="1:26" ht="21">
      <c r="A26" s="41" t="s">
        <v>212</v>
      </c>
      <c r="D26" s="106" t="s">
        <v>0</v>
      </c>
      <c r="E26" s="106"/>
      <c r="F26" s="106">
        <v>3764</v>
      </c>
      <c r="G26" s="106"/>
      <c r="H26" s="106" t="s">
        <v>0</v>
      </c>
      <c r="I26" s="106"/>
      <c r="J26" s="106" t="s">
        <v>0</v>
      </c>
      <c r="K26" s="106"/>
      <c r="L26" s="106" t="s">
        <v>0</v>
      </c>
      <c r="M26" s="106"/>
      <c r="N26" s="104">
        <v>-3469</v>
      </c>
      <c r="O26" s="106"/>
      <c r="P26" s="104" t="s">
        <v>0</v>
      </c>
      <c r="Q26" s="106"/>
      <c r="R26" s="106" t="s">
        <v>0</v>
      </c>
      <c r="S26" s="106"/>
      <c r="T26" s="106" t="s">
        <v>0</v>
      </c>
      <c r="U26" s="106"/>
      <c r="V26" s="104" t="s">
        <v>0</v>
      </c>
      <c r="W26" s="104"/>
      <c r="X26" s="104">
        <f>SUM(F26:W26)</f>
        <v>295</v>
      </c>
      <c r="Y26" s="105"/>
      <c r="Z26" s="105"/>
    </row>
    <row r="27" spans="1:26" ht="21">
      <c r="A27" s="41" t="s">
        <v>213</v>
      </c>
      <c r="D27" s="106" t="s">
        <v>0</v>
      </c>
      <c r="E27" s="106"/>
      <c r="F27" s="106" t="s">
        <v>0</v>
      </c>
      <c r="G27" s="106"/>
      <c r="H27" s="106" t="s">
        <v>0</v>
      </c>
      <c r="I27" s="106"/>
      <c r="J27" s="106" t="s">
        <v>0</v>
      </c>
      <c r="K27" s="106"/>
      <c r="L27" s="106" t="s">
        <v>0</v>
      </c>
      <c r="M27" s="106"/>
      <c r="N27" s="104">
        <v>3715</v>
      </c>
      <c r="O27" s="106"/>
      <c r="P27" s="104" t="s">
        <v>0</v>
      </c>
      <c r="Q27" s="106"/>
      <c r="R27" s="106" t="s">
        <v>0</v>
      </c>
      <c r="S27" s="106"/>
      <c r="T27" s="106" t="s">
        <v>0</v>
      </c>
      <c r="U27" s="106"/>
      <c r="V27" s="104" t="s">
        <v>0</v>
      </c>
      <c r="W27" s="106"/>
      <c r="X27" s="104">
        <f>SUM(F27:W27)</f>
        <v>3715</v>
      </c>
      <c r="Y27" s="105"/>
      <c r="Z27" s="105"/>
    </row>
    <row r="28" spans="1:26" ht="21">
      <c r="A28" s="41" t="s">
        <v>231</v>
      </c>
      <c r="D28" s="106" t="s">
        <v>0</v>
      </c>
      <c r="E28" s="106"/>
      <c r="F28" s="106" t="s">
        <v>0</v>
      </c>
      <c r="G28" s="106"/>
      <c r="H28" s="106" t="s">
        <v>0</v>
      </c>
      <c r="I28" s="106"/>
      <c r="J28" s="106" t="s">
        <v>0</v>
      </c>
      <c r="K28" s="106"/>
      <c r="L28" s="106">
        <v>143610</v>
      </c>
      <c r="M28" s="106"/>
      <c r="N28" s="104" t="s">
        <v>0</v>
      </c>
      <c r="O28" s="106"/>
      <c r="P28" s="104" t="s">
        <v>0</v>
      </c>
      <c r="Q28" s="106"/>
      <c r="R28" s="106" t="s">
        <v>0</v>
      </c>
      <c r="S28" s="106"/>
      <c r="T28" s="106" t="s">
        <v>0</v>
      </c>
      <c r="U28" s="106"/>
      <c r="V28" s="104">
        <v>33905</v>
      </c>
      <c r="W28" s="106"/>
      <c r="X28" s="104">
        <f>SUM(L28:W28)</f>
        <v>177515</v>
      </c>
      <c r="Y28" s="105"/>
      <c r="Z28" s="105"/>
    </row>
    <row r="29" spans="1:26" ht="21">
      <c r="A29" s="41" t="s">
        <v>135</v>
      </c>
      <c r="D29" s="104" t="s">
        <v>0</v>
      </c>
      <c r="E29" s="106"/>
      <c r="F29" s="104" t="s">
        <v>0</v>
      </c>
      <c r="G29" s="106"/>
      <c r="H29" s="104" t="s">
        <v>0</v>
      </c>
      <c r="I29" s="106"/>
      <c r="J29" s="104" t="s">
        <v>0</v>
      </c>
      <c r="K29" s="106"/>
      <c r="L29" s="104">
        <v>-9935</v>
      </c>
      <c r="M29" s="106"/>
      <c r="N29" s="104" t="s">
        <v>0</v>
      </c>
      <c r="O29" s="106"/>
      <c r="P29" s="104" t="s">
        <v>0</v>
      </c>
      <c r="Q29" s="106"/>
      <c r="R29" s="104" t="s">
        <v>0</v>
      </c>
      <c r="S29" s="106"/>
      <c r="T29" s="104" t="s">
        <v>0</v>
      </c>
      <c r="U29" s="104"/>
      <c r="V29" s="104">
        <v>-2345</v>
      </c>
      <c r="W29" s="106"/>
      <c r="X29" s="104">
        <f>SUM(F29:W29)</f>
        <v>-12280</v>
      </c>
      <c r="Y29" s="105"/>
      <c r="Z29" s="105"/>
    </row>
    <row r="30" spans="1:26" ht="21">
      <c r="A30" s="41" t="s">
        <v>232</v>
      </c>
      <c r="D30" s="104"/>
      <c r="E30" s="106"/>
      <c r="F30" s="104"/>
      <c r="G30" s="106"/>
      <c r="H30" s="104"/>
      <c r="I30" s="106"/>
      <c r="J30" s="104"/>
      <c r="K30" s="106"/>
      <c r="L30" s="104"/>
      <c r="M30" s="106"/>
      <c r="N30" s="104"/>
      <c r="O30" s="106"/>
      <c r="P30" s="104"/>
      <c r="Q30" s="106"/>
      <c r="R30" s="104"/>
      <c r="S30" s="106"/>
      <c r="T30" s="104"/>
      <c r="U30" s="104"/>
      <c r="V30" s="104"/>
      <c r="W30" s="106"/>
      <c r="X30" s="104"/>
      <c r="Y30" s="105"/>
      <c r="Z30" s="105"/>
    </row>
    <row r="31" spans="1:26" ht="21">
      <c r="A31" s="41" t="s">
        <v>233</v>
      </c>
      <c r="D31" s="104" t="s">
        <v>0</v>
      </c>
      <c r="E31" s="106"/>
      <c r="F31" s="104" t="s">
        <v>0</v>
      </c>
      <c r="G31" s="106"/>
      <c r="H31" s="104" t="s">
        <v>0</v>
      </c>
      <c r="I31" s="106"/>
      <c r="J31" s="104" t="s">
        <v>0</v>
      </c>
      <c r="K31" s="106"/>
      <c r="L31" s="104" t="s">
        <v>0</v>
      </c>
      <c r="M31" s="106"/>
      <c r="N31" s="104" t="s">
        <v>0</v>
      </c>
      <c r="O31" s="106"/>
      <c r="P31" s="104">
        <v>-1012</v>
      </c>
      <c r="Q31" s="106"/>
      <c r="R31" s="104" t="s">
        <v>0</v>
      </c>
      <c r="S31" s="106"/>
      <c r="T31" s="104" t="s">
        <v>0</v>
      </c>
      <c r="U31" s="104"/>
      <c r="V31" s="104">
        <v>-238</v>
      </c>
      <c r="W31" s="106"/>
      <c r="X31" s="104">
        <f>SUM(P31:W31)</f>
        <v>-1250</v>
      </c>
      <c r="Y31" s="105"/>
      <c r="Z31" s="105"/>
    </row>
    <row r="32" spans="1:26" ht="21.75" thickBot="1">
      <c r="A32" s="103" t="s">
        <v>208</v>
      </c>
      <c r="D32" s="107" t="s">
        <v>0</v>
      </c>
      <c r="E32" s="106"/>
      <c r="F32" s="107">
        <f>SUM(F21:F27)</f>
        <v>1011932</v>
      </c>
      <c r="G32" s="106"/>
      <c r="H32" s="107">
        <f>SUM(H21:H27)</f>
        <v>1036000</v>
      </c>
      <c r="I32" s="106"/>
      <c r="J32" s="107">
        <f>SUM(J21:J27)</f>
        <v>443715</v>
      </c>
      <c r="K32" s="104"/>
      <c r="L32" s="107">
        <f>SUM(L21:L29)</f>
        <v>216756</v>
      </c>
      <c r="M32" s="106"/>
      <c r="N32" s="107">
        <f>SUM(N21:N27)</f>
        <v>3715</v>
      </c>
      <c r="O32" s="106"/>
      <c r="P32" s="107">
        <f>SUM(P21:P31)</f>
        <v>-2863</v>
      </c>
      <c r="Q32" s="106"/>
      <c r="R32" s="107">
        <f>SUM(R21:R27)</f>
        <v>73221</v>
      </c>
      <c r="S32" s="106"/>
      <c r="T32" s="107">
        <f>SUM(T21:T29)</f>
        <v>266312</v>
      </c>
      <c r="U32" s="104"/>
      <c r="V32" s="107">
        <f>SUM(V21:V31)</f>
        <v>138792</v>
      </c>
      <c r="W32" s="106"/>
      <c r="X32" s="107">
        <f>SUM(X21:X31)</f>
        <v>3187580</v>
      </c>
      <c r="Y32" s="105"/>
      <c r="Z32" s="105"/>
    </row>
    <row r="33" spans="23:26" ht="21.75" thickTop="1">
      <c r="W33" s="106"/>
      <c r="X33" s="104">
        <f>SUM(X32-Eng!D106)</f>
        <v>0</v>
      </c>
      <c r="Y33" s="105"/>
      <c r="Z33" s="105"/>
    </row>
    <row r="34" spans="1:26" ht="21">
      <c r="A34" s="20" t="s">
        <v>5</v>
      </c>
      <c r="X34" s="108"/>
      <c r="Y34" s="105"/>
      <c r="Z34" s="105"/>
    </row>
    <row r="35" spans="24:26" ht="21">
      <c r="X35" s="108"/>
      <c r="Y35" s="105"/>
      <c r="Z35" s="105"/>
    </row>
    <row r="36" spans="22:24" ht="21">
      <c r="V36" s="55" t="s">
        <v>111</v>
      </c>
      <c r="X36" s="41"/>
    </row>
    <row r="37" spans="1:24" ht="19.5" customHeight="1">
      <c r="A37" s="113" t="s">
        <v>88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21">
      <c r="A38" s="113" t="s">
        <v>109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58" customFormat="1" ht="21" customHeight="1">
      <c r="A39" s="113" t="s">
        <v>202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58" customFormat="1" ht="21" customHeight="1">
      <c r="A40" s="113" t="s">
        <v>122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4:22" ht="21"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4:24" ht="21">
      <c r="D42" s="116" t="s">
        <v>86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65"/>
      <c r="X42" s="65"/>
    </row>
    <row r="43" spans="4:24" s="101" customFormat="1" ht="21">
      <c r="D43" s="115" t="s">
        <v>78</v>
      </c>
      <c r="E43" s="115"/>
      <c r="F43" s="115"/>
      <c r="G43" s="32"/>
      <c r="H43" s="114" t="s">
        <v>46</v>
      </c>
      <c r="I43" s="114"/>
      <c r="J43" s="114"/>
      <c r="K43" s="114"/>
      <c r="L43" s="114"/>
      <c r="M43" s="32"/>
      <c r="O43" s="65"/>
      <c r="Q43" s="65"/>
      <c r="V43" s="65"/>
      <c r="W43" s="65"/>
      <c r="X43" s="32"/>
    </row>
    <row r="44" spans="4:24" s="101" customFormat="1" ht="21">
      <c r="D44" s="117" t="s">
        <v>101</v>
      </c>
      <c r="E44" s="117"/>
      <c r="F44" s="117"/>
      <c r="G44" s="32"/>
      <c r="H44" s="32"/>
      <c r="I44" s="32"/>
      <c r="J44" s="32" t="s">
        <v>154</v>
      </c>
      <c r="K44" s="32"/>
      <c r="L44" s="32" t="s">
        <v>131</v>
      </c>
      <c r="M44" s="32"/>
      <c r="N44" s="65" t="s">
        <v>183</v>
      </c>
      <c r="O44" s="65"/>
      <c r="P44" s="65" t="s">
        <v>215</v>
      </c>
      <c r="Q44" s="65"/>
      <c r="R44" s="117" t="s">
        <v>48</v>
      </c>
      <c r="S44" s="117"/>
      <c r="T44" s="117"/>
      <c r="U44" s="65"/>
      <c r="V44" s="65"/>
      <c r="W44" s="65"/>
      <c r="X44" s="32"/>
    </row>
    <row r="45" spans="4:24" s="101" customFormat="1" ht="21">
      <c r="D45" s="65" t="s">
        <v>140</v>
      </c>
      <c r="E45" s="65"/>
      <c r="F45" s="65" t="s">
        <v>92</v>
      </c>
      <c r="G45" s="32"/>
      <c r="H45" s="32" t="s">
        <v>79</v>
      </c>
      <c r="I45" s="32"/>
      <c r="J45" s="32" t="s">
        <v>82</v>
      </c>
      <c r="K45" s="32"/>
      <c r="L45" s="32" t="s">
        <v>132</v>
      </c>
      <c r="M45" s="32"/>
      <c r="N45" s="65" t="s">
        <v>184</v>
      </c>
      <c r="O45" s="65"/>
      <c r="P45" s="65" t="s">
        <v>155</v>
      </c>
      <c r="Q45" s="65"/>
      <c r="R45" s="65" t="s">
        <v>83</v>
      </c>
      <c r="S45" s="65"/>
      <c r="T45" s="65" t="s">
        <v>143</v>
      </c>
      <c r="U45" s="65"/>
      <c r="V45" s="65"/>
      <c r="W45" s="65"/>
      <c r="X45" s="32"/>
    </row>
    <row r="46" spans="4:24" s="101" customFormat="1" ht="21">
      <c r="D46" s="102" t="s">
        <v>77</v>
      </c>
      <c r="E46" s="32"/>
      <c r="F46" s="102" t="s">
        <v>77</v>
      </c>
      <c r="G46" s="32"/>
      <c r="H46" s="102" t="s">
        <v>80</v>
      </c>
      <c r="I46" s="32"/>
      <c r="J46" s="102" t="s">
        <v>81</v>
      </c>
      <c r="K46" s="32"/>
      <c r="L46" s="102" t="s">
        <v>133</v>
      </c>
      <c r="M46" s="32"/>
      <c r="N46" s="102" t="s">
        <v>185</v>
      </c>
      <c r="O46" s="32"/>
      <c r="P46" s="102" t="s">
        <v>103</v>
      </c>
      <c r="Q46" s="32"/>
      <c r="R46" s="102" t="s">
        <v>102</v>
      </c>
      <c r="S46" s="32"/>
      <c r="T46" s="102" t="s">
        <v>144</v>
      </c>
      <c r="U46" s="65"/>
      <c r="V46" s="102" t="s">
        <v>84</v>
      </c>
      <c r="W46" s="32"/>
      <c r="X46" s="32"/>
    </row>
    <row r="47" spans="2:24" ht="21">
      <c r="B47" s="109"/>
      <c r="X47" s="32"/>
    </row>
    <row r="48" spans="1:24" ht="21">
      <c r="A48" s="103" t="s">
        <v>156</v>
      </c>
      <c r="D48" s="106">
        <v>40000</v>
      </c>
      <c r="E48" s="106"/>
      <c r="F48" s="106">
        <v>810000</v>
      </c>
      <c r="G48" s="106"/>
      <c r="H48" s="106">
        <v>1036000</v>
      </c>
      <c r="I48" s="106"/>
      <c r="J48" s="106">
        <v>443715</v>
      </c>
      <c r="K48" s="106"/>
      <c r="L48" s="106">
        <v>99673</v>
      </c>
      <c r="M48" s="106"/>
      <c r="N48" s="106" t="s">
        <v>0</v>
      </c>
      <c r="O48" s="106"/>
      <c r="P48" s="106">
        <v>-18255</v>
      </c>
      <c r="Q48" s="106"/>
      <c r="R48" s="106">
        <v>48565</v>
      </c>
      <c r="S48" s="106"/>
      <c r="T48" s="106">
        <v>-110785</v>
      </c>
      <c r="U48" s="106"/>
      <c r="V48" s="106">
        <f>SUM(D48:U48)</f>
        <v>2348913</v>
      </c>
      <c r="W48" s="110"/>
      <c r="X48" s="110"/>
    </row>
    <row r="49" spans="1:24" ht="21">
      <c r="A49" s="41" t="s">
        <v>85</v>
      </c>
      <c r="D49" s="106" t="s">
        <v>0</v>
      </c>
      <c r="E49" s="106"/>
      <c r="F49" s="106" t="s">
        <v>0</v>
      </c>
      <c r="G49" s="106"/>
      <c r="H49" s="106" t="s">
        <v>0</v>
      </c>
      <c r="I49" s="106"/>
      <c r="J49" s="106" t="s">
        <v>0</v>
      </c>
      <c r="K49" s="106"/>
      <c r="L49" s="106" t="s">
        <v>0</v>
      </c>
      <c r="M49" s="106"/>
      <c r="N49" s="106" t="s">
        <v>0</v>
      </c>
      <c r="O49" s="106"/>
      <c r="P49" s="106" t="s">
        <v>0</v>
      </c>
      <c r="Q49" s="106"/>
      <c r="R49" s="106" t="s">
        <v>0</v>
      </c>
      <c r="S49" s="106"/>
      <c r="T49" s="106">
        <v>269241</v>
      </c>
      <c r="U49" s="106"/>
      <c r="V49" s="106">
        <f>SUM(D49:U49)</f>
        <v>269241</v>
      </c>
      <c r="W49" s="111"/>
      <c r="X49" s="110"/>
    </row>
    <row r="50" spans="1:24" ht="21">
      <c r="A50" s="41" t="s">
        <v>204</v>
      </c>
      <c r="D50" s="106" t="s">
        <v>0</v>
      </c>
      <c r="E50" s="106"/>
      <c r="F50" s="106" t="s">
        <v>0</v>
      </c>
      <c r="G50" s="106"/>
      <c r="H50" s="106" t="s">
        <v>0</v>
      </c>
      <c r="I50" s="106"/>
      <c r="J50" s="106" t="s">
        <v>0</v>
      </c>
      <c r="K50" s="106"/>
      <c r="L50" s="106" t="s">
        <v>0</v>
      </c>
      <c r="M50" s="106"/>
      <c r="N50" s="106" t="s">
        <v>0</v>
      </c>
      <c r="O50" s="106"/>
      <c r="P50" s="106">
        <v>7663</v>
      </c>
      <c r="Q50" s="106"/>
      <c r="R50" s="106" t="s">
        <v>0</v>
      </c>
      <c r="S50" s="106"/>
      <c r="T50" s="106" t="s">
        <v>0</v>
      </c>
      <c r="U50" s="106"/>
      <c r="V50" s="106">
        <f>SUM(D50:U50)</f>
        <v>7663</v>
      </c>
      <c r="W50" s="111"/>
      <c r="X50" s="110"/>
    </row>
    <row r="51" spans="1:24" ht="21">
      <c r="A51" s="41" t="s">
        <v>207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10"/>
      <c r="X51" s="110"/>
    </row>
    <row r="52" spans="1:24" ht="21">
      <c r="A52" s="41" t="s">
        <v>210</v>
      </c>
      <c r="D52" s="106" t="s">
        <v>0</v>
      </c>
      <c r="E52" s="106"/>
      <c r="F52" s="106">
        <v>56197</v>
      </c>
      <c r="G52" s="106"/>
      <c r="H52" s="106" t="s">
        <v>0</v>
      </c>
      <c r="I52" s="106"/>
      <c r="J52" s="106" t="s">
        <v>0</v>
      </c>
      <c r="K52" s="106"/>
      <c r="L52" s="106" t="s">
        <v>0</v>
      </c>
      <c r="M52" s="106"/>
      <c r="N52" s="106" t="s">
        <v>0</v>
      </c>
      <c r="O52" s="106"/>
      <c r="P52" s="106" t="s">
        <v>0</v>
      </c>
      <c r="Q52" s="106"/>
      <c r="R52" s="106" t="s">
        <v>0</v>
      </c>
      <c r="S52" s="106"/>
      <c r="T52" s="106" t="s">
        <v>0</v>
      </c>
      <c r="U52" s="106"/>
      <c r="V52" s="106">
        <f>SUM(D52:U52)</f>
        <v>56197</v>
      </c>
      <c r="W52" s="110"/>
      <c r="X52" s="110"/>
    </row>
    <row r="53" spans="1:24" ht="21">
      <c r="A53" s="41" t="s">
        <v>216</v>
      </c>
      <c r="D53" s="106" t="s">
        <v>0</v>
      </c>
      <c r="E53" s="106"/>
      <c r="F53" s="106" t="s">
        <v>0</v>
      </c>
      <c r="G53" s="106"/>
      <c r="H53" s="106" t="s">
        <v>0</v>
      </c>
      <c r="I53" s="106"/>
      <c r="J53" s="106" t="s">
        <v>0</v>
      </c>
      <c r="K53" s="106"/>
      <c r="L53" s="106" t="s">
        <v>0</v>
      </c>
      <c r="M53" s="106"/>
      <c r="N53" s="106">
        <v>94932</v>
      </c>
      <c r="O53" s="106"/>
      <c r="P53" s="106" t="s">
        <v>0</v>
      </c>
      <c r="Q53" s="106"/>
      <c r="R53" s="106" t="s">
        <v>0</v>
      </c>
      <c r="S53" s="106"/>
      <c r="T53" s="106" t="s">
        <v>0</v>
      </c>
      <c r="U53" s="106"/>
      <c r="V53" s="106">
        <f>SUM(D53:U53)</f>
        <v>94932</v>
      </c>
      <c r="W53" s="110"/>
      <c r="X53" s="110"/>
    </row>
    <row r="54" spans="1:24" ht="21">
      <c r="A54" s="41" t="s">
        <v>135</v>
      </c>
      <c r="D54" s="104" t="s">
        <v>0</v>
      </c>
      <c r="E54" s="106"/>
      <c r="F54" s="104" t="s">
        <v>0</v>
      </c>
      <c r="G54" s="106"/>
      <c r="H54" s="104" t="s">
        <v>0</v>
      </c>
      <c r="I54" s="106"/>
      <c r="J54" s="104" t="s">
        <v>0</v>
      </c>
      <c r="K54" s="106"/>
      <c r="L54" s="106">
        <v>-8228</v>
      </c>
      <c r="M54" s="106"/>
      <c r="N54" s="104" t="s">
        <v>0</v>
      </c>
      <c r="O54" s="106"/>
      <c r="P54" s="104" t="s">
        <v>0</v>
      </c>
      <c r="Q54" s="106"/>
      <c r="R54" s="104" t="s">
        <v>0</v>
      </c>
      <c r="S54" s="106"/>
      <c r="T54" s="104" t="s">
        <v>0</v>
      </c>
      <c r="U54" s="104"/>
      <c r="V54" s="106">
        <f>SUM(D54:U54)</f>
        <v>-8228</v>
      </c>
      <c r="W54" s="111"/>
      <c r="X54" s="110"/>
    </row>
    <row r="55" spans="1:24" ht="21.75" thickBot="1">
      <c r="A55" s="103" t="s">
        <v>206</v>
      </c>
      <c r="D55" s="107">
        <f>SUM(D48:D53)</f>
        <v>40000</v>
      </c>
      <c r="E55" s="106"/>
      <c r="F55" s="107">
        <f>SUM(F48:F53)</f>
        <v>866197</v>
      </c>
      <c r="G55" s="106"/>
      <c r="H55" s="107">
        <f>SUM(H48:H53)</f>
        <v>1036000</v>
      </c>
      <c r="I55" s="106"/>
      <c r="J55" s="107">
        <f>SUM(J48:J53)</f>
        <v>443715</v>
      </c>
      <c r="K55" s="104"/>
      <c r="L55" s="107">
        <f>SUM(L48:L54)</f>
        <v>91445</v>
      </c>
      <c r="M55" s="106"/>
      <c r="N55" s="107">
        <f>SUM(N48:N54)</f>
        <v>94932</v>
      </c>
      <c r="O55" s="106"/>
      <c r="P55" s="107">
        <f>SUM(P48:P54)</f>
        <v>-10592</v>
      </c>
      <c r="Q55" s="106"/>
      <c r="R55" s="107">
        <f>SUM(R48:R53)</f>
        <v>48565</v>
      </c>
      <c r="S55" s="106"/>
      <c r="T55" s="107">
        <f>SUM(T48:T53)</f>
        <v>158456</v>
      </c>
      <c r="U55" s="104"/>
      <c r="V55" s="107">
        <f>SUM(V48:V54)</f>
        <v>2768718</v>
      </c>
      <c r="W55" s="111"/>
      <c r="X55" s="111"/>
    </row>
    <row r="56" spans="1:24" ht="21.75" thickTop="1">
      <c r="A56" s="103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10"/>
      <c r="X56" s="110"/>
    </row>
    <row r="57" spans="1:24" ht="21">
      <c r="A57" s="103" t="s">
        <v>182</v>
      </c>
      <c r="D57" s="106" t="s">
        <v>0</v>
      </c>
      <c r="E57" s="106"/>
      <c r="F57" s="106">
        <v>1008168</v>
      </c>
      <c r="G57" s="106"/>
      <c r="H57" s="106">
        <v>1036000</v>
      </c>
      <c r="I57" s="106"/>
      <c r="J57" s="106">
        <v>443715</v>
      </c>
      <c r="K57" s="106"/>
      <c r="L57" s="106">
        <v>83081</v>
      </c>
      <c r="M57" s="106"/>
      <c r="N57" s="106">
        <v>3469</v>
      </c>
      <c r="O57" s="106"/>
      <c r="P57" s="106">
        <v>2004</v>
      </c>
      <c r="Q57" s="106"/>
      <c r="R57" s="106">
        <v>73221</v>
      </c>
      <c r="S57" s="106"/>
      <c r="T57" s="106">
        <v>468446</v>
      </c>
      <c r="U57" s="106"/>
      <c r="V57" s="106">
        <f>SUM(F57:U57)</f>
        <v>3118104</v>
      </c>
      <c r="W57" s="110"/>
      <c r="X57" s="110"/>
    </row>
    <row r="58" spans="1:24" ht="21">
      <c r="A58" s="41" t="s">
        <v>225</v>
      </c>
      <c r="D58" s="104" t="s">
        <v>0</v>
      </c>
      <c r="E58" s="106"/>
      <c r="F58" s="104" t="s">
        <v>0</v>
      </c>
      <c r="G58" s="106"/>
      <c r="H58" s="104" t="s">
        <v>0</v>
      </c>
      <c r="I58" s="106"/>
      <c r="J58" s="104" t="s">
        <v>0</v>
      </c>
      <c r="K58" s="106"/>
      <c r="L58" s="106" t="s">
        <v>0</v>
      </c>
      <c r="M58" s="106"/>
      <c r="N58" s="104" t="s">
        <v>0</v>
      </c>
      <c r="O58" s="106"/>
      <c r="P58" s="104" t="s">
        <v>0</v>
      </c>
      <c r="Q58" s="106"/>
      <c r="R58" s="104" t="s">
        <v>0</v>
      </c>
      <c r="S58" s="106"/>
      <c r="T58" s="104">
        <v>-303485</v>
      </c>
      <c r="U58" s="104"/>
      <c r="V58" s="106">
        <f>SUM(F58:U58)</f>
        <v>-303485</v>
      </c>
      <c r="W58" s="111"/>
      <c r="X58" s="110"/>
    </row>
    <row r="59" spans="1:24" ht="21">
      <c r="A59" s="41" t="s">
        <v>85</v>
      </c>
      <c r="D59" s="106" t="s">
        <v>0</v>
      </c>
      <c r="E59" s="106"/>
      <c r="F59" s="106" t="s">
        <v>0</v>
      </c>
      <c r="G59" s="106"/>
      <c r="H59" s="106" t="s">
        <v>0</v>
      </c>
      <c r="I59" s="106"/>
      <c r="J59" s="106" t="s">
        <v>0</v>
      </c>
      <c r="K59" s="106"/>
      <c r="L59" s="106" t="s">
        <v>0</v>
      </c>
      <c r="M59" s="106"/>
      <c r="N59" s="106" t="s">
        <v>0</v>
      </c>
      <c r="O59" s="106"/>
      <c r="P59" s="106" t="s">
        <v>0</v>
      </c>
      <c r="Q59" s="106"/>
      <c r="R59" s="106" t="s">
        <v>0</v>
      </c>
      <c r="S59" s="106"/>
      <c r="T59" s="104">
        <v>101351</v>
      </c>
      <c r="U59" s="104"/>
      <c r="V59" s="106">
        <f>SUM(F59:U59)</f>
        <v>101351</v>
      </c>
      <c r="W59" s="111"/>
      <c r="X59" s="110"/>
    </row>
    <row r="60" spans="1:24" ht="21">
      <c r="A60" s="41" t="s">
        <v>214</v>
      </c>
      <c r="D60" s="104" t="s">
        <v>0</v>
      </c>
      <c r="E60" s="104"/>
      <c r="F60" s="104" t="s">
        <v>0</v>
      </c>
      <c r="G60" s="104"/>
      <c r="H60" s="104" t="s">
        <v>0</v>
      </c>
      <c r="I60" s="104"/>
      <c r="J60" s="104" t="s">
        <v>0</v>
      </c>
      <c r="K60" s="104"/>
      <c r="L60" s="104" t="s">
        <v>0</v>
      </c>
      <c r="M60" s="104"/>
      <c r="N60" s="104" t="s">
        <v>0</v>
      </c>
      <c r="O60" s="104"/>
      <c r="P60" s="104">
        <v>-3855</v>
      </c>
      <c r="Q60" s="104"/>
      <c r="R60" s="104" t="s">
        <v>0</v>
      </c>
      <c r="S60" s="104"/>
      <c r="T60" s="104" t="s">
        <v>0</v>
      </c>
      <c r="U60" s="104"/>
      <c r="V60" s="106">
        <f>SUM(F60:U60)</f>
        <v>-3855</v>
      </c>
      <c r="W60" s="111"/>
      <c r="X60" s="110"/>
    </row>
    <row r="61" spans="1:24" ht="21">
      <c r="A61" s="41" t="s">
        <v>207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10"/>
      <c r="X61" s="110"/>
    </row>
    <row r="62" spans="1:24" ht="21">
      <c r="A62" s="41" t="s">
        <v>212</v>
      </c>
      <c r="D62" s="106" t="s">
        <v>0</v>
      </c>
      <c r="E62" s="106"/>
      <c r="F62" s="106">
        <v>3764</v>
      </c>
      <c r="G62" s="106"/>
      <c r="H62" s="106" t="s">
        <v>0</v>
      </c>
      <c r="I62" s="106"/>
      <c r="J62" s="106" t="s">
        <v>0</v>
      </c>
      <c r="K62" s="106"/>
      <c r="L62" s="106" t="s">
        <v>0</v>
      </c>
      <c r="M62" s="106"/>
      <c r="N62" s="106">
        <v>-3469</v>
      </c>
      <c r="O62" s="106"/>
      <c r="P62" s="106" t="s">
        <v>0</v>
      </c>
      <c r="Q62" s="106"/>
      <c r="R62" s="106" t="s">
        <v>0</v>
      </c>
      <c r="S62" s="106"/>
      <c r="T62" s="106" t="s">
        <v>0</v>
      </c>
      <c r="U62" s="106"/>
      <c r="V62" s="106">
        <f>SUM(F62:U62)</f>
        <v>295</v>
      </c>
      <c r="W62" s="110"/>
      <c r="X62" s="110"/>
    </row>
    <row r="63" spans="1:24" ht="21">
      <c r="A63" s="41" t="s">
        <v>213</v>
      </c>
      <c r="D63" s="106" t="s">
        <v>0</v>
      </c>
      <c r="E63" s="106"/>
      <c r="F63" s="106" t="s">
        <v>0</v>
      </c>
      <c r="G63" s="106"/>
      <c r="H63" s="106" t="s">
        <v>0</v>
      </c>
      <c r="I63" s="106"/>
      <c r="J63" s="106" t="s">
        <v>0</v>
      </c>
      <c r="K63" s="106"/>
      <c r="L63" s="106" t="s">
        <v>0</v>
      </c>
      <c r="M63" s="106"/>
      <c r="N63" s="106">
        <v>3715</v>
      </c>
      <c r="O63" s="106"/>
      <c r="P63" s="106" t="s">
        <v>0</v>
      </c>
      <c r="Q63" s="106"/>
      <c r="R63" s="106" t="s">
        <v>0</v>
      </c>
      <c r="S63" s="106"/>
      <c r="T63" s="106" t="s">
        <v>0</v>
      </c>
      <c r="U63" s="106"/>
      <c r="V63" s="106">
        <f>SUM(F63:U63)</f>
        <v>3715</v>
      </c>
      <c r="W63" s="110"/>
      <c r="X63" s="110"/>
    </row>
    <row r="64" spans="1:24" ht="21">
      <c r="A64" s="41" t="s">
        <v>231</v>
      </c>
      <c r="D64" s="106" t="s">
        <v>0</v>
      </c>
      <c r="E64" s="106"/>
      <c r="F64" s="106" t="s">
        <v>0</v>
      </c>
      <c r="G64" s="106"/>
      <c r="H64" s="106" t="s">
        <v>0</v>
      </c>
      <c r="I64" s="106"/>
      <c r="J64" s="106" t="s">
        <v>0</v>
      </c>
      <c r="K64" s="106"/>
      <c r="L64" s="106">
        <v>143610</v>
      </c>
      <c r="M64" s="106"/>
      <c r="N64" s="106" t="s">
        <v>0</v>
      </c>
      <c r="O64" s="106"/>
      <c r="P64" s="106" t="s">
        <v>0</v>
      </c>
      <c r="Q64" s="106"/>
      <c r="R64" s="106" t="s">
        <v>0</v>
      </c>
      <c r="S64" s="106"/>
      <c r="T64" s="106" t="s">
        <v>0</v>
      </c>
      <c r="U64" s="106"/>
      <c r="V64" s="106">
        <f>SUM(L64:U64)</f>
        <v>143610</v>
      </c>
      <c r="W64" s="110"/>
      <c r="X64" s="110"/>
    </row>
    <row r="65" spans="1:24" ht="21">
      <c r="A65" s="41" t="s">
        <v>135</v>
      </c>
      <c r="D65" s="104" t="s">
        <v>0</v>
      </c>
      <c r="E65" s="106"/>
      <c r="F65" s="104" t="s">
        <v>0</v>
      </c>
      <c r="G65" s="106"/>
      <c r="H65" s="104" t="s">
        <v>0</v>
      </c>
      <c r="I65" s="106"/>
      <c r="J65" s="104" t="s">
        <v>0</v>
      </c>
      <c r="K65" s="106"/>
      <c r="L65" s="106">
        <v>-9935</v>
      </c>
      <c r="M65" s="106"/>
      <c r="N65" s="104" t="s">
        <v>0</v>
      </c>
      <c r="O65" s="106"/>
      <c r="P65" s="104" t="s">
        <v>0</v>
      </c>
      <c r="Q65" s="106"/>
      <c r="R65" s="104" t="s">
        <v>0</v>
      </c>
      <c r="S65" s="106"/>
      <c r="T65" s="104" t="s">
        <v>0</v>
      </c>
      <c r="U65" s="104"/>
      <c r="V65" s="106">
        <f>SUM(F65:U65)</f>
        <v>-9935</v>
      </c>
      <c r="W65" s="111"/>
      <c r="X65" s="110"/>
    </row>
    <row r="66" spans="1:24" ht="21">
      <c r="A66" s="41" t="s">
        <v>232</v>
      </c>
      <c r="D66" s="104"/>
      <c r="E66" s="106"/>
      <c r="F66" s="104"/>
      <c r="G66" s="106"/>
      <c r="H66" s="104"/>
      <c r="I66" s="106"/>
      <c r="J66" s="104"/>
      <c r="K66" s="106"/>
      <c r="L66" s="106"/>
      <c r="M66" s="106"/>
      <c r="N66" s="104"/>
      <c r="O66" s="106"/>
      <c r="P66" s="104"/>
      <c r="Q66" s="106"/>
      <c r="R66" s="104"/>
      <c r="S66" s="106"/>
      <c r="T66" s="104"/>
      <c r="U66" s="104"/>
      <c r="V66" s="106"/>
      <c r="W66" s="111"/>
      <c r="X66" s="110"/>
    </row>
    <row r="67" spans="1:24" ht="21">
      <c r="A67" s="41" t="s">
        <v>233</v>
      </c>
      <c r="D67" s="104" t="s">
        <v>0</v>
      </c>
      <c r="E67" s="106"/>
      <c r="F67" s="104" t="s">
        <v>0</v>
      </c>
      <c r="G67" s="106"/>
      <c r="H67" s="104" t="s">
        <v>0</v>
      </c>
      <c r="I67" s="106"/>
      <c r="J67" s="104" t="s">
        <v>0</v>
      </c>
      <c r="K67" s="106"/>
      <c r="L67" s="106" t="s">
        <v>0</v>
      </c>
      <c r="M67" s="106"/>
      <c r="N67" s="104" t="s">
        <v>0</v>
      </c>
      <c r="O67" s="106"/>
      <c r="P67" s="104">
        <v>-1012</v>
      </c>
      <c r="Q67" s="106"/>
      <c r="R67" s="104" t="s">
        <v>0</v>
      </c>
      <c r="S67" s="106"/>
      <c r="T67" s="104" t="s">
        <v>0</v>
      </c>
      <c r="U67" s="104"/>
      <c r="V67" s="106">
        <f>SUM(P67:U67)</f>
        <v>-1012</v>
      </c>
      <c r="W67" s="111"/>
      <c r="X67" s="110"/>
    </row>
    <row r="68" spans="1:24" ht="21.75" thickBot="1">
      <c r="A68" s="103" t="s">
        <v>208</v>
      </c>
      <c r="D68" s="107" t="s">
        <v>0</v>
      </c>
      <c r="E68" s="106"/>
      <c r="F68" s="107">
        <f>SUM(F57:F65)</f>
        <v>1011932</v>
      </c>
      <c r="G68" s="106"/>
      <c r="H68" s="107">
        <f>SUM(H57:H65)</f>
        <v>1036000</v>
      </c>
      <c r="I68" s="106"/>
      <c r="J68" s="107">
        <f>SUM(J57:J65)</f>
        <v>443715</v>
      </c>
      <c r="K68" s="104"/>
      <c r="L68" s="107">
        <f>SUM(L57:L65)</f>
        <v>216756</v>
      </c>
      <c r="M68" s="106"/>
      <c r="N68" s="107">
        <f>SUM(N57:N65)</f>
        <v>3715</v>
      </c>
      <c r="O68" s="106"/>
      <c r="P68" s="107">
        <f>SUM(P57:P67)</f>
        <v>-2863</v>
      </c>
      <c r="Q68" s="106"/>
      <c r="R68" s="107">
        <f>SUM(R57:R65)</f>
        <v>73221</v>
      </c>
      <c r="S68" s="106"/>
      <c r="T68" s="107">
        <f>SUM(T57:T65)</f>
        <v>266312</v>
      </c>
      <c r="U68" s="104"/>
      <c r="V68" s="107">
        <f>SUM(V57:V67)</f>
        <v>3048788</v>
      </c>
      <c r="W68" s="111"/>
      <c r="X68" s="111"/>
    </row>
    <row r="69" spans="1:24" ht="21.75" thickTop="1">
      <c r="A69" s="10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111">
        <f>SUM(V68-Eng!H106)</f>
        <v>0</v>
      </c>
      <c r="W69" s="111"/>
      <c r="X69" s="111"/>
    </row>
    <row r="70" spans="1:24" ht="21">
      <c r="A70" s="103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X70" s="32"/>
    </row>
    <row r="71" spans="1:24" ht="21">
      <c r="A71" s="20" t="s">
        <v>5</v>
      </c>
      <c r="X71" s="32"/>
    </row>
    <row r="72" ht="21">
      <c r="X72" s="32"/>
    </row>
    <row r="73" ht="21">
      <c r="X73" s="32"/>
    </row>
    <row r="74" ht="21">
      <c r="X74" s="32"/>
    </row>
    <row r="75" ht="21">
      <c r="X75" s="32"/>
    </row>
    <row r="76" ht="21">
      <c r="X76" s="32"/>
    </row>
  </sheetData>
  <mergeCells count="18">
    <mergeCell ref="D43:F43"/>
    <mergeCell ref="H43:L43"/>
    <mergeCell ref="D44:F44"/>
    <mergeCell ref="R44:T44"/>
    <mergeCell ref="A39:X39"/>
    <mergeCell ref="A40:X40"/>
    <mergeCell ref="D42:V42"/>
    <mergeCell ref="A38:X38"/>
    <mergeCell ref="H8:L8"/>
    <mergeCell ref="D8:F8"/>
    <mergeCell ref="D7:X7"/>
    <mergeCell ref="A37:X37"/>
    <mergeCell ref="D9:F9"/>
    <mergeCell ref="R9:T9"/>
    <mergeCell ref="A2:X2"/>
    <mergeCell ref="A3:X3"/>
    <mergeCell ref="A4:X4"/>
    <mergeCell ref="A5:X5"/>
  </mergeCells>
  <printOptions horizontalCentered="1"/>
  <pageMargins left="0.3937007874015748" right="0.16" top="0.984251968503937" bottom="0.3937007874015748" header="0.1968503937007874" footer="0.1968503937007874"/>
  <pageSetup fitToHeight="2" horizontalDpi="600" verticalDpi="600" orientation="landscape" scale="65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YourNameHere</cp:lastModifiedBy>
  <cp:lastPrinted>2004-08-03T08:33:54Z</cp:lastPrinted>
  <dcterms:created xsi:type="dcterms:W3CDTF">1997-11-12T04:38:50Z</dcterms:created>
  <dcterms:modified xsi:type="dcterms:W3CDTF">2004-08-04T11:17:32Z</dcterms:modified>
  <cp:category/>
  <cp:version/>
  <cp:contentType/>
  <cp:contentStatus/>
</cp:coreProperties>
</file>