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46" windowWidth="7680" windowHeight="8745" activeTab="4"/>
  </bookViews>
  <sheets>
    <sheet name="Eng 2-4" sheetId="1" r:id="rId1"/>
    <sheet name="Eng 5" sheetId="2" r:id="rId2"/>
    <sheet name="Eng 6 " sheetId="3" r:id="rId3"/>
    <sheet name="Eng 7" sheetId="4" r:id="rId4"/>
    <sheet name="Eng 8" sheetId="5" r:id="rId5"/>
  </sheets>
  <externalReferences>
    <externalReference r:id="rId8"/>
  </externalReferences>
  <definedNames>
    <definedName name="_xlnm.Print_Area" localSheetId="1">'Eng 5'!$A$1:$V$38</definedName>
    <definedName name="_xlnm.Print_Area" localSheetId="2">'Eng 6 '!$1:$40</definedName>
    <definedName name="_xlnm.Print_Area" localSheetId="4">'Eng 8'!$A$1:$J$52</definedName>
  </definedNames>
  <calcPr fullCalcOnLoad="1"/>
</workbook>
</file>

<file path=xl/sharedStrings.xml><?xml version="1.0" encoding="utf-8"?>
<sst xmlns="http://schemas.openxmlformats.org/spreadsheetml/2006/main" count="401" uniqueCount="179">
  <si>
    <t xml:space="preserve">Balance Sheets </t>
  </si>
  <si>
    <t>Consolidated</t>
  </si>
  <si>
    <t>Company</t>
  </si>
  <si>
    <t>Notes</t>
  </si>
  <si>
    <t>Cash and cash equivalents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</si>
  <si>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</si>
  <si>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</si>
  <si>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</si>
  <si>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</si>
  <si>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</si>
  <si>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</si>
  <si>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</si>
  <si>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Long-term trade accounts payable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</si>
  <si>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</si>
  <si>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</si>
  <si>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</si>
  <si>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</si>
  <si>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</si>
  <si>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</si>
  <si>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</si>
  <si>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</si>
  <si>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</si>
  <si>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</si>
  <si>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Interest expense</t>
  </si>
  <si>
    <t>Income tax</t>
  </si>
  <si>
    <t>Cash flows from operating activities</t>
  </si>
  <si>
    <t>Cash flows from investing activities</t>
  </si>
  <si>
    <t xml:space="preserve">   equipment</t>
  </si>
  <si>
    <t>Proceeds from disposal of property,</t>
  </si>
  <si>
    <t xml:space="preserve">   plant and equipment</t>
  </si>
  <si>
    <t>Cash flows from financing activities</t>
  </si>
  <si>
    <t>Proceeds from borrowings</t>
  </si>
  <si>
    <t xml:space="preserve">   accounts payable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</si>
  <si>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</si>
  <si>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</si>
  <si>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</si>
  <si>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</si>
  <si>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</si>
  <si>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</si>
  <si>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>Other assets: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</si>
  <si>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</si>
  <si>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</si>
  <si>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</si>
  <si>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</si>
  <si>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</si>
  <si>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</si>
  <si>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Shareholders' equity</t>
  </si>
  <si>
    <t>Total shareholders’ equity</t>
  </si>
  <si>
    <t>Total deficit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</si>
  <si>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</si>
  <si>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</si>
  <si>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</si>
  <si>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</si>
  <si>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>Liabilities and shareholders' equity</t>
  </si>
  <si>
    <t xml:space="preserve">  - Intangible assets, net</t>
  </si>
  <si>
    <t xml:space="preserve">  Authorised share capital </t>
  </si>
  <si>
    <t>Minority interest in subsidiaries</t>
  </si>
  <si>
    <t>Loss attributable to minority interest</t>
  </si>
  <si>
    <t>Repayments on long-term trade</t>
  </si>
  <si>
    <t>31 March</t>
  </si>
  <si>
    <t>(Unaudited)</t>
  </si>
  <si>
    <t>(Audited)</t>
  </si>
  <si>
    <t>Statements of Changes in Shareholders’ Equity (Unaudited)</t>
  </si>
  <si>
    <t>Statements of Cash Flows (Unaudited)</t>
  </si>
  <si>
    <t>Acquisition of property, plant and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</si>
  <si>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</si>
  <si>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</si>
  <si>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</si>
  <si>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</si>
  <si>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</si>
  <si>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>Total Parent's shareholders' equity</t>
  </si>
  <si>
    <t xml:space="preserve">       Preferred shares </t>
  </si>
  <si>
    <t>Foreign currency</t>
  </si>
  <si>
    <t>adjustment</t>
  </si>
  <si>
    <t>Total</t>
  </si>
  <si>
    <t>Statements of Changes in Shareholders’ Equity (Unaudited) (Continued)</t>
  </si>
  <si>
    <t>Long-term borrowings</t>
  </si>
  <si>
    <t xml:space="preserve">   Appropriated legal reserve</t>
  </si>
  <si>
    <t xml:space="preserve">   Deficit</t>
  </si>
  <si>
    <t>Property, plant and equipment, net</t>
  </si>
  <si>
    <t xml:space="preserve">       Common shares </t>
  </si>
  <si>
    <t>Net cash receipts from (used in)</t>
  </si>
  <si>
    <t xml:space="preserve">   financing activities</t>
  </si>
  <si>
    <t>Total liabilities and shareholders' equity</t>
  </si>
  <si>
    <t>Other revenues</t>
  </si>
  <si>
    <t>Other expenses</t>
  </si>
  <si>
    <t>Operating results</t>
  </si>
  <si>
    <t>Net loss for the period</t>
  </si>
  <si>
    <t>Premium on share capital</t>
  </si>
  <si>
    <t>Discount on share capital</t>
  </si>
  <si>
    <t xml:space="preserve">       Preferred shares</t>
  </si>
  <si>
    <t xml:space="preserve">       Common shares</t>
  </si>
  <si>
    <t>Appropriated retained earnings</t>
  </si>
  <si>
    <t>Repayments on borrowings</t>
  </si>
  <si>
    <t>Current portion of long-term borrowings</t>
  </si>
  <si>
    <t xml:space="preserve">  Issued and fully paid-up share capital</t>
  </si>
  <si>
    <t>2003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</si>
  <si>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</si>
  <si>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</si>
  <si>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</si>
  <si>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</si>
  <si>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</si>
  <si>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</si>
  <si>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</si>
  <si>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</si>
  <si>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</si>
  <si>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</si>
  <si>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</si>
  <si>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</si>
  <si>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</si>
  <si>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</si>
  <si>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</si>
  <si>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</si>
  <si>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>Acquisition of subsidiary</t>
  </si>
  <si>
    <t xml:space="preserve">  - Investments in subsidiaries, </t>
  </si>
  <si>
    <t xml:space="preserve">Legal reserve </t>
  </si>
  <si>
    <t xml:space="preserve">Deposit in restricted cash </t>
  </si>
  <si>
    <t xml:space="preserve">   cash equivalents</t>
  </si>
  <si>
    <t>Opening balance</t>
  </si>
  <si>
    <t>Closing balance</t>
  </si>
  <si>
    <t>Acquisition of intangible assets</t>
  </si>
  <si>
    <t xml:space="preserve">Net (decrease) increase in cash and </t>
  </si>
  <si>
    <t>Statements of Retained Earnings (Unaudited)</t>
  </si>
  <si>
    <t>Non-cash transactions</t>
  </si>
  <si>
    <t xml:space="preserve">As at 31 March 2004 and 31 December 2003 </t>
  </si>
  <si>
    <t>2004</t>
  </si>
  <si>
    <t>For the three-month periods ended 31 March 2004 and 2003</t>
  </si>
  <si>
    <t>Income tax deducted at source</t>
  </si>
  <si>
    <t>Claimable value added tax</t>
  </si>
  <si>
    <t>Short-term borrowings</t>
  </si>
  <si>
    <t>Unearned income</t>
  </si>
  <si>
    <t>True Corporation Public Company Limited</t>
  </si>
  <si>
    <t xml:space="preserve">    securities</t>
  </si>
  <si>
    <t xml:space="preserve">Unrealised loss on change of </t>
  </si>
  <si>
    <t xml:space="preserve">    fair value on available-for-sale</t>
  </si>
  <si>
    <t>Share of loss in subsidiaries</t>
  </si>
  <si>
    <t>Opening balance 2004</t>
  </si>
  <si>
    <t>Closing balance as at 31 March 2004</t>
  </si>
  <si>
    <t>Opening balance 2003</t>
  </si>
  <si>
    <t>Foreign exchange gain (loss)</t>
  </si>
  <si>
    <t xml:space="preserve">Unrealised gain on change of </t>
  </si>
  <si>
    <t>Other non-operating income</t>
  </si>
  <si>
    <t xml:space="preserve">    investing activities</t>
  </si>
  <si>
    <t>Profit (loss) before interest and tax</t>
  </si>
  <si>
    <t>Additional shares call up of subsidiaries</t>
  </si>
  <si>
    <t xml:space="preserve">    amounting to Baht 328.37 million.</t>
  </si>
  <si>
    <t xml:space="preserve"> - The acquisition of property, plant and equipment using finance leases amounting to Baht 61.97 million and account payables</t>
  </si>
  <si>
    <t>Closing balance as at 31 March 2003</t>
  </si>
  <si>
    <t>Extraordinary item</t>
  </si>
  <si>
    <t>Net profit for the period</t>
  </si>
  <si>
    <t xml:space="preserve">Restricted cash </t>
  </si>
  <si>
    <t>Statements of Income (Unaudited)</t>
  </si>
  <si>
    <t>Net profit (loss) for the period</t>
  </si>
  <si>
    <t>Basic and diluted profit (loss) per share</t>
  </si>
  <si>
    <t>Net cash (used in) receipts from</t>
  </si>
  <si>
    <t>The notes on pages 9 to 24 form an integral part of these interim financial statements.</t>
  </si>
  <si>
    <t>Share of results in subsidiaries,</t>
  </si>
  <si>
    <t>Profit (loss) before minority interest</t>
  </si>
  <si>
    <t xml:space="preserve">   joint ventures and associate</t>
  </si>
  <si>
    <t xml:space="preserve">   Gain from debt restructuring</t>
  </si>
  <si>
    <t>Loss from ordinary activities</t>
  </si>
  <si>
    <t>Repayments on short-term borrowings</t>
  </si>
  <si>
    <t xml:space="preserve">Withdrawal in short-term investments </t>
  </si>
  <si>
    <t xml:space="preserve">   - time deposit</t>
  </si>
  <si>
    <t xml:space="preserve">       joint ventures and associate</t>
  </si>
  <si>
    <t xml:space="preserve">Loss before income tax </t>
  </si>
  <si>
    <t>Loss before extraordinary item</t>
  </si>
  <si>
    <t>Retained earnings (deficit)</t>
  </si>
  <si>
    <t>Cost of providing services</t>
  </si>
  <si>
    <t>Profit from sales and providing services</t>
  </si>
  <si>
    <t>The significant non-cash transactions for the three-month period ended 31 March 2004 are as follows:</t>
  </si>
  <si>
    <t>Unrealised gain on changes of</t>
  </si>
  <si>
    <t xml:space="preserve">   securities</t>
  </si>
  <si>
    <t>securities</t>
  </si>
  <si>
    <t>available-for-sale</t>
  </si>
  <si>
    <t xml:space="preserve">   fair value on available-for-sale</t>
  </si>
  <si>
    <t>Unrealised gain</t>
  </si>
  <si>
    <t>(loss) on changes</t>
  </si>
  <si>
    <t>of fair value on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</si>
</sst>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</numFmts>
  <fonts count="4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11" fontId="1" fillId="0" borderId="0" xfId="0" applyNumberFormat="1" applyFont="1" applyAlignment="1">
      <alignment vertical="center"/>
    </xf>
    <xf numFmtId="209" fontId="2" fillId="0" borderId="0" xfId="0" applyNumberFormat="1" applyFont="1" applyAlignment="1">
      <alignment horizontal="center" vertical="center"/>
    </xf>
    <xf numFmtId="211" fontId="2" fillId="0" borderId="0" xfId="0" applyNumberFormat="1" applyFont="1" applyAlignment="1">
      <alignment horizontal="right" vertical="center"/>
    </xf>
    <xf numFmtId="211" fontId="2" fillId="0" borderId="0" xfId="0" applyNumberFormat="1" applyFont="1" applyAlignment="1">
      <alignment vertical="center"/>
    </xf>
    <xf numFmtId="209" fontId="1" fillId="0" borderId="0" xfId="0" applyNumberFormat="1" applyFont="1" applyAlignment="1">
      <alignment horizontal="center" vertical="center"/>
    </xf>
    <xf numFmtId="211" fontId="1" fillId="0" borderId="0" xfId="0" applyNumberFormat="1" applyFont="1" applyAlignment="1">
      <alignment horizontal="right" vertical="center"/>
    </xf>
    <xf numFmtId="211" fontId="1" fillId="0" borderId="1" xfId="0" applyNumberFormat="1" applyFont="1" applyBorder="1" applyAlignment="1">
      <alignment vertical="center"/>
    </xf>
    <xf numFmtId="209" fontId="1" fillId="0" borderId="1" xfId="0" applyNumberFormat="1" applyFont="1" applyBorder="1" applyAlignment="1">
      <alignment horizontal="center" vertical="center"/>
    </xf>
    <xf numFmtId="211" fontId="1" fillId="0" borderId="1" xfId="0" applyNumberFormat="1" applyFont="1" applyBorder="1" applyAlignment="1">
      <alignment horizontal="right" vertical="center"/>
    </xf>
    <xf numFmtId="211" fontId="1" fillId="0" borderId="1" xfId="0" applyNumberFormat="1" applyFont="1" applyBorder="1" applyAlignment="1">
      <alignment horizontal="center" vertical="center"/>
    </xf>
    <xf numFmtId="211" fontId="1" fillId="0" borderId="0" xfId="0" applyNumberFormat="1" applyFont="1" applyBorder="1" applyAlignment="1">
      <alignment horizontal="center" vertical="center"/>
    </xf>
    <xf numFmtId="211" fontId="1" fillId="0" borderId="0" xfId="0" applyNumberFormat="1" applyFont="1" applyAlignment="1" quotePrefix="1">
      <alignment horizontal="center" vertical="center"/>
    </xf>
    <xf numFmtId="211" fontId="1" fillId="0" borderId="0" xfId="0" applyNumberFormat="1" applyFont="1" applyAlignment="1">
      <alignment horizontal="center" vertical="center"/>
    </xf>
    <xf numFmtId="211" fontId="1" fillId="0" borderId="1" xfId="0" applyNumberFormat="1" applyFont="1" applyBorder="1" applyAlignment="1">
      <alignment horizontal="center" vertical="center"/>
    </xf>
    <xf numFmtId="209" fontId="2" fillId="0" borderId="0" xfId="0" applyNumberFormat="1" applyFont="1" applyAlignment="1">
      <alignment horizontal="right" vertical="center"/>
    </xf>
    <xf numFmtId="209" fontId="2" fillId="0" borderId="0" xfId="15" applyNumberFormat="1" applyFont="1" applyAlignment="1">
      <alignment horizontal="right" vertical="center"/>
    </xf>
    <xf numFmtId="211" fontId="2" fillId="0" borderId="0" xfId="15" applyNumberFormat="1" applyFont="1" applyAlignment="1">
      <alignment horizontal="center" vertical="center"/>
    </xf>
    <xf numFmtId="209" fontId="2" fillId="0" borderId="2" xfId="0" applyNumberFormat="1" applyFont="1" applyBorder="1" applyAlignment="1">
      <alignment horizontal="right" vertical="center"/>
    </xf>
    <xf numFmtId="211" fontId="2" fillId="0" borderId="0" xfId="0" applyNumberFormat="1" applyFont="1" applyAlignment="1">
      <alignment horizontal="center" vertical="center"/>
    </xf>
    <xf numFmtId="215" fontId="2" fillId="0" borderId="0" xfId="15" applyNumberFormat="1" applyFont="1" applyAlignment="1">
      <alignment horizontal="center" vertical="center"/>
    </xf>
    <xf numFmtId="209" fontId="2" fillId="0" borderId="3" xfId="0" applyNumberFormat="1" applyFont="1" applyBorder="1" applyAlignment="1">
      <alignment horizontal="right" vertical="center"/>
    </xf>
    <xf numFmtId="211" fontId="2" fillId="0" borderId="0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horizontal="center" vertical="center"/>
    </xf>
    <xf numFmtId="211" fontId="2" fillId="0" borderId="0" xfId="0" applyNumberFormat="1" applyFont="1" applyBorder="1" applyAlignment="1">
      <alignment horizontal="right" vertical="center"/>
    </xf>
    <xf numFmtId="211" fontId="2" fillId="0" borderId="1" xfId="0" applyNumberFormat="1" applyFont="1" applyBorder="1" applyAlignment="1">
      <alignment vertical="center"/>
    </xf>
    <xf numFmtId="209" fontId="2" fillId="0" borderId="1" xfId="0" applyNumberFormat="1" applyFont="1" applyBorder="1" applyAlignment="1">
      <alignment horizontal="center" vertical="center"/>
    </xf>
    <xf numFmtId="211" fontId="2" fillId="0" borderId="1" xfId="0" applyNumberFormat="1" applyFont="1" applyBorder="1" applyAlignment="1">
      <alignment horizontal="right" vertical="center"/>
    </xf>
    <xf numFmtId="211" fontId="1" fillId="0" borderId="0" xfId="0" applyNumberFormat="1" applyFont="1" applyBorder="1" applyAlignment="1">
      <alignment vertical="center"/>
    </xf>
    <xf numFmtId="209" fontId="1" fillId="0" borderId="0" xfId="0" applyNumberFormat="1" applyFont="1" applyBorder="1" applyAlignment="1">
      <alignment horizontal="center" vertical="center"/>
    </xf>
    <xf numFmtId="211" fontId="1" fillId="0" borderId="0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209" fontId="2" fillId="0" borderId="1" xfId="0" applyNumberFormat="1" applyFont="1" applyBorder="1" applyAlignment="1">
      <alignment horizontal="right" vertical="center"/>
    </xf>
    <xf numFmtId="211" fontId="2" fillId="0" borderId="0" xfId="0" applyNumberFormat="1" applyFont="1" applyFill="1" applyAlignment="1">
      <alignment vertical="center"/>
    </xf>
    <xf numFmtId="209" fontId="2" fillId="0" borderId="0" xfId="0" applyNumberFormat="1" applyFont="1" applyFill="1" applyAlignment="1">
      <alignment horizontal="right" vertical="center"/>
    </xf>
    <xf numFmtId="209" fontId="2" fillId="0" borderId="4" xfId="0" applyNumberFormat="1" applyFont="1" applyFill="1" applyBorder="1" applyAlignment="1">
      <alignment horizontal="right" vertical="center"/>
    </xf>
    <xf numFmtId="209" fontId="2" fillId="0" borderId="4" xfId="0" applyNumberFormat="1" applyFont="1" applyBorder="1" applyAlignment="1">
      <alignment horizontal="right" vertical="center"/>
    </xf>
    <xf numFmtId="209" fontId="2" fillId="0" borderId="5" xfId="0" applyNumberFormat="1" applyFont="1" applyBorder="1" applyAlignment="1">
      <alignment horizontal="right" vertical="center"/>
    </xf>
    <xf numFmtId="209" fontId="2" fillId="0" borderId="0" xfId="0" applyNumberFormat="1" applyFont="1" applyAlignment="1">
      <alignment vertical="center"/>
    </xf>
    <xf numFmtId="215" fontId="2" fillId="0" borderId="1" xfId="15" applyNumberFormat="1" applyFont="1" applyBorder="1" applyAlignment="1">
      <alignment horizontal="center" vertical="center"/>
    </xf>
    <xf numFmtId="211" fontId="1" fillId="0" borderId="0" xfId="0" applyNumberFormat="1" applyFont="1" applyAlignment="1">
      <alignment horizontal="left" vertical="center"/>
    </xf>
    <xf numFmtId="211" fontId="1" fillId="0" borderId="0" xfId="0" applyNumberFormat="1" applyFont="1" applyAlignment="1">
      <alignment horizontal="left" vertical="center"/>
    </xf>
    <xf numFmtId="211" fontId="2" fillId="0" borderId="0" xfId="0" applyNumberFormat="1" applyFont="1" applyAlignment="1">
      <alignment horizontal="left" vertical="center"/>
    </xf>
    <xf numFmtId="211" fontId="1" fillId="0" borderId="1" xfId="0" applyNumberFormat="1" applyFont="1" applyBorder="1" applyAlignment="1">
      <alignment horizontal="left" vertical="center"/>
    </xf>
    <xf numFmtId="209" fontId="2" fillId="0" borderId="1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center" vertical="center"/>
    </xf>
    <xf numFmtId="209" fontId="2" fillId="0" borderId="0" xfId="0" applyNumberFormat="1" applyFont="1" applyFill="1" applyBorder="1" applyAlignment="1">
      <alignment horizontal="right" vertical="center"/>
    </xf>
    <xf numFmtId="209" fontId="2" fillId="0" borderId="1" xfId="0" applyNumberFormat="1" applyFont="1" applyBorder="1" applyAlignment="1">
      <alignment vertical="center"/>
    </xf>
    <xf numFmtId="211" fontId="2" fillId="0" borderId="1" xfId="0" applyNumberFormat="1" applyFont="1" applyBorder="1" applyAlignment="1">
      <alignment horizontal="center" vertical="center"/>
    </xf>
    <xf numFmtId="209" fontId="2" fillId="0" borderId="1" xfId="0" applyNumberFormat="1" applyFont="1" applyFill="1" applyBorder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211" fontId="2" fillId="0" borderId="3" xfId="0" applyNumberFormat="1" applyFont="1" applyFill="1" applyBorder="1" applyAlignment="1">
      <alignment horizontal="right" vertical="center"/>
    </xf>
    <xf numFmtId="211" fontId="2" fillId="0" borderId="0" xfId="0" applyNumberFormat="1" applyFont="1" applyFill="1" applyAlignment="1">
      <alignment horizontal="right" vertical="center"/>
    </xf>
    <xf numFmtId="211" fontId="2" fillId="0" borderId="0" xfId="0" applyNumberFormat="1" applyFont="1" applyFill="1" applyBorder="1" applyAlignment="1">
      <alignment horizontal="right" vertical="center"/>
    </xf>
    <xf numFmtId="211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211" fontId="1" fillId="0" borderId="0" xfId="0" applyNumberFormat="1" applyFont="1" applyFill="1" applyBorder="1" applyAlignment="1">
      <alignment vertical="center"/>
    </xf>
    <xf numFmtId="211" fontId="2" fillId="0" borderId="6" xfId="0" applyNumberFormat="1" applyFont="1" applyBorder="1" applyAlignment="1">
      <alignment horizontal="right" vertical="center"/>
    </xf>
    <xf numFmtId="209" fontId="2" fillId="0" borderId="6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vertical="center"/>
    </xf>
    <xf numFmtId="209" fontId="2" fillId="0" borderId="0" xfId="0" applyNumberFormat="1" applyFont="1" applyAlignment="1" quotePrefix="1">
      <alignment horizontal="right" vertical="center"/>
    </xf>
    <xf numFmtId="211" fontId="2" fillId="0" borderId="0" xfId="0" applyNumberFormat="1" applyFont="1" applyAlignment="1">
      <alignment vertical="center" wrapText="1"/>
    </xf>
    <xf numFmtId="211" fontId="1" fillId="0" borderId="0" xfId="0" applyNumberFormat="1" applyFont="1" applyFill="1" applyAlignment="1">
      <alignment vertical="center"/>
    </xf>
    <xf numFmtId="209" fontId="2" fillId="0" borderId="0" xfId="0" applyNumberFormat="1" applyFont="1" applyFill="1" applyAlignment="1">
      <alignment vertical="center"/>
    </xf>
    <xf numFmtId="209" fontId="2" fillId="0" borderId="0" xfId="0" applyNumberFormat="1" applyFont="1" applyFill="1" applyAlignment="1">
      <alignment horizontal="left" vertical="center"/>
    </xf>
    <xf numFmtId="209" fontId="2" fillId="0" borderId="0" xfId="0" applyNumberFormat="1" applyFont="1" applyFill="1" applyAlignment="1">
      <alignment horizontal="justify" vertical="center" wrapText="1"/>
    </xf>
    <xf numFmtId="209" fontId="2" fillId="0" borderId="0" xfId="0" applyNumberFormat="1" applyFont="1" applyFill="1" applyAlignment="1">
      <alignment horizontal="justify" vertical="center" wrapText="1"/>
    </xf>
    <xf numFmtId="209" fontId="2" fillId="0" borderId="0" xfId="0" applyNumberFormat="1" applyFont="1" applyFill="1" applyBorder="1" applyAlignment="1">
      <alignment horizontal="distributed" vertical="center" wrapText="1"/>
    </xf>
    <xf numFmtId="209" fontId="2" fillId="0" borderId="1" xfId="0" applyNumberFormat="1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11" fontId="2" fillId="0" borderId="0" xfId="0" applyNumberFormat="1" applyFont="1" applyBorder="1" applyAlignment="1">
      <alignment horizontal="center" vertical="center"/>
    </xf>
    <xf numFmtId="211" fontId="2" fillId="0" borderId="7" xfId="0" applyNumberFormat="1" applyFont="1" applyBorder="1" applyAlignment="1">
      <alignment horizontal="right" vertical="center"/>
    </xf>
    <xf numFmtId="211" fontId="2" fillId="0" borderId="7" xfId="0" applyNumberFormat="1" applyFont="1" applyBorder="1" applyAlignment="1">
      <alignment vertical="center"/>
    </xf>
    <xf numFmtId="209" fontId="2" fillId="0" borderId="7" xfId="0" applyNumberFormat="1" applyFont="1" applyBorder="1" applyAlignment="1">
      <alignment vertical="center"/>
    </xf>
    <xf numFmtId="211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09" fontId="3" fillId="0" borderId="0" xfId="0" applyNumberFormat="1" applyFont="1" applyBorder="1" applyAlignment="1">
      <alignment horizontal="right" vertical="center"/>
    </xf>
    <xf numFmtId="211" fontId="3" fillId="0" borderId="0" xfId="0" applyNumberFormat="1" applyFont="1" applyBorder="1" applyAlignment="1">
      <alignment horizontal="right" vertical="center"/>
    </xf>
    <xf numFmtId="211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IYANU~1\LOCALS~1\Temp\TA-FS-E-Mar.02new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showZeros="0" workbookViewId="0" topLeftCell="A100">
      <selection activeCell="A109" sqref="A109"/>
    </sheetView>
  </sheetViews>
  <sheetFormatPr defaultColWidth="9.140625" defaultRowHeight="15" customHeight="1"/>
  <cols>
    <col min="1" max="1" width="34.421875" style="4" customWidth="1"/>
    <col min="2" max="2" width="5.57421875" style="2" customWidth="1"/>
    <col min="3" max="3" width="0.5625" style="3" customWidth="1"/>
    <col min="4" max="4" width="14.421875" style="3" customWidth="1"/>
    <col min="5" max="5" width="0.42578125" style="3" customWidth="1"/>
    <col min="6" max="6" width="14.421875" style="3" customWidth="1"/>
    <col min="7" max="7" width="0.42578125" style="3" customWidth="1"/>
    <col min="8" max="8" width="14.140625" style="3" customWidth="1"/>
    <col min="9" max="9" width="0.42578125" style="3" customWidth="1"/>
    <col min="10" max="10" width="14.57421875" style="3" customWidth="1"/>
    <col min="11" max="11" width="22.421875" style="4" customWidth="1"/>
    <col min="12" max="12" width="1.28515625" style="4" customWidth="1"/>
    <col min="13" max="13" width="22.421875" style="4" customWidth="1"/>
    <col min="14" max="14" width="1.421875" style="4" customWidth="1"/>
    <col min="15" max="15" width="22.421875" style="4" customWidth="1"/>
    <col min="16" max="16" width="1.28515625" style="4" customWidth="1"/>
    <col min="17" max="17" width="22.421875" style="4" customWidth="1"/>
    <col min="18" max="16384" width="13.00390625" style="4" customWidth="1"/>
  </cols>
  <sheetData>
    <row r="1" ht="15" customHeight="1">
      <c r="A1" s="1" t="s">
        <v>131</v>
      </c>
    </row>
    <row r="2" spans="1:10" ht="15" customHeight="1">
      <c r="A2" s="1" t="s">
        <v>0</v>
      </c>
      <c r="B2" s="5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 t="s">
        <v>124</v>
      </c>
      <c r="B3" s="8"/>
      <c r="C3" s="9"/>
      <c r="D3" s="9"/>
      <c r="E3" s="9"/>
      <c r="F3" s="9"/>
      <c r="G3" s="9"/>
      <c r="H3" s="9"/>
      <c r="I3" s="9"/>
      <c r="J3" s="9"/>
    </row>
    <row r="4" spans="1:10" ht="15" customHeight="1">
      <c r="A4" s="1"/>
      <c r="B4" s="5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1"/>
      <c r="B5" s="5"/>
      <c r="C5" s="6"/>
      <c r="D5" s="10" t="s">
        <v>1</v>
      </c>
      <c r="E5" s="10"/>
      <c r="F5" s="10"/>
      <c r="G5" s="6"/>
      <c r="H5" s="10" t="s">
        <v>2</v>
      </c>
      <c r="I5" s="10"/>
      <c r="J5" s="10"/>
    </row>
    <row r="6" spans="1:10" ht="15" customHeight="1">
      <c r="A6" s="1"/>
      <c r="B6" s="5"/>
      <c r="C6" s="6"/>
      <c r="D6" s="11" t="s">
        <v>60</v>
      </c>
      <c r="E6" s="11"/>
      <c r="F6" s="11" t="s">
        <v>61</v>
      </c>
      <c r="G6" s="6"/>
      <c r="H6" s="11" t="s">
        <v>60</v>
      </c>
      <c r="I6" s="11"/>
      <c r="J6" s="11" t="s">
        <v>61</v>
      </c>
    </row>
    <row r="7" spans="1:10" ht="15" customHeight="1">
      <c r="A7" s="1"/>
      <c r="B7" s="5"/>
      <c r="C7" s="6"/>
      <c r="D7" s="12" t="s">
        <v>59</v>
      </c>
      <c r="E7" s="13"/>
      <c r="F7" s="12" t="s">
        <v>33</v>
      </c>
      <c r="G7" s="13"/>
      <c r="H7" s="12" t="s">
        <v>59</v>
      </c>
      <c r="I7" s="13"/>
      <c r="J7" s="12" t="s">
        <v>33</v>
      </c>
    </row>
    <row r="8" spans="1:10" ht="15" customHeight="1">
      <c r="A8" s="1"/>
      <c r="B8" s="5"/>
      <c r="C8" s="6"/>
      <c r="D8" s="12" t="s">
        <v>125</v>
      </c>
      <c r="E8" s="13"/>
      <c r="F8" s="12" t="s">
        <v>96</v>
      </c>
      <c r="G8" s="13"/>
      <c r="H8" s="12" t="s">
        <v>125</v>
      </c>
      <c r="I8" s="13"/>
      <c r="J8" s="12" t="s">
        <v>96</v>
      </c>
    </row>
    <row r="9" spans="1:10" ht="15" customHeight="1">
      <c r="A9" s="1"/>
      <c r="B9" s="8" t="s">
        <v>3</v>
      </c>
      <c r="C9" s="6"/>
      <c r="D9" s="14" t="s">
        <v>97</v>
      </c>
      <c r="E9" s="13"/>
      <c r="F9" s="14" t="str">
        <f>D9</f>
        <v>Baht</v>
      </c>
      <c r="G9" s="13"/>
      <c r="H9" s="14" t="str">
        <f>F9</f>
        <v>Baht</v>
      </c>
      <c r="I9" s="13"/>
      <c r="J9" s="14" t="str">
        <f>H9</f>
        <v>Baht</v>
      </c>
    </row>
    <row r="10" ht="15" customHeight="1">
      <c r="A10" s="1" t="s">
        <v>35</v>
      </c>
    </row>
    <row r="11" spans="1:10" ht="15" customHeight="1">
      <c r="A11" s="1" t="s">
        <v>36</v>
      </c>
      <c r="J11" s="3">
        <f>ROUND('[1]Eng'!J11/1000000,2)</f>
        <v>0</v>
      </c>
    </row>
    <row r="12" spans="1:10" ht="15" customHeight="1">
      <c r="A12" s="4" t="s">
        <v>4</v>
      </c>
      <c r="D12" s="15">
        <v>1345088586</v>
      </c>
      <c r="F12" s="15">
        <v>1883185260</v>
      </c>
      <c r="H12" s="15">
        <v>363147110</v>
      </c>
      <c r="J12" s="15">
        <v>140314936</v>
      </c>
    </row>
    <row r="13" spans="1:10" ht="15" customHeight="1">
      <c r="A13" s="4" t="s">
        <v>150</v>
      </c>
      <c r="B13" s="2">
        <v>17</v>
      </c>
      <c r="D13" s="15">
        <v>3746329232</v>
      </c>
      <c r="F13" s="15">
        <v>2752641015</v>
      </c>
      <c r="H13" s="15">
        <v>3617888139</v>
      </c>
      <c r="J13" s="15">
        <v>1988115852</v>
      </c>
    </row>
    <row r="14" spans="1:10" ht="15" customHeight="1">
      <c r="A14" s="4" t="s">
        <v>5</v>
      </c>
      <c r="D14" s="15">
        <f>1635212705+20876903</f>
        <v>1656089608</v>
      </c>
      <c r="F14" s="15">
        <v>3537952905</v>
      </c>
      <c r="H14" s="16">
        <v>1198107449</v>
      </c>
      <c r="I14" s="17"/>
      <c r="J14" s="15">
        <v>3216000000</v>
      </c>
    </row>
    <row r="15" spans="1:10" ht="15" customHeight="1">
      <c r="A15" s="4" t="s">
        <v>6</v>
      </c>
      <c r="B15" s="2">
        <v>2</v>
      </c>
      <c r="D15" s="15">
        <v>5941165704</v>
      </c>
      <c r="F15" s="15">
        <v>5510170822</v>
      </c>
      <c r="H15" s="15">
        <v>4972649349</v>
      </c>
      <c r="J15" s="15">
        <v>4721447572</v>
      </c>
    </row>
    <row r="16" spans="1:10" ht="15" customHeight="1">
      <c r="A16" s="4" t="s">
        <v>7</v>
      </c>
      <c r="D16" s="15">
        <v>737686422</v>
      </c>
      <c r="F16" s="15">
        <v>727157873</v>
      </c>
      <c r="H16" s="15">
        <v>381288568</v>
      </c>
      <c r="J16" s="15">
        <v>359925504</v>
      </c>
    </row>
    <row r="17" spans="1:10" ht="15" customHeight="1">
      <c r="A17" s="4" t="s">
        <v>127</v>
      </c>
      <c r="D17" s="15">
        <v>944078206</v>
      </c>
      <c r="F17" s="15">
        <v>1113610591</v>
      </c>
      <c r="H17" s="15">
        <v>943597604</v>
      </c>
      <c r="J17" s="15">
        <v>1113609890</v>
      </c>
    </row>
    <row r="18" spans="1:10" ht="15" customHeight="1">
      <c r="A18" s="4" t="s">
        <v>128</v>
      </c>
      <c r="D18" s="15">
        <v>1177428049</v>
      </c>
      <c r="F18" s="15">
        <v>1176625177</v>
      </c>
      <c r="H18" s="15">
        <v>3412570</v>
      </c>
      <c r="J18" s="15">
        <v>3412570</v>
      </c>
    </row>
    <row r="19" spans="1:10" ht="15" customHeight="1">
      <c r="A19" s="4" t="s">
        <v>8</v>
      </c>
      <c r="B19" s="2">
        <v>5</v>
      </c>
      <c r="D19" s="15">
        <v>768918298</v>
      </c>
      <c r="F19" s="15">
        <v>468045974</v>
      </c>
      <c r="H19" s="15">
        <f>333155825+66291961+1396695+92385582+2</f>
        <v>493230065</v>
      </c>
      <c r="J19" s="15">
        <v>225611498</v>
      </c>
    </row>
    <row r="20" spans="1:10" ht="15" customHeight="1">
      <c r="A20" s="4" t="s">
        <v>41</v>
      </c>
      <c r="D20" s="18">
        <f>SUM(D12:D19)</f>
        <v>16316784105</v>
      </c>
      <c r="F20" s="18">
        <f>SUM(F12:F19)</f>
        <v>17169389617</v>
      </c>
      <c r="H20" s="18">
        <f>SUM(H12:H19)</f>
        <v>11973320854</v>
      </c>
      <c r="J20" s="18">
        <f>SUM(J12:J19)</f>
        <v>11768437822</v>
      </c>
    </row>
    <row r="21" spans="4:8" ht="15" customHeight="1">
      <c r="D21" s="15"/>
      <c r="H21" s="15"/>
    </row>
    <row r="22" spans="1:8" ht="15" customHeight="1">
      <c r="A22" s="1" t="s">
        <v>37</v>
      </c>
      <c r="D22" s="15"/>
      <c r="H22" s="15"/>
    </row>
    <row r="23" spans="1:8" ht="15" customHeight="1">
      <c r="A23" s="4" t="s">
        <v>49</v>
      </c>
      <c r="D23" s="15"/>
      <c r="H23" s="15"/>
    </row>
    <row r="24" spans="1:8" ht="15" customHeight="1">
      <c r="A24" s="4" t="s">
        <v>114</v>
      </c>
      <c r="D24" s="15"/>
      <c r="H24" s="15"/>
    </row>
    <row r="25" spans="1:10" ht="15" customHeight="1">
      <c r="A25" s="4" t="s">
        <v>164</v>
      </c>
      <c r="B25" s="2">
        <v>4</v>
      </c>
      <c r="D25" s="15">
        <v>3583085018</v>
      </c>
      <c r="F25" s="15">
        <v>3623335934</v>
      </c>
      <c r="H25" s="15">
        <v>7421012802</v>
      </c>
      <c r="J25" s="15">
        <v>6401431255</v>
      </c>
    </row>
    <row r="26" spans="1:10" ht="15" customHeight="1">
      <c r="A26" s="4" t="s">
        <v>68</v>
      </c>
      <c r="D26" s="15">
        <v>75571404</v>
      </c>
      <c r="F26" s="15">
        <v>75571404</v>
      </c>
      <c r="H26" s="15">
        <v>21250000</v>
      </c>
      <c r="I26" s="19"/>
      <c r="J26" s="15">
        <v>21250000</v>
      </c>
    </row>
    <row r="27" spans="1:10" ht="15" customHeight="1">
      <c r="A27" s="4" t="s">
        <v>38</v>
      </c>
      <c r="D27" s="15">
        <v>53873898</v>
      </c>
      <c r="F27" s="15">
        <v>53873898</v>
      </c>
      <c r="H27" s="2" t="s">
        <v>99</v>
      </c>
      <c r="I27" s="19"/>
      <c r="J27" s="20" t="s">
        <v>99</v>
      </c>
    </row>
    <row r="28" spans="1:10" ht="15" customHeight="1">
      <c r="A28" s="4" t="s">
        <v>79</v>
      </c>
      <c r="B28" s="2">
        <v>6</v>
      </c>
      <c r="D28" s="15">
        <v>61627986441</v>
      </c>
      <c r="F28" s="15">
        <v>63018959685</v>
      </c>
      <c r="H28" s="15">
        <v>34578512477</v>
      </c>
      <c r="J28" s="15">
        <v>35939063086</v>
      </c>
    </row>
    <row r="29" spans="1:10" ht="15" customHeight="1">
      <c r="A29" s="4" t="s">
        <v>39</v>
      </c>
      <c r="D29" s="15"/>
      <c r="H29" s="15"/>
      <c r="J29" s="15"/>
    </row>
    <row r="30" spans="1:10" ht="15" customHeight="1">
      <c r="A30" s="4" t="s">
        <v>54</v>
      </c>
      <c r="B30" s="2">
        <v>6</v>
      </c>
      <c r="D30" s="15">
        <v>1826996613</v>
      </c>
      <c r="F30" s="15">
        <v>1887057340</v>
      </c>
      <c r="H30" s="15">
        <v>1312963636</v>
      </c>
      <c r="J30" s="15">
        <v>1365340033</v>
      </c>
    </row>
    <row r="31" spans="1:10" ht="15" customHeight="1">
      <c r="A31" s="4" t="s">
        <v>40</v>
      </c>
      <c r="D31" s="15">
        <v>867325390</v>
      </c>
      <c r="F31" s="15">
        <v>931872651</v>
      </c>
      <c r="H31" s="15">
        <f>357128725+1</f>
        <v>357128726</v>
      </c>
      <c r="J31" s="15">
        <v>417847148</v>
      </c>
    </row>
    <row r="32" spans="1:10" ht="15" customHeight="1">
      <c r="A32" s="4" t="s">
        <v>50</v>
      </c>
      <c r="D32" s="18">
        <f>SUM(D25:D31)</f>
        <v>68034838764</v>
      </c>
      <c r="F32" s="18">
        <f>SUM(F24:F31)</f>
        <v>69590670912</v>
      </c>
      <c r="H32" s="18">
        <f>SUM(H24:H31)</f>
        <v>43690867641</v>
      </c>
      <c r="J32" s="18">
        <f>SUM(J24:J31)</f>
        <v>44144931522</v>
      </c>
    </row>
    <row r="33" spans="4:10" ht="15" customHeight="1">
      <c r="D33" s="15"/>
      <c r="H33" s="15"/>
      <c r="J33" s="15"/>
    </row>
    <row r="34" spans="1:10" ht="15" customHeight="1" thickBot="1">
      <c r="A34" s="1" t="s">
        <v>42</v>
      </c>
      <c r="D34" s="21">
        <f>D20+D32</f>
        <v>84351622869</v>
      </c>
      <c r="F34" s="21">
        <f>F20+F32</f>
        <v>86760060529</v>
      </c>
      <c r="H34" s="21">
        <f>H20+H32</f>
        <v>55664188495</v>
      </c>
      <c r="J34" s="21">
        <f>J20+J32</f>
        <v>55913369344</v>
      </c>
    </row>
    <row r="35" ht="15" customHeight="1" thickTop="1"/>
    <row r="57" spans="1:10" ht="15" customHeight="1">
      <c r="A57" s="22" t="s">
        <v>155</v>
      </c>
      <c r="B57" s="23"/>
      <c r="C57" s="24"/>
      <c r="D57" s="24"/>
      <c r="E57" s="24"/>
      <c r="F57" s="24"/>
      <c r="G57" s="24"/>
      <c r="H57" s="24"/>
      <c r="I57" s="24"/>
      <c r="J57" s="24"/>
    </row>
    <row r="58" spans="1:10" ht="4.5" customHeight="1">
      <c r="A58" s="25"/>
      <c r="B58" s="26"/>
      <c r="C58" s="27"/>
      <c r="D58" s="27"/>
      <c r="E58" s="27"/>
      <c r="F58" s="27"/>
      <c r="G58" s="27"/>
      <c r="H58" s="27"/>
      <c r="I58" s="27"/>
      <c r="J58" s="27"/>
    </row>
    <row r="59" ht="15" customHeight="1">
      <c r="A59" s="1" t="s">
        <v>131</v>
      </c>
    </row>
    <row r="60" spans="1:10" ht="15" customHeight="1">
      <c r="A60" s="1" t="s">
        <v>0</v>
      </c>
      <c r="B60" s="5"/>
      <c r="C60" s="6"/>
      <c r="D60" s="6"/>
      <c r="E60" s="6"/>
      <c r="F60" s="6"/>
      <c r="G60" s="6"/>
      <c r="H60" s="6"/>
      <c r="I60" s="6"/>
      <c r="J60" s="6"/>
    </row>
    <row r="61" spans="1:10" ht="15" customHeight="1">
      <c r="A61" s="7" t="str">
        <f>A3</f>
        <v>As at 31 March 2004 and 31 December 2003 </v>
      </c>
      <c r="B61" s="8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28"/>
      <c r="B62" s="29"/>
      <c r="C62" s="30"/>
      <c r="D62" s="30"/>
      <c r="E62" s="30"/>
      <c r="F62" s="30"/>
      <c r="G62" s="30"/>
      <c r="H62" s="30"/>
      <c r="I62" s="30"/>
      <c r="J62" s="30"/>
    </row>
    <row r="63" spans="1:10" ht="15" customHeight="1">
      <c r="A63" s="1"/>
      <c r="B63" s="5"/>
      <c r="C63" s="6"/>
      <c r="D63" s="10" t="s">
        <v>1</v>
      </c>
      <c r="E63" s="10"/>
      <c r="F63" s="10"/>
      <c r="G63" s="6"/>
      <c r="H63" s="10" t="s">
        <v>2</v>
      </c>
      <c r="I63" s="10"/>
      <c r="J63" s="10"/>
    </row>
    <row r="64" spans="1:10" ht="15" customHeight="1">
      <c r="A64" s="1"/>
      <c r="B64" s="5"/>
      <c r="C64" s="6"/>
      <c r="D64" s="11" t="s">
        <v>60</v>
      </c>
      <c r="E64" s="11"/>
      <c r="F64" s="11" t="s">
        <v>61</v>
      </c>
      <c r="G64" s="6"/>
      <c r="H64" s="11" t="s">
        <v>60</v>
      </c>
      <c r="I64" s="11"/>
      <c r="J64" s="11" t="s">
        <v>61</v>
      </c>
    </row>
    <row r="65" spans="1:10" ht="15" customHeight="1">
      <c r="A65" s="1"/>
      <c r="B65" s="5"/>
      <c r="C65" s="6"/>
      <c r="D65" s="12" t="s">
        <v>59</v>
      </c>
      <c r="E65" s="13"/>
      <c r="F65" s="12" t="s">
        <v>33</v>
      </c>
      <c r="G65" s="13"/>
      <c r="H65" s="12" t="s">
        <v>59</v>
      </c>
      <c r="I65" s="13"/>
      <c r="J65" s="12" t="s">
        <v>33</v>
      </c>
    </row>
    <row r="66" spans="1:10" ht="15" customHeight="1">
      <c r="A66" s="1"/>
      <c r="B66" s="5"/>
      <c r="C66" s="6"/>
      <c r="D66" s="12" t="str">
        <f>D8</f>
        <v>2004</v>
      </c>
      <c r="E66" s="13"/>
      <c r="F66" s="12" t="str">
        <f>F8</f>
        <v>2003</v>
      </c>
      <c r="G66" s="13"/>
      <c r="H66" s="12" t="str">
        <f>D66</f>
        <v>2004</v>
      </c>
      <c r="I66" s="13"/>
      <c r="J66" s="12" t="str">
        <f>F66</f>
        <v>2003</v>
      </c>
    </row>
    <row r="67" spans="1:10" ht="15" customHeight="1">
      <c r="A67" s="1"/>
      <c r="B67" s="8" t="s">
        <v>3</v>
      </c>
      <c r="C67" s="6"/>
      <c r="D67" s="14" t="s">
        <v>98</v>
      </c>
      <c r="E67" s="13"/>
      <c r="F67" s="14" t="str">
        <f>D67</f>
        <v>Baht </v>
      </c>
      <c r="G67" s="13"/>
      <c r="H67" s="14" t="str">
        <f>F67</f>
        <v>Baht </v>
      </c>
      <c r="I67" s="13"/>
      <c r="J67" s="14" t="str">
        <f>H67</f>
        <v>Baht </v>
      </c>
    </row>
    <row r="68" ht="15" customHeight="1">
      <c r="A68" s="1" t="s">
        <v>53</v>
      </c>
    </row>
    <row r="69" ht="15" customHeight="1">
      <c r="A69" s="1"/>
    </row>
    <row r="70" ht="15" customHeight="1">
      <c r="A70" s="1" t="s">
        <v>43</v>
      </c>
    </row>
    <row r="71" spans="1:10" ht="15" customHeight="1">
      <c r="A71" s="4" t="s">
        <v>129</v>
      </c>
      <c r="D71" s="15">
        <v>309518421</v>
      </c>
      <c r="F71" s="15">
        <v>773215729</v>
      </c>
      <c r="H71" s="2" t="s">
        <v>99</v>
      </c>
      <c r="J71" s="2" t="s">
        <v>99</v>
      </c>
    </row>
    <row r="72" spans="1:10" ht="15" customHeight="1">
      <c r="A72" s="4" t="s">
        <v>9</v>
      </c>
      <c r="D72" s="15">
        <v>3131646900</v>
      </c>
      <c r="F72" s="15">
        <v>2434231382</v>
      </c>
      <c r="H72" s="15">
        <v>1055325198</v>
      </c>
      <c r="J72" s="15">
        <v>1046311209</v>
      </c>
    </row>
    <row r="73" spans="1:10" ht="15" customHeight="1">
      <c r="A73" s="4" t="s">
        <v>94</v>
      </c>
      <c r="B73" s="2">
        <v>7</v>
      </c>
      <c r="D73" s="15">
        <v>19412716235</v>
      </c>
      <c r="F73" s="15">
        <v>19132992681</v>
      </c>
      <c r="H73" s="15">
        <v>3435665876</v>
      </c>
      <c r="J73" s="15">
        <v>3142306546</v>
      </c>
    </row>
    <row r="74" spans="1:10" ht="15" customHeight="1">
      <c r="A74" s="4" t="s">
        <v>130</v>
      </c>
      <c r="D74" s="15">
        <v>795411181</v>
      </c>
      <c r="F74" s="15">
        <v>489710162</v>
      </c>
      <c r="H74" s="15">
        <v>149307511</v>
      </c>
      <c r="J74" s="15">
        <v>164346542</v>
      </c>
    </row>
    <row r="75" spans="1:10" ht="15" customHeight="1">
      <c r="A75" s="4" t="s">
        <v>10</v>
      </c>
      <c r="D75" s="15">
        <v>2298432905</v>
      </c>
      <c r="F75" s="15">
        <v>2205861985</v>
      </c>
      <c r="H75" s="15">
        <v>436419235</v>
      </c>
      <c r="J75" s="15">
        <v>533346675</v>
      </c>
    </row>
    <row r="76" spans="1:10" ht="15" customHeight="1">
      <c r="A76" s="4" t="s">
        <v>11</v>
      </c>
      <c r="B76" s="2">
        <v>8</v>
      </c>
      <c r="D76" s="15">
        <v>2687285629</v>
      </c>
      <c r="F76" s="15">
        <v>2370916280</v>
      </c>
      <c r="H76" s="15">
        <v>1899163811</v>
      </c>
      <c r="J76" s="15">
        <v>1656661850</v>
      </c>
    </row>
    <row r="77" spans="1:10" ht="15" customHeight="1">
      <c r="A77" s="4" t="s">
        <v>51</v>
      </c>
      <c r="D77" s="18">
        <f>SUM(D71:D76)</f>
        <v>28635011271</v>
      </c>
      <c r="F77" s="18">
        <f>SUM(F71:F76)</f>
        <v>27406928219</v>
      </c>
      <c r="H77" s="18">
        <f>SUM(H71:H76)</f>
        <v>6975881631</v>
      </c>
      <c r="J77" s="18">
        <f>SUM(J71:J76)</f>
        <v>6542972822</v>
      </c>
    </row>
    <row r="78" spans="4:10" ht="15" customHeight="1">
      <c r="D78" s="31"/>
      <c r="F78" s="31"/>
      <c r="H78" s="31"/>
      <c r="J78" s="31"/>
    </row>
    <row r="79" spans="1:8" ht="15" customHeight="1">
      <c r="A79" s="1" t="s">
        <v>44</v>
      </c>
      <c r="D79" s="15"/>
      <c r="H79" s="15"/>
    </row>
    <row r="80" spans="1:10" ht="15" customHeight="1">
      <c r="A80" s="4" t="s">
        <v>76</v>
      </c>
      <c r="B80" s="2">
        <v>7</v>
      </c>
      <c r="D80" s="15">
        <v>48387715373</v>
      </c>
      <c r="F80" s="15">
        <v>49423049046</v>
      </c>
      <c r="H80" s="15">
        <v>46970643497</v>
      </c>
      <c r="J80" s="15">
        <v>47926683542</v>
      </c>
    </row>
    <row r="81" spans="1:10" ht="15" customHeight="1">
      <c r="A81" s="4" t="s">
        <v>12</v>
      </c>
      <c r="B81" s="2">
        <v>9</v>
      </c>
      <c r="D81" s="15">
        <v>4948609937</v>
      </c>
      <c r="F81" s="15">
        <v>7857919906</v>
      </c>
      <c r="H81" s="2" t="s">
        <v>99</v>
      </c>
      <c r="I81" s="19"/>
      <c r="J81" s="20" t="s">
        <v>99</v>
      </c>
    </row>
    <row r="82" spans="1:10" ht="15" customHeight="1">
      <c r="A82" s="4" t="s">
        <v>13</v>
      </c>
      <c r="D82" s="15">
        <f>591615681+1</f>
        <v>591615682</v>
      </c>
      <c r="E82" s="24"/>
      <c r="F82" s="15">
        <v>577100246</v>
      </c>
      <c r="G82" s="24"/>
      <c r="H82" s="15">
        <f>357110611+1</f>
        <v>357110612</v>
      </c>
      <c r="I82" s="24"/>
      <c r="J82" s="15">
        <v>365532659</v>
      </c>
    </row>
    <row r="83" spans="1:10" ht="15" customHeight="1">
      <c r="A83" s="4" t="s">
        <v>52</v>
      </c>
      <c r="D83" s="18">
        <f>SUM(D80:D82)</f>
        <v>53927940992</v>
      </c>
      <c r="E83" s="24"/>
      <c r="F83" s="18">
        <f>SUM(F80:F82)</f>
        <v>57858069198</v>
      </c>
      <c r="G83" s="24"/>
      <c r="H83" s="18">
        <f>SUM(H80:H82)</f>
        <v>47327754109</v>
      </c>
      <c r="I83" s="24"/>
      <c r="J83" s="18">
        <f>SUM(J80:J82)</f>
        <v>48292216201</v>
      </c>
    </row>
    <row r="84" spans="1:10" ht="15" customHeight="1">
      <c r="A84" s="1" t="s">
        <v>45</v>
      </c>
      <c r="D84" s="32">
        <f>D83+D77</f>
        <v>82562952263</v>
      </c>
      <c r="E84" s="24"/>
      <c r="F84" s="32">
        <f>F83+F77</f>
        <v>85264997417</v>
      </c>
      <c r="G84" s="24"/>
      <c r="H84" s="32">
        <f>H83+H77</f>
        <v>54303635740</v>
      </c>
      <c r="I84" s="24"/>
      <c r="J84" s="32">
        <f>J83+J77</f>
        <v>54835189023</v>
      </c>
    </row>
    <row r="85" spans="1:10" ht="15" customHeight="1">
      <c r="A85" s="1"/>
      <c r="D85" s="31"/>
      <c r="E85" s="24"/>
      <c r="F85" s="31"/>
      <c r="G85" s="24"/>
      <c r="H85" s="31"/>
      <c r="I85" s="24"/>
      <c r="J85" s="31"/>
    </row>
    <row r="86" spans="1:9" ht="15" customHeight="1">
      <c r="A86" s="1" t="s">
        <v>46</v>
      </c>
      <c r="D86" s="15"/>
      <c r="E86" s="24"/>
      <c r="G86" s="24"/>
      <c r="H86" s="15"/>
      <c r="I86" s="24"/>
    </row>
    <row r="87" spans="1:9" ht="15" customHeight="1">
      <c r="A87" s="4" t="s">
        <v>14</v>
      </c>
      <c r="B87" s="2">
        <v>10</v>
      </c>
      <c r="D87" s="15"/>
      <c r="E87" s="24"/>
      <c r="H87" s="15"/>
      <c r="I87" s="24"/>
    </row>
    <row r="88" spans="1:10" ht="15" customHeight="1">
      <c r="A88" s="4" t="s">
        <v>55</v>
      </c>
      <c r="D88" s="31"/>
      <c r="E88" s="24"/>
      <c r="F88" s="24"/>
      <c r="G88" s="24"/>
      <c r="H88" s="31"/>
      <c r="I88" s="24"/>
      <c r="J88" s="24"/>
    </row>
    <row r="89" spans="1:10" ht="15" customHeight="1" thickBot="1">
      <c r="A89" s="33" t="s">
        <v>71</v>
      </c>
      <c r="D89" s="34">
        <v>6996485490</v>
      </c>
      <c r="F89" s="15">
        <v>6996485490</v>
      </c>
      <c r="H89" s="34">
        <v>6996485490</v>
      </c>
      <c r="J89" s="21">
        <v>6996485490</v>
      </c>
    </row>
    <row r="90" spans="1:10" ht="15" customHeight="1" thickBot="1" thickTop="1">
      <c r="A90" s="33" t="s">
        <v>80</v>
      </c>
      <c r="D90" s="35">
        <v>36895796110</v>
      </c>
      <c r="F90" s="36">
        <v>36895796110</v>
      </c>
      <c r="H90" s="35">
        <v>36895796110</v>
      </c>
      <c r="J90" s="37">
        <v>36895796110</v>
      </c>
    </row>
    <row r="91" spans="1:10" ht="15" customHeight="1" thickTop="1">
      <c r="A91" s="33" t="s">
        <v>95</v>
      </c>
      <c r="D91" s="31"/>
      <c r="F91" s="24"/>
      <c r="H91" s="31"/>
      <c r="J91" s="24"/>
    </row>
    <row r="92" spans="1:10" ht="15" customHeight="1">
      <c r="A92" s="4" t="s">
        <v>90</v>
      </c>
      <c r="D92" s="15">
        <v>6996485490</v>
      </c>
      <c r="F92" s="15">
        <v>6996485490</v>
      </c>
      <c r="H92" s="15">
        <v>6996485490</v>
      </c>
      <c r="J92" s="15">
        <v>6996485490</v>
      </c>
    </row>
    <row r="93" spans="1:10" ht="15" customHeight="1">
      <c r="A93" s="4" t="s">
        <v>91</v>
      </c>
      <c r="D93" s="15">
        <v>29948486650</v>
      </c>
      <c r="F93" s="15">
        <v>29948486650</v>
      </c>
      <c r="H93" s="15">
        <v>29948486650</v>
      </c>
      <c r="J93" s="15">
        <v>29948486650</v>
      </c>
    </row>
    <row r="94" spans="1:10" ht="15" customHeight="1">
      <c r="A94" s="4" t="s">
        <v>88</v>
      </c>
      <c r="D94" s="15"/>
      <c r="F94" s="15"/>
      <c r="H94" s="15"/>
      <c r="J94" s="15"/>
    </row>
    <row r="95" spans="1:10" ht="15" customHeight="1">
      <c r="A95" s="4" t="s">
        <v>91</v>
      </c>
      <c r="D95" s="15">
        <v>11432046462</v>
      </c>
      <c r="F95" s="15">
        <v>11432046462</v>
      </c>
      <c r="H95" s="15">
        <v>11432046462</v>
      </c>
      <c r="J95" s="15">
        <v>11432046462</v>
      </c>
    </row>
    <row r="96" spans="1:10" ht="15" customHeight="1">
      <c r="A96" s="4" t="s">
        <v>89</v>
      </c>
      <c r="D96" s="15"/>
      <c r="F96" s="15"/>
      <c r="H96" s="15"/>
      <c r="J96" s="15"/>
    </row>
    <row r="97" spans="1:10" ht="15" customHeight="1">
      <c r="A97" s="4" t="s">
        <v>90</v>
      </c>
      <c r="D97" s="15">
        <v>-1493458979</v>
      </c>
      <c r="F97" s="15">
        <v>-1493458979</v>
      </c>
      <c r="H97" s="15">
        <v>-1493458979</v>
      </c>
      <c r="J97" s="38">
        <v>-1493458979</v>
      </c>
    </row>
    <row r="98" spans="1:10" ht="15" customHeight="1">
      <c r="A98" s="4" t="s">
        <v>91</v>
      </c>
      <c r="D98" s="15">
        <v>-1943495253</v>
      </c>
      <c r="F98" s="15">
        <v>-1943495253</v>
      </c>
      <c r="H98" s="15">
        <v>-1943495253</v>
      </c>
      <c r="J98" s="15">
        <v>-1943495253</v>
      </c>
    </row>
    <row r="99" spans="1:10" ht="15" customHeight="1">
      <c r="A99" s="4" t="s">
        <v>69</v>
      </c>
      <c r="D99" s="15">
        <v>104344130</v>
      </c>
      <c r="F99" s="15">
        <v>104344130</v>
      </c>
      <c r="H99" s="15">
        <v>104344130</v>
      </c>
      <c r="J99" s="31">
        <v>104344130</v>
      </c>
    </row>
    <row r="100" spans="1:10" ht="15" customHeight="1">
      <c r="A100" s="4" t="s">
        <v>171</v>
      </c>
      <c r="D100" s="15"/>
      <c r="F100" s="15"/>
      <c r="H100" s="15"/>
      <c r="J100" s="31"/>
    </row>
    <row r="101" spans="1:10" ht="15" customHeight="1">
      <c r="A101" s="4" t="s">
        <v>175</v>
      </c>
      <c r="D101" s="15"/>
      <c r="F101" s="15"/>
      <c r="H101" s="15"/>
      <c r="J101" s="31"/>
    </row>
    <row r="102" spans="1:10" ht="15" customHeight="1">
      <c r="A102" s="4" t="s">
        <v>172</v>
      </c>
      <c r="D102" s="15">
        <v>10250550</v>
      </c>
      <c r="F102" s="15">
        <v>4548851</v>
      </c>
      <c r="H102" s="15">
        <v>10250550</v>
      </c>
      <c r="J102" s="15">
        <v>4548851</v>
      </c>
    </row>
    <row r="103" spans="1:10" ht="15" customHeight="1">
      <c r="A103" s="4" t="s">
        <v>167</v>
      </c>
      <c r="D103" s="15"/>
      <c r="F103" s="15"/>
      <c r="H103" s="15"/>
      <c r="J103" s="38"/>
    </row>
    <row r="104" spans="1:10" ht="15" customHeight="1">
      <c r="A104" s="4" t="s">
        <v>77</v>
      </c>
      <c r="D104" s="15">
        <v>34880969</v>
      </c>
      <c r="F104" s="15">
        <v>34880969</v>
      </c>
      <c r="H104" s="15">
        <v>34880969</v>
      </c>
      <c r="J104" s="15">
        <v>34880969</v>
      </c>
    </row>
    <row r="105" spans="1:10" ht="15" customHeight="1">
      <c r="A105" s="4" t="s">
        <v>78</v>
      </c>
      <c r="D105" s="32">
        <v>-43728987264</v>
      </c>
      <c r="F105" s="32">
        <v>-44005657999</v>
      </c>
      <c r="H105" s="32">
        <v>-43728987264</v>
      </c>
      <c r="J105" s="32">
        <v>-44005657999</v>
      </c>
    </row>
    <row r="106" spans="1:10" ht="15" customHeight="1">
      <c r="A106" s="1" t="s">
        <v>70</v>
      </c>
      <c r="D106" s="31">
        <f>SUM(D92:D105)</f>
        <v>1360552755</v>
      </c>
      <c r="E106" s="24"/>
      <c r="F106" s="31">
        <f>SUM(F92:F105)</f>
        <v>1078180321</v>
      </c>
      <c r="G106" s="24"/>
      <c r="H106" s="31">
        <f>SUM(H92:H105)</f>
        <v>1360552755</v>
      </c>
      <c r="I106" s="24"/>
      <c r="J106" s="31">
        <f>SUM(J92:J105)</f>
        <v>1078180321</v>
      </c>
    </row>
    <row r="107" spans="1:10" ht="15" customHeight="1">
      <c r="A107" s="4" t="s">
        <v>56</v>
      </c>
      <c r="D107" s="32">
        <v>428117851</v>
      </c>
      <c r="F107" s="32">
        <v>416882791</v>
      </c>
      <c r="H107" s="26" t="s">
        <v>99</v>
      </c>
      <c r="I107" s="19"/>
      <c r="J107" s="39" t="s">
        <v>99</v>
      </c>
    </row>
    <row r="108" spans="1:10" ht="15" customHeight="1">
      <c r="A108" s="1" t="s">
        <v>47</v>
      </c>
      <c r="D108" s="32">
        <f>SUM(D106:D107)</f>
        <v>1788670606</v>
      </c>
      <c r="F108" s="32">
        <f>SUM(F106:F107)</f>
        <v>1495063112</v>
      </c>
      <c r="H108" s="32">
        <f>SUM(H106:H107)</f>
        <v>1360552755</v>
      </c>
      <c r="J108" s="32">
        <f>SUM(J106:J107)</f>
        <v>1078180321</v>
      </c>
    </row>
    <row r="109" spans="4:10" ht="15" customHeight="1">
      <c r="D109" s="15"/>
      <c r="F109" s="15"/>
      <c r="H109" s="15"/>
      <c r="J109" s="15"/>
    </row>
    <row r="110" spans="1:10" ht="15" customHeight="1" thickBot="1">
      <c r="A110" s="40" t="s">
        <v>83</v>
      </c>
      <c r="B110" s="40"/>
      <c r="D110" s="21">
        <f>D108+D84</f>
        <v>84351622869</v>
      </c>
      <c r="F110" s="21">
        <f>F108+F84</f>
        <v>86760060529</v>
      </c>
      <c r="H110" s="21">
        <f>H108+H84</f>
        <v>55664188495</v>
      </c>
      <c r="J110" s="21">
        <f>J108+J84</f>
        <v>55913369344</v>
      </c>
    </row>
    <row r="111" ht="15" customHeight="1" thickTop="1"/>
    <row r="113" spans="1:10" ht="15" customHeight="1">
      <c r="A113" s="41"/>
      <c r="B113" s="41"/>
      <c r="D113" s="31"/>
      <c r="F113" s="31"/>
      <c r="H113" s="31"/>
      <c r="J113" s="31"/>
    </row>
    <row r="114" spans="1:10" ht="15" customHeight="1">
      <c r="A114" s="41"/>
      <c r="B114" s="41"/>
      <c r="D114" s="24"/>
      <c r="F114" s="24"/>
      <c r="H114" s="24"/>
      <c r="J114" s="24"/>
    </row>
    <row r="115" spans="1:10" ht="15" customHeight="1">
      <c r="A115" s="42" t="str">
        <f>A57</f>
        <v>The notes on pages 9 to 24 form an integral part of these interim financial statements.</v>
      </c>
      <c r="B115" s="42"/>
      <c r="D115" s="31"/>
      <c r="F115" s="24"/>
      <c r="H115" s="24"/>
      <c r="J115" s="24"/>
    </row>
    <row r="116" spans="1:10" ht="4.5" customHeight="1">
      <c r="A116" s="43"/>
      <c r="B116" s="43"/>
      <c r="C116" s="27"/>
      <c r="D116" s="32"/>
      <c r="E116" s="27"/>
      <c r="F116" s="27"/>
      <c r="G116" s="27"/>
      <c r="H116" s="27"/>
      <c r="I116" s="27"/>
      <c r="J116" s="27"/>
    </row>
    <row r="117" ht="15" customHeight="1">
      <c r="A117" s="1" t="s">
        <v>131</v>
      </c>
    </row>
    <row r="118" spans="1:10" ht="15" customHeight="1">
      <c r="A118" s="1" t="s">
        <v>151</v>
      </c>
      <c r="B118" s="5"/>
      <c r="C118" s="6"/>
      <c r="D118" s="6"/>
      <c r="E118" s="6"/>
      <c r="F118" s="6"/>
      <c r="G118" s="6"/>
      <c r="H118" s="6"/>
      <c r="I118" s="6"/>
      <c r="J118" s="6"/>
    </row>
    <row r="119" spans="1:10" ht="15" customHeight="1">
      <c r="A119" s="7" t="s">
        <v>126</v>
      </c>
      <c r="B119" s="8"/>
      <c r="C119" s="9"/>
      <c r="D119" s="9"/>
      <c r="E119" s="9"/>
      <c r="F119" s="9"/>
      <c r="G119" s="9"/>
      <c r="H119" s="9"/>
      <c r="I119" s="9"/>
      <c r="J119" s="9"/>
    </row>
    <row r="121" spans="1:10" ht="15" customHeight="1">
      <c r="A121" s="1"/>
      <c r="B121" s="5"/>
      <c r="C121" s="6"/>
      <c r="D121" s="10" t="s">
        <v>1</v>
      </c>
      <c r="E121" s="10"/>
      <c r="F121" s="10"/>
      <c r="G121" s="6"/>
      <c r="H121" s="10" t="s">
        <v>2</v>
      </c>
      <c r="I121" s="10"/>
      <c r="J121" s="10"/>
    </row>
    <row r="122" spans="1:10" ht="15" customHeight="1">
      <c r="A122" s="1"/>
      <c r="B122" s="5"/>
      <c r="C122" s="6"/>
      <c r="D122" s="12" t="s">
        <v>59</v>
      </c>
      <c r="E122" s="13"/>
      <c r="F122" s="12" t="s">
        <v>59</v>
      </c>
      <c r="G122" s="13"/>
      <c r="H122" s="12" t="s">
        <v>59</v>
      </c>
      <c r="I122" s="13"/>
      <c r="J122" s="12" t="s">
        <v>59</v>
      </c>
    </row>
    <row r="123" spans="1:10" ht="15" customHeight="1">
      <c r="A123" s="1"/>
      <c r="B123" s="5"/>
      <c r="C123" s="6"/>
      <c r="D123" s="12" t="s">
        <v>125</v>
      </c>
      <c r="E123" s="13"/>
      <c r="F123" s="12" t="s">
        <v>96</v>
      </c>
      <c r="G123" s="13"/>
      <c r="H123" s="12" t="str">
        <f>D123</f>
        <v>2004</v>
      </c>
      <c r="I123" s="13"/>
      <c r="J123" s="12" t="str">
        <f>F123</f>
        <v>2003</v>
      </c>
    </row>
    <row r="124" spans="1:10" ht="15" customHeight="1">
      <c r="A124" s="1"/>
      <c r="B124" s="8" t="s">
        <v>3</v>
      </c>
      <c r="C124" s="6"/>
      <c r="D124" s="14" t="s">
        <v>97</v>
      </c>
      <c r="E124" s="13"/>
      <c r="F124" s="14" t="str">
        <f>D124</f>
        <v>Baht</v>
      </c>
      <c r="G124" s="13"/>
      <c r="H124" s="14" t="str">
        <f>F124</f>
        <v>Baht</v>
      </c>
      <c r="I124" s="13"/>
      <c r="J124" s="14" t="str">
        <f>H124</f>
        <v>Baht</v>
      </c>
    </row>
    <row r="125" spans="1:2" ht="15" customHeight="1">
      <c r="A125" s="1" t="s">
        <v>16</v>
      </c>
      <c r="B125" s="2">
        <v>11</v>
      </c>
    </row>
    <row r="126" ht="15" customHeight="1">
      <c r="A126" s="4" t="s">
        <v>17</v>
      </c>
    </row>
    <row r="127" spans="1:10" ht="15" customHeight="1">
      <c r="A127" s="4" t="s">
        <v>18</v>
      </c>
      <c r="D127" s="15">
        <f>5219257542+1629243407</f>
        <v>6848500949</v>
      </c>
      <c r="E127" s="15"/>
      <c r="F127" s="15">
        <v>6567052100</v>
      </c>
      <c r="G127" s="15"/>
      <c r="H127" s="15">
        <v>4996814556</v>
      </c>
      <c r="I127" s="15"/>
      <c r="J127" s="15">
        <v>4880674592</v>
      </c>
    </row>
    <row r="128" spans="1:10" ht="15" customHeight="1">
      <c r="A128" s="4" t="s">
        <v>19</v>
      </c>
      <c r="D128" s="15">
        <v>484268059</v>
      </c>
      <c r="E128" s="15"/>
      <c r="F128" s="15">
        <v>227182537</v>
      </c>
      <c r="G128" s="15"/>
      <c r="H128" s="15">
        <v>24118669</v>
      </c>
      <c r="I128" s="15"/>
      <c r="J128" s="15">
        <v>34779918</v>
      </c>
    </row>
    <row r="129" spans="1:10" ht="15" customHeight="1">
      <c r="A129" s="1" t="s">
        <v>20</v>
      </c>
      <c r="D129" s="18">
        <f>SUM(D127:D128)</f>
        <v>7332769008</v>
      </c>
      <c r="E129" s="15"/>
      <c r="F129" s="18">
        <f>SUM(F127:F128)</f>
        <v>6794234637</v>
      </c>
      <c r="G129" s="15"/>
      <c r="H129" s="18">
        <f>SUM(H127:H128)</f>
        <v>5020933225</v>
      </c>
      <c r="I129" s="15"/>
      <c r="J129" s="18">
        <f>SUM(J127:J128)</f>
        <v>4915454510</v>
      </c>
    </row>
    <row r="130" spans="4:10" ht="15" customHeight="1">
      <c r="D130" s="15"/>
      <c r="E130" s="15"/>
      <c r="F130" s="15"/>
      <c r="G130" s="15"/>
      <c r="H130" s="15"/>
      <c r="I130" s="15"/>
      <c r="J130" s="15"/>
    </row>
    <row r="131" spans="1:10" ht="15" customHeight="1">
      <c r="A131" s="1" t="s">
        <v>65</v>
      </c>
      <c r="D131" s="15"/>
      <c r="E131" s="15"/>
      <c r="F131" s="15"/>
      <c r="G131" s="15"/>
      <c r="H131" s="15"/>
      <c r="I131" s="15"/>
      <c r="J131" s="15"/>
    </row>
    <row r="132" spans="1:10" ht="15" customHeight="1">
      <c r="A132" s="4" t="s">
        <v>168</v>
      </c>
      <c r="B132" s="2">
        <v>12</v>
      </c>
      <c r="D132" s="15">
        <v>4902122707</v>
      </c>
      <c r="E132" s="15"/>
      <c r="F132" s="15">
        <v>4879079268</v>
      </c>
      <c r="G132" s="15"/>
      <c r="H132" s="15">
        <v>3349923018</v>
      </c>
      <c r="I132" s="15"/>
      <c r="J132" s="15">
        <v>3503761623</v>
      </c>
    </row>
    <row r="133" spans="1:10" ht="15" customHeight="1">
      <c r="A133" s="4" t="s">
        <v>21</v>
      </c>
      <c r="D133" s="15">
        <v>466726950</v>
      </c>
      <c r="E133" s="15"/>
      <c r="F133" s="15">
        <v>231456121</v>
      </c>
      <c r="G133" s="15"/>
      <c r="H133" s="15">
        <v>16915758</v>
      </c>
      <c r="I133" s="15"/>
      <c r="J133" s="15">
        <v>37026376</v>
      </c>
    </row>
    <row r="134" spans="1:10" ht="15" customHeight="1">
      <c r="A134" s="1" t="s">
        <v>66</v>
      </c>
      <c r="D134" s="18">
        <f>SUM(D132:D133)</f>
        <v>5368849657</v>
      </c>
      <c r="E134" s="15"/>
      <c r="F134" s="18">
        <f>SUM(F132:F133)</f>
        <v>5110535389</v>
      </c>
      <c r="G134" s="15"/>
      <c r="H134" s="18">
        <f>SUM(H132:H133)</f>
        <v>3366838776</v>
      </c>
      <c r="I134" s="15"/>
      <c r="J134" s="18">
        <f>SUM(J132:J133)</f>
        <v>3540787999</v>
      </c>
    </row>
    <row r="135" spans="1:10" ht="15" customHeight="1">
      <c r="A135" s="1"/>
      <c r="D135" s="31"/>
      <c r="E135" s="15"/>
      <c r="F135" s="31"/>
      <c r="G135" s="15"/>
      <c r="H135" s="31"/>
      <c r="I135" s="15"/>
      <c r="J135" s="31"/>
    </row>
    <row r="136" spans="1:10" ht="15" customHeight="1">
      <c r="A136" s="1" t="s">
        <v>67</v>
      </c>
      <c r="D136" s="15">
        <f>+D129-D134</f>
        <v>1963919351</v>
      </c>
      <c r="E136" s="15"/>
      <c r="F136" s="15">
        <f>+F129-F134</f>
        <v>1683699248</v>
      </c>
      <c r="G136" s="15"/>
      <c r="H136" s="15">
        <f>+H129-H134</f>
        <v>1654094449</v>
      </c>
      <c r="I136" s="15"/>
      <c r="J136" s="15">
        <f>+J129-J134</f>
        <v>1374666511</v>
      </c>
    </row>
    <row r="137" spans="1:10" ht="15" customHeight="1">
      <c r="A137" s="4" t="s">
        <v>34</v>
      </c>
      <c r="D137" s="32">
        <v>1497905404</v>
      </c>
      <c r="E137" s="15"/>
      <c r="F137" s="32">
        <v>1601969080</v>
      </c>
      <c r="G137" s="15"/>
      <c r="H137" s="32">
        <v>793316370</v>
      </c>
      <c r="I137" s="15"/>
      <c r="J137" s="32">
        <v>736452772</v>
      </c>
    </row>
    <row r="138" spans="4:10" ht="15" customHeight="1">
      <c r="D138" s="15"/>
      <c r="E138" s="15"/>
      <c r="F138" s="15"/>
      <c r="G138" s="15"/>
      <c r="H138" s="15"/>
      <c r="I138" s="15"/>
      <c r="J138" s="15"/>
    </row>
    <row r="139" spans="1:10" ht="15" customHeight="1">
      <c r="A139" s="1" t="s">
        <v>169</v>
      </c>
      <c r="D139" s="15">
        <f>+D136-D137</f>
        <v>466013947</v>
      </c>
      <c r="E139" s="15"/>
      <c r="F139" s="15">
        <f>+F136-F137</f>
        <v>81730168</v>
      </c>
      <c r="G139" s="15"/>
      <c r="H139" s="15">
        <f>+H136-H137</f>
        <v>860778079</v>
      </c>
      <c r="I139" s="15"/>
      <c r="J139" s="15">
        <f>+J136-J137</f>
        <v>638213739</v>
      </c>
    </row>
    <row r="140" spans="1:10" ht="15" customHeight="1">
      <c r="A140" s="4" t="s">
        <v>84</v>
      </c>
      <c r="D140" s="34">
        <v>103383716</v>
      </c>
      <c r="E140" s="15"/>
      <c r="F140" s="34">
        <v>58018567</v>
      </c>
      <c r="G140" s="34"/>
      <c r="H140" s="34">
        <v>29990834</v>
      </c>
      <c r="I140" s="34"/>
      <c r="J140" s="34">
        <v>22507418</v>
      </c>
    </row>
    <row r="141" spans="1:10" ht="15" customHeight="1">
      <c r="A141" s="4" t="s">
        <v>85</v>
      </c>
      <c r="D141" s="32">
        <v>-4894248</v>
      </c>
      <c r="E141" s="15"/>
      <c r="F141" s="44">
        <f>-48952525+32812499.3</f>
        <v>-16140025.7</v>
      </c>
      <c r="G141" s="34"/>
      <c r="H141" s="44">
        <v>-18328190</v>
      </c>
      <c r="I141" s="34"/>
      <c r="J141" s="44">
        <f>-41523462+32812499.3</f>
        <v>-8710962.7</v>
      </c>
    </row>
    <row r="142" spans="4:10" ht="15" customHeight="1">
      <c r="D142" s="31"/>
      <c r="E142" s="15"/>
      <c r="F142" s="45"/>
      <c r="G142" s="34"/>
      <c r="H142" s="46"/>
      <c r="I142" s="34"/>
      <c r="J142" s="45"/>
    </row>
    <row r="143" spans="1:10" ht="15" customHeight="1">
      <c r="A143" s="1" t="s">
        <v>86</v>
      </c>
      <c r="B143" s="2">
        <v>13</v>
      </c>
      <c r="D143" s="15">
        <f>SUM(D139:D141)</f>
        <v>564503415</v>
      </c>
      <c r="E143" s="15"/>
      <c r="F143" s="34">
        <f>SUM(F139:F141)</f>
        <v>123608709.3</v>
      </c>
      <c r="G143" s="34"/>
      <c r="H143" s="34">
        <f>SUM(H139:H141)</f>
        <v>872440723</v>
      </c>
      <c r="I143" s="34"/>
      <c r="J143" s="34">
        <f>SUM(J139:J141)</f>
        <v>652010194.3</v>
      </c>
    </row>
    <row r="144" spans="1:10" ht="15" customHeight="1">
      <c r="A144" s="4" t="s">
        <v>156</v>
      </c>
      <c r="D144" s="15"/>
      <c r="E144" s="15"/>
      <c r="F144" s="34"/>
      <c r="G144" s="34"/>
      <c r="H144" s="34"/>
      <c r="I144" s="34"/>
      <c r="J144" s="34"/>
    </row>
    <row r="145" spans="1:10" ht="15" customHeight="1">
      <c r="A145" s="4" t="s">
        <v>158</v>
      </c>
      <c r="D145" s="31">
        <v>-54870063</v>
      </c>
      <c r="E145" s="31"/>
      <c r="F145" s="46">
        <v>-103620218</v>
      </c>
      <c r="G145" s="46"/>
      <c r="H145" s="46">
        <v>-912348716</v>
      </c>
      <c r="I145" s="46"/>
      <c r="J145" s="46">
        <v>-927357919</v>
      </c>
    </row>
    <row r="146" spans="1:10" ht="15" customHeight="1">
      <c r="A146" s="4" t="s">
        <v>141</v>
      </c>
      <c r="B146" s="2">
        <v>7</v>
      </c>
      <c r="C146" s="4"/>
      <c r="D146" s="47">
        <v>98581360</v>
      </c>
      <c r="E146" s="4"/>
      <c r="F146" s="48" t="s">
        <v>99</v>
      </c>
      <c r="G146" s="4"/>
      <c r="H146" s="47">
        <v>98581360</v>
      </c>
      <c r="I146" s="4"/>
      <c r="J146" s="48" t="s">
        <v>99</v>
      </c>
    </row>
    <row r="147" spans="4:10" ht="15" customHeight="1">
      <c r="D147" s="31"/>
      <c r="E147" s="15"/>
      <c r="F147" s="46"/>
      <c r="G147" s="34"/>
      <c r="H147" s="46"/>
      <c r="I147" s="34"/>
      <c r="J147" s="46"/>
    </row>
    <row r="148" spans="1:10" ht="15" customHeight="1">
      <c r="A148" s="1" t="s">
        <v>143</v>
      </c>
      <c r="D148" s="15">
        <f>SUM(D143:D146)</f>
        <v>608214712</v>
      </c>
      <c r="E148" s="15"/>
      <c r="F148" s="34">
        <f>SUM(F143:F146)</f>
        <v>19988491.299999997</v>
      </c>
      <c r="G148" s="34"/>
      <c r="H148" s="15">
        <f>SUM(H143:H146)</f>
        <v>58673367</v>
      </c>
      <c r="I148" s="34"/>
      <c r="J148" s="34">
        <f>SUM(J143:J146)</f>
        <v>-275347724.70000005</v>
      </c>
    </row>
    <row r="149" spans="1:10" ht="15" customHeight="1">
      <c r="A149" s="4" t="s">
        <v>22</v>
      </c>
      <c r="D149" s="15">
        <v>14106211</v>
      </c>
      <c r="E149" s="15"/>
      <c r="F149" s="34">
        <v>13552313</v>
      </c>
      <c r="G149" s="34"/>
      <c r="H149" s="34">
        <v>10910345</v>
      </c>
      <c r="I149" s="34"/>
      <c r="J149" s="34">
        <v>6963215</v>
      </c>
    </row>
    <row r="150" spans="1:10" ht="15" customHeight="1">
      <c r="A150" s="4" t="s">
        <v>23</v>
      </c>
      <c r="D150" s="15">
        <v>-1047249095</v>
      </c>
      <c r="E150" s="15"/>
      <c r="F150" s="34">
        <f>-1084206186-32812499.3</f>
        <v>-1117018685.3</v>
      </c>
      <c r="G150" s="34"/>
      <c r="H150" s="34">
        <v>-676479900</v>
      </c>
      <c r="I150" s="34"/>
      <c r="J150" s="34">
        <f>-792702175-32812499.3</f>
        <v>-825514674.3</v>
      </c>
    </row>
    <row r="151" spans="1:10" ht="15" customHeight="1">
      <c r="A151" s="4" t="s">
        <v>139</v>
      </c>
      <c r="D151" s="32">
        <v>-205483027</v>
      </c>
      <c r="E151" s="15"/>
      <c r="F151" s="44">
        <v>78772375</v>
      </c>
      <c r="G151" s="34"/>
      <c r="H151" s="44">
        <v>-77601765</v>
      </c>
      <c r="I151" s="34"/>
      <c r="J151" s="44">
        <v>66214148</v>
      </c>
    </row>
    <row r="152" spans="4:10" ht="15" customHeight="1">
      <c r="D152" s="31"/>
      <c r="E152" s="31"/>
      <c r="F152" s="46"/>
      <c r="G152" s="46"/>
      <c r="H152" s="46"/>
      <c r="I152" s="46"/>
      <c r="J152" s="46"/>
    </row>
    <row r="153" spans="1:10" ht="15" customHeight="1">
      <c r="A153" s="1" t="s">
        <v>165</v>
      </c>
      <c r="D153" s="31">
        <f>SUM(D148:D151)</f>
        <v>-630411199</v>
      </c>
      <c r="E153" s="15"/>
      <c r="F153" s="46">
        <f>SUM(F148:F151)</f>
        <v>-1004705506</v>
      </c>
      <c r="G153" s="34"/>
      <c r="H153" s="46">
        <f>SUM(H148:H151)</f>
        <v>-684497953</v>
      </c>
      <c r="I153" s="34"/>
      <c r="J153" s="46">
        <f>SUM(J148:J151)</f>
        <v>-1027685036</v>
      </c>
    </row>
    <row r="154" spans="1:10" ht="15" customHeight="1">
      <c r="A154" s="4" t="s">
        <v>24</v>
      </c>
      <c r="D154" s="32">
        <v>-58151794</v>
      </c>
      <c r="E154" s="15"/>
      <c r="F154" s="44">
        <v>-38311258</v>
      </c>
      <c r="G154" s="34"/>
      <c r="H154" s="49" t="s">
        <v>99</v>
      </c>
      <c r="I154" s="50"/>
      <c r="J154" s="49" t="s">
        <v>99</v>
      </c>
    </row>
    <row r="155" spans="1:10" ht="15" customHeight="1">
      <c r="A155" s="1"/>
      <c r="D155" s="15"/>
      <c r="E155" s="15"/>
      <c r="F155" s="15"/>
      <c r="G155" s="15"/>
      <c r="H155" s="15"/>
      <c r="I155" s="15"/>
      <c r="J155" s="15"/>
    </row>
    <row r="156" spans="1:10" ht="15" customHeight="1">
      <c r="A156" s="1" t="s">
        <v>166</v>
      </c>
      <c r="D156" s="15">
        <f>SUM(D153:D154)</f>
        <v>-688562993</v>
      </c>
      <c r="E156" s="15"/>
      <c r="F156" s="15">
        <f>SUM(F153:F154)</f>
        <v>-1043016764</v>
      </c>
      <c r="G156" s="15"/>
      <c r="H156" s="15">
        <f>SUM(H153:H154)</f>
        <v>-684497953</v>
      </c>
      <c r="I156" s="15"/>
      <c r="J156" s="15">
        <f>SUM(J153:J154)</f>
        <v>-1027685036</v>
      </c>
    </row>
    <row r="157" spans="1:10" ht="15" customHeight="1">
      <c r="A157" s="1" t="s">
        <v>148</v>
      </c>
      <c r="D157" s="15"/>
      <c r="E157" s="15"/>
      <c r="F157" s="15"/>
      <c r="G157" s="15"/>
      <c r="H157" s="15"/>
      <c r="I157" s="15"/>
      <c r="J157" s="15"/>
    </row>
    <row r="158" spans="1:10" ht="15" customHeight="1">
      <c r="A158" s="4" t="s">
        <v>159</v>
      </c>
      <c r="B158" s="2">
        <v>9</v>
      </c>
      <c r="D158" s="32">
        <v>961168688</v>
      </c>
      <c r="E158" s="15"/>
      <c r="F158" s="26" t="s">
        <v>99</v>
      </c>
      <c r="G158" s="2"/>
      <c r="H158" s="32">
        <v>961168688</v>
      </c>
      <c r="I158" s="2"/>
      <c r="J158" s="26" t="s">
        <v>99</v>
      </c>
    </row>
    <row r="159" spans="1:10" ht="15" customHeight="1">
      <c r="A159" s="1"/>
      <c r="D159" s="15"/>
      <c r="E159" s="15"/>
      <c r="F159" s="15"/>
      <c r="G159" s="15"/>
      <c r="H159" s="15"/>
      <c r="I159" s="15"/>
      <c r="J159" s="15"/>
    </row>
    <row r="160" spans="1:10" ht="15" customHeight="1">
      <c r="A160" s="1" t="s">
        <v>157</v>
      </c>
      <c r="D160" s="15">
        <f>SUM(D156:D158)</f>
        <v>272605695</v>
      </c>
      <c r="E160" s="15"/>
      <c r="F160" s="15">
        <f>SUM(F156:F158)</f>
        <v>-1043016764</v>
      </c>
      <c r="G160" s="15"/>
      <c r="H160" s="15">
        <f>SUM(H156:H158)</f>
        <v>276670735</v>
      </c>
      <c r="I160" s="15"/>
      <c r="J160" s="15">
        <f>SUM(J156:J158)</f>
        <v>-1027685036</v>
      </c>
    </row>
    <row r="161" spans="1:10" ht="15" customHeight="1">
      <c r="A161" s="4" t="s">
        <v>57</v>
      </c>
      <c r="D161" s="32">
        <v>4065040</v>
      </c>
      <c r="E161" s="15"/>
      <c r="F161" s="32">
        <v>15331728</v>
      </c>
      <c r="G161" s="15"/>
      <c r="H161" s="26" t="s">
        <v>99</v>
      </c>
      <c r="I161" s="2"/>
      <c r="J161" s="26" t="s">
        <v>99</v>
      </c>
    </row>
    <row r="162" spans="4:10" ht="15" customHeight="1">
      <c r="D162" s="15"/>
      <c r="E162" s="15"/>
      <c r="F162" s="15"/>
      <c r="G162" s="15"/>
      <c r="H162" s="15"/>
      <c r="I162" s="15"/>
      <c r="J162" s="15"/>
    </row>
    <row r="163" spans="1:10" ht="15" customHeight="1" thickBot="1">
      <c r="A163" s="1" t="s">
        <v>152</v>
      </c>
      <c r="D163" s="21">
        <f>SUM(D160:D162)</f>
        <v>276670735</v>
      </c>
      <c r="E163" s="15"/>
      <c r="F163" s="21">
        <f>SUM(F160:F162)</f>
        <v>-1027685036</v>
      </c>
      <c r="G163" s="15"/>
      <c r="H163" s="21">
        <f>SUM(H160:H162)</f>
        <v>276670735</v>
      </c>
      <c r="I163" s="15"/>
      <c r="J163" s="21">
        <f>SUM(J160:J162)</f>
        <v>-1027685036</v>
      </c>
    </row>
    <row r="164" ht="15" customHeight="1" thickTop="1"/>
    <row r="165" ht="15" customHeight="1">
      <c r="A165" s="1" t="s">
        <v>153</v>
      </c>
    </row>
    <row r="166" spans="1:10" ht="15" customHeight="1">
      <c r="A166" s="4" t="s">
        <v>160</v>
      </c>
      <c r="B166" s="2">
        <v>14</v>
      </c>
      <c r="D166" s="3">
        <v>-0.29</v>
      </c>
      <c r="F166" s="3">
        <v>-0.4</v>
      </c>
      <c r="H166" s="3">
        <v>-0.29</v>
      </c>
      <c r="J166" s="3">
        <v>-0.4</v>
      </c>
    </row>
    <row r="167" ht="15" customHeight="1">
      <c r="A167" s="4" t="s">
        <v>148</v>
      </c>
    </row>
    <row r="168" spans="1:10" ht="15" customHeight="1">
      <c r="A168" s="4" t="s">
        <v>159</v>
      </c>
      <c r="B168" s="2">
        <v>9</v>
      </c>
      <c r="D168" s="27">
        <v>0.32</v>
      </c>
      <c r="F168" s="48" t="s">
        <v>99</v>
      </c>
      <c r="H168" s="27">
        <v>0.32</v>
      </c>
      <c r="J168" s="48" t="s">
        <v>99</v>
      </c>
    </row>
    <row r="169" spans="1:10" ht="15" customHeight="1" thickBot="1">
      <c r="A169" s="4" t="s">
        <v>152</v>
      </c>
      <c r="D169" s="51">
        <f>SUM(D166:D168)</f>
        <v>0.030000000000000027</v>
      </c>
      <c r="E169" s="52"/>
      <c r="F169" s="51">
        <v>-0.4</v>
      </c>
      <c r="G169" s="52"/>
      <c r="H169" s="51">
        <f>SUM(H166:H168)</f>
        <v>0.030000000000000027</v>
      </c>
      <c r="I169" s="52"/>
      <c r="J169" s="51">
        <v>-0.4</v>
      </c>
    </row>
    <row r="170" spans="1:10" ht="15" customHeight="1" thickTop="1">
      <c r="A170" s="1"/>
      <c r="D170" s="53"/>
      <c r="E170" s="52"/>
      <c r="F170" s="53"/>
      <c r="G170" s="52"/>
      <c r="H170" s="46">
        <f>D163-H163</f>
        <v>0</v>
      </c>
      <c r="I170" s="52"/>
      <c r="J170" s="53"/>
    </row>
    <row r="171" spans="1:10" ht="15" customHeight="1">
      <c r="A171" s="1"/>
      <c r="D171" s="53"/>
      <c r="E171" s="52"/>
      <c r="F171" s="53"/>
      <c r="G171" s="52"/>
      <c r="H171" s="46"/>
      <c r="I171" s="52"/>
      <c r="J171" s="53"/>
    </row>
    <row r="172" spans="1:10" ht="15" customHeight="1">
      <c r="A172" s="1"/>
      <c r="D172" s="53"/>
      <c r="E172" s="52"/>
      <c r="F172" s="53"/>
      <c r="G172" s="52"/>
      <c r="H172" s="53"/>
      <c r="I172" s="52"/>
      <c r="J172" s="53"/>
    </row>
    <row r="173" spans="1:10" ht="15" customHeight="1">
      <c r="A173" s="4" t="str">
        <f>+A57</f>
        <v>The notes on pages 9 to 24 form an integral part of these interim financial statements.</v>
      </c>
      <c r="D173" s="53"/>
      <c r="E173" s="52"/>
      <c r="F173" s="53"/>
      <c r="G173" s="52"/>
      <c r="H173" s="53"/>
      <c r="I173" s="52"/>
      <c r="J173" s="53"/>
    </row>
    <row r="174" spans="1:10" ht="4.5" customHeight="1">
      <c r="A174" s="7"/>
      <c r="B174" s="26"/>
      <c r="C174" s="27"/>
      <c r="D174" s="54"/>
      <c r="E174" s="54"/>
      <c r="F174" s="54"/>
      <c r="G174" s="54"/>
      <c r="H174" s="54"/>
      <c r="I174" s="54"/>
      <c r="J174" s="54"/>
    </row>
  </sheetData>
  <mergeCells count="7">
    <mergeCell ref="D121:F121"/>
    <mergeCell ref="H121:J121"/>
    <mergeCell ref="A110:B110"/>
    <mergeCell ref="H5:J5"/>
    <mergeCell ref="D5:F5"/>
    <mergeCell ref="D63:F63"/>
    <mergeCell ref="H63:J63"/>
  </mergeCells>
  <printOptions/>
  <pageMargins left="1" right="0.62" top="0.5" bottom="0.6" header="0.49" footer="0.4"/>
  <pageSetup firstPageNumber="2" useFirstPageNumber="1" horizontalDpi="600" verticalDpi="600" orientation="portrait" paperSize="9" scale="94" r:id="rId1"/>
  <headerFooter alignWithMargins="0">
    <oddFooter>&amp;R&amp;"Angsana New,Regular"&amp;P</oddFooter>
  </headerFooter>
  <rowBreaks count="2" manualBreakCount="2">
    <brk id="58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showZeros="0" workbookViewId="0" topLeftCell="A28">
      <selection activeCell="A42" sqref="A42:A44"/>
    </sheetView>
  </sheetViews>
  <sheetFormatPr defaultColWidth="9.140625" defaultRowHeight="18" customHeight="1"/>
  <cols>
    <col min="1" max="1" width="30.00390625" style="4" customWidth="1"/>
    <col min="2" max="2" width="2.7109375" style="19" customWidth="1"/>
    <col min="3" max="3" width="1.28515625" style="19" customWidth="1"/>
    <col min="4" max="4" width="14.28125" style="3" customWidth="1"/>
    <col min="5" max="5" width="0.85546875" style="3" customWidth="1"/>
    <col min="6" max="6" width="13.57421875" style="3" customWidth="1"/>
    <col min="7" max="7" width="0.5625" style="3" customWidth="1"/>
    <col min="8" max="8" width="14.140625" style="3" customWidth="1"/>
    <col min="9" max="9" width="0.85546875" style="3" customWidth="1"/>
    <col min="10" max="10" width="13.7109375" style="3" customWidth="1"/>
    <col min="11" max="11" width="0.85546875" style="4" customWidth="1"/>
    <col min="12" max="12" width="14.7109375" style="4" bestFit="1" customWidth="1"/>
    <col min="13" max="13" width="0.85546875" style="4" customWidth="1"/>
    <col min="14" max="14" width="15.00390625" style="4" customWidth="1"/>
    <col min="15" max="15" width="0.85546875" style="4" customWidth="1"/>
    <col min="16" max="16" width="13.57421875" style="4" customWidth="1"/>
    <col min="17" max="17" width="0.9921875" style="4" customWidth="1"/>
    <col min="18" max="18" width="14.8515625" style="4" customWidth="1"/>
    <col min="19" max="19" width="0.85546875" style="4" customWidth="1"/>
    <col min="20" max="20" width="13.8515625" style="4" customWidth="1"/>
    <col min="21" max="21" width="0.5625" style="4" customWidth="1"/>
    <col min="22" max="22" width="14.8515625" style="4" customWidth="1"/>
    <col min="23" max="23" width="18.57421875" style="4" customWidth="1"/>
    <col min="24" max="16384" width="13.00390625" style="4" customWidth="1"/>
  </cols>
  <sheetData>
    <row r="1" ht="18" customHeight="1">
      <c r="A1" s="1" t="s">
        <v>131</v>
      </c>
    </row>
    <row r="2" spans="1:10" ht="18" customHeight="1">
      <c r="A2" s="1" t="s">
        <v>62</v>
      </c>
      <c r="B2" s="13"/>
      <c r="C2" s="13"/>
      <c r="D2" s="6"/>
      <c r="E2" s="6"/>
      <c r="F2" s="6"/>
      <c r="G2" s="6"/>
      <c r="H2" s="6"/>
      <c r="I2" s="6"/>
      <c r="J2" s="6"/>
    </row>
    <row r="3" spans="1:22" ht="18" customHeight="1">
      <c r="A3" s="7" t="s">
        <v>126</v>
      </c>
      <c r="B3" s="14"/>
      <c r="C3" s="14"/>
      <c r="D3" s="9"/>
      <c r="E3" s="9"/>
      <c r="F3" s="9"/>
      <c r="G3" s="9"/>
      <c r="H3" s="9"/>
      <c r="I3" s="9"/>
      <c r="J3" s="9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10" s="22" customFormat="1" ht="18" customHeight="1">
      <c r="A4" s="28"/>
      <c r="B4" s="11"/>
      <c r="C4" s="11"/>
      <c r="D4" s="30"/>
      <c r="E4" s="30"/>
      <c r="F4" s="30"/>
      <c r="G4" s="30"/>
      <c r="H4" s="30"/>
      <c r="I4" s="30"/>
      <c r="J4" s="30"/>
    </row>
    <row r="5" spans="4:22" s="19" customFormat="1" ht="18" customHeight="1">
      <c r="D5" s="10" t="s">
        <v>1</v>
      </c>
      <c r="E5" s="1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19" customFormat="1" ht="18" customHeight="1">
      <c r="D6" s="11"/>
      <c r="E6" s="11"/>
      <c r="F6" s="71"/>
      <c r="G6" s="71"/>
      <c r="H6" s="71"/>
      <c r="I6" s="71"/>
      <c r="J6" s="71"/>
      <c r="K6" s="71"/>
      <c r="L6" s="71"/>
      <c r="M6" s="71"/>
      <c r="N6" s="71" t="s">
        <v>176</v>
      </c>
      <c r="O6" s="71"/>
      <c r="P6" s="71"/>
      <c r="Q6" s="71"/>
      <c r="R6" s="71"/>
      <c r="S6" s="71"/>
      <c r="T6" s="71"/>
      <c r="U6" s="71"/>
      <c r="V6" s="71"/>
    </row>
    <row r="7" spans="4:22" s="19" customFormat="1" ht="18" customHeight="1">
      <c r="D7" s="11"/>
      <c r="E7" s="11"/>
      <c r="F7" s="71"/>
      <c r="G7" s="71"/>
      <c r="H7" s="71"/>
      <c r="I7" s="71"/>
      <c r="J7" s="71"/>
      <c r="K7" s="71"/>
      <c r="L7" s="71"/>
      <c r="M7" s="71"/>
      <c r="N7" s="71" t="s">
        <v>177</v>
      </c>
      <c r="O7" s="71"/>
      <c r="P7" s="71"/>
      <c r="Q7" s="71"/>
      <c r="R7" s="71"/>
      <c r="S7" s="71"/>
      <c r="T7" s="71"/>
      <c r="U7" s="71"/>
      <c r="V7" s="71"/>
    </row>
    <row r="8" spans="4:22" s="19" customFormat="1" ht="18" customHeight="1">
      <c r="D8" s="10" t="s">
        <v>100</v>
      </c>
      <c r="E8" s="10"/>
      <c r="F8" s="10"/>
      <c r="G8" s="13"/>
      <c r="H8" s="13"/>
      <c r="I8" s="13"/>
      <c r="J8" s="13"/>
      <c r="K8" s="13"/>
      <c r="L8" s="13" t="s">
        <v>72</v>
      </c>
      <c r="M8" s="13"/>
      <c r="N8" s="13" t="s">
        <v>178</v>
      </c>
      <c r="O8" s="13"/>
      <c r="P8" s="13"/>
      <c r="Q8" s="13"/>
      <c r="R8" s="13"/>
      <c r="S8" s="13"/>
      <c r="T8" s="13" t="s">
        <v>110</v>
      </c>
      <c r="U8" s="13"/>
      <c r="V8" s="13"/>
    </row>
    <row r="9" spans="4:22" s="19" customFormat="1" ht="18" customHeight="1">
      <c r="D9" s="13" t="s">
        <v>101</v>
      </c>
      <c r="E9" s="13"/>
      <c r="F9" s="13" t="s">
        <v>103</v>
      </c>
      <c r="G9" s="13"/>
      <c r="H9" s="13" t="s">
        <v>104</v>
      </c>
      <c r="I9" s="13"/>
      <c r="J9" s="13" t="s">
        <v>106</v>
      </c>
      <c r="K9" s="13"/>
      <c r="L9" s="13" t="s">
        <v>107</v>
      </c>
      <c r="M9" s="13"/>
      <c r="N9" s="13" t="s">
        <v>174</v>
      </c>
      <c r="O9" s="13"/>
      <c r="P9" s="13" t="s">
        <v>108</v>
      </c>
      <c r="Q9" s="13"/>
      <c r="R9" s="13"/>
      <c r="S9" s="13"/>
      <c r="T9" s="13" t="s">
        <v>111</v>
      </c>
      <c r="U9" s="13"/>
      <c r="V9" s="13"/>
    </row>
    <row r="10" spans="4:22" s="19" customFormat="1" ht="18" customHeight="1">
      <c r="D10" s="13" t="s">
        <v>102</v>
      </c>
      <c r="E10" s="13"/>
      <c r="F10" s="13" t="s">
        <v>102</v>
      </c>
      <c r="G10" s="13"/>
      <c r="H10" s="13" t="s">
        <v>105</v>
      </c>
      <c r="I10" s="13"/>
      <c r="J10" s="13" t="s">
        <v>105</v>
      </c>
      <c r="K10" s="13"/>
      <c r="L10" s="13" t="s">
        <v>73</v>
      </c>
      <c r="M10" s="13"/>
      <c r="N10" s="13" t="s">
        <v>173</v>
      </c>
      <c r="O10" s="13"/>
      <c r="P10" s="13" t="s">
        <v>109</v>
      </c>
      <c r="Q10" s="13"/>
      <c r="R10" s="13" t="s">
        <v>15</v>
      </c>
      <c r="S10" s="13"/>
      <c r="T10" s="13" t="s">
        <v>112</v>
      </c>
      <c r="U10" s="13"/>
      <c r="V10" s="13" t="s">
        <v>74</v>
      </c>
    </row>
    <row r="11" spans="2:22" s="19" customFormat="1" ht="18" customHeight="1">
      <c r="B11" s="11"/>
      <c r="C11" s="13"/>
      <c r="D11" s="14" t="s">
        <v>98</v>
      </c>
      <c r="E11" s="11"/>
      <c r="F11" s="14" t="str">
        <f>D11</f>
        <v>Baht </v>
      </c>
      <c r="H11" s="14" t="str">
        <f>F11</f>
        <v>Baht </v>
      </c>
      <c r="J11" s="14" t="str">
        <f>D11</f>
        <v>Baht </v>
      </c>
      <c r="L11" s="14" t="str">
        <f>D11</f>
        <v>Baht </v>
      </c>
      <c r="N11" s="14" t="s">
        <v>97</v>
      </c>
      <c r="P11" s="14" t="s">
        <v>97</v>
      </c>
      <c r="R11" s="14" t="str">
        <f>D11</f>
        <v>Baht </v>
      </c>
      <c r="T11" s="14" t="str">
        <f>D11</f>
        <v>Baht </v>
      </c>
      <c r="V11" s="14" t="str">
        <f>T11</f>
        <v>Baht </v>
      </c>
    </row>
    <row r="12" spans="1:23" ht="18" customHeight="1">
      <c r="A12" s="1" t="s">
        <v>136</v>
      </c>
      <c r="B12" s="72"/>
      <c r="D12" s="15">
        <v>6996485490</v>
      </c>
      <c r="E12" s="15"/>
      <c r="F12" s="15">
        <v>29948486650</v>
      </c>
      <c r="G12" s="15"/>
      <c r="H12" s="15">
        <v>11432046462</v>
      </c>
      <c r="I12" s="15"/>
      <c r="J12" s="15">
        <v>-3436954232</v>
      </c>
      <c r="K12" s="38"/>
      <c r="L12" s="38">
        <v>104344130</v>
      </c>
      <c r="M12" s="38"/>
      <c r="N12" s="38">
        <v>4548851</v>
      </c>
      <c r="O12" s="38"/>
      <c r="P12" s="38">
        <v>34880969</v>
      </c>
      <c r="Q12" s="38"/>
      <c r="R12" s="38">
        <v>-44005657999</v>
      </c>
      <c r="S12" s="38"/>
      <c r="T12" s="38">
        <v>416882791</v>
      </c>
      <c r="U12" s="38"/>
      <c r="V12" s="38">
        <f>SUM(D12:T12)</f>
        <v>1495063112</v>
      </c>
      <c r="W12" s="38">
        <f>V12-'Eng 2-4'!F108</f>
        <v>0</v>
      </c>
    </row>
    <row r="13" spans="1:23" ht="18" customHeight="1">
      <c r="A13" s="4" t="s">
        <v>144</v>
      </c>
      <c r="B13" s="72"/>
      <c r="D13" s="2" t="s">
        <v>99</v>
      </c>
      <c r="E13" s="15"/>
      <c r="F13" s="2" t="s">
        <v>99</v>
      </c>
      <c r="G13" s="15"/>
      <c r="H13" s="2" t="s">
        <v>99</v>
      </c>
      <c r="I13" s="15"/>
      <c r="J13" s="2" t="s">
        <v>99</v>
      </c>
      <c r="K13" s="38"/>
      <c r="L13" s="2" t="s">
        <v>99</v>
      </c>
      <c r="M13" s="38"/>
      <c r="N13" s="2" t="s">
        <v>99</v>
      </c>
      <c r="O13" s="38"/>
      <c r="P13" s="2" t="s">
        <v>99</v>
      </c>
      <c r="Q13" s="38"/>
      <c r="R13" s="2" t="s">
        <v>99</v>
      </c>
      <c r="S13" s="38"/>
      <c r="T13" s="38">
        <v>15300100</v>
      </c>
      <c r="U13" s="38"/>
      <c r="V13" s="38">
        <f aca="true" t="shared" si="0" ref="V13:V18">SUM(D13:T13)</f>
        <v>15300100</v>
      </c>
      <c r="W13" s="38"/>
    </row>
    <row r="14" spans="1:23" ht="18" customHeight="1">
      <c r="A14" s="4" t="s">
        <v>140</v>
      </c>
      <c r="B14" s="72"/>
      <c r="D14" s="15"/>
      <c r="E14" s="15"/>
      <c r="F14" s="15"/>
      <c r="G14" s="15"/>
      <c r="H14" s="15"/>
      <c r="I14" s="15"/>
      <c r="J14" s="15"/>
      <c r="K14" s="38"/>
      <c r="L14" s="15"/>
      <c r="M14" s="38"/>
      <c r="N14" s="38"/>
      <c r="O14" s="38"/>
      <c r="P14" s="38"/>
      <c r="Q14" s="38"/>
      <c r="R14" s="38"/>
      <c r="S14" s="38"/>
      <c r="T14" s="38"/>
      <c r="U14" s="38"/>
      <c r="V14" s="38">
        <f t="shared" si="0"/>
        <v>0</v>
      </c>
      <c r="W14" s="38"/>
    </row>
    <row r="15" spans="1:22" ht="18" customHeight="1">
      <c r="A15" s="4" t="s">
        <v>134</v>
      </c>
      <c r="B15" s="23"/>
      <c r="C15" s="2"/>
      <c r="D15" s="2"/>
      <c r="E15" s="2"/>
      <c r="F15" s="2"/>
      <c r="G15" s="15"/>
      <c r="H15" s="2"/>
      <c r="I15" s="15"/>
      <c r="J15" s="2"/>
      <c r="K15" s="38"/>
      <c r="L15" s="2"/>
      <c r="M15" s="38"/>
      <c r="N15" s="38"/>
      <c r="O15" s="38"/>
      <c r="P15" s="2"/>
      <c r="Q15" s="38"/>
      <c r="R15" s="2"/>
      <c r="S15" s="38"/>
      <c r="T15" s="2"/>
      <c r="U15" s="38"/>
      <c r="V15" s="38">
        <f t="shared" si="0"/>
        <v>0</v>
      </c>
    </row>
    <row r="16" spans="1:22" ht="18" customHeight="1">
      <c r="A16" s="4" t="s">
        <v>132</v>
      </c>
      <c r="B16" s="23"/>
      <c r="C16" s="2"/>
      <c r="D16" s="2" t="s">
        <v>99</v>
      </c>
      <c r="E16" s="2"/>
      <c r="F16" s="2" t="s">
        <v>99</v>
      </c>
      <c r="G16" s="15"/>
      <c r="H16" s="2" t="s">
        <v>99</v>
      </c>
      <c r="I16" s="15"/>
      <c r="J16" s="2" t="s">
        <v>99</v>
      </c>
      <c r="K16" s="38"/>
      <c r="L16" s="2" t="s">
        <v>99</v>
      </c>
      <c r="M16" s="38"/>
      <c r="N16" s="38">
        <v>5701699</v>
      </c>
      <c r="O16" s="38"/>
      <c r="P16" s="2" t="s">
        <v>99</v>
      </c>
      <c r="Q16" s="38"/>
      <c r="R16" s="2" t="s">
        <v>99</v>
      </c>
      <c r="S16" s="38"/>
      <c r="T16" s="2" t="s">
        <v>99</v>
      </c>
      <c r="U16" s="38"/>
      <c r="V16" s="38">
        <f t="shared" si="0"/>
        <v>5701699</v>
      </c>
    </row>
    <row r="17" spans="1:22" ht="18" customHeight="1">
      <c r="A17" s="4" t="s">
        <v>149</v>
      </c>
      <c r="B17" s="72"/>
      <c r="D17" s="2" t="s">
        <v>99</v>
      </c>
      <c r="E17" s="2"/>
      <c r="F17" s="2" t="s">
        <v>99</v>
      </c>
      <c r="G17" s="15"/>
      <c r="H17" s="2" t="s">
        <v>99</v>
      </c>
      <c r="I17" s="15"/>
      <c r="J17" s="2" t="s">
        <v>99</v>
      </c>
      <c r="K17" s="38"/>
      <c r="L17" s="2" t="s">
        <v>99</v>
      </c>
      <c r="M17" s="38"/>
      <c r="N17" s="2" t="s">
        <v>99</v>
      </c>
      <c r="O17" s="38"/>
      <c r="P17" s="2" t="s">
        <v>99</v>
      </c>
      <c r="Q17" s="38"/>
      <c r="R17" s="38">
        <f>'Eng 2-4'!D163</f>
        <v>276670735</v>
      </c>
      <c r="S17" s="38"/>
      <c r="T17" s="23" t="s">
        <v>99</v>
      </c>
      <c r="U17" s="38"/>
      <c r="V17" s="38">
        <f t="shared" si="0"/>
        <v>276670735</v>
      </c>
    </row>
    <row r="18" spans="1:22" ht="18" customHeight="1">
      <c r="A18" s="4" t="s">
        <v>135</v>
      </c>
      <c r="D18" s="26" t="s">
        <v>99</v>
      </c>
      <c r="E18" s="23"/>
      <c r="F18" s="26" t="s">
        <v>99</v>
      </c>
      <c r="G18" s="15"/>
      <c r="H18" s="26" t="s">
        <v>99</v>
      </c>
      <c r="I18" s="15"/>
      <c r="J18" s="26" t="s">
        <v>99</v>
      </c>
      <c r="K18" s="38"/>
      <c r="L18" s="26" t="s">
        <v>99</v>
      </c>
      <c r="M18" s="38"/>
      <c r="N18" s="26" t="s">
        <v>99</v>
      </c>
      <c r="O18" s="38"/>
      <c r="P18" s="26" t="s">
        <v>99</v>
      </c>
      <c r="Q18" s="38"/>
      <c r="R18" s="26" t="s">
        <v>99</v>
      </c>
      <c r="S18" s="38"/>
      <c r="T18" s="47">
        <f>-'Eng 2-4'!D161</f>
        <v>-4065040</v>
      </c>
      <c r="U18" s="38"/>
      <c r="V18" s="38">
        <f t="shared" si="0"/>
        <v>-4065040</v>
      </c>
    </row>
    <row r="19" spans="1:23" ht="18" customHeight="1" thickBot="1">
      <c r="A19" s="1" t="s">
        <v>137</v>
      </c>
      <c r="D19" s="37">
        <f aca="true" t="shared" si="1" ref="D19:N19">SUM(D12:D18)</f>
        <v>6996485490</v>
      </c>
      <c r="E19" s="31"/>
      <c r="F19" s="37">
        <f t="shared" si="1"/>
        <v>29948486650</v>
      </c>
      <c r="G19" s="31">
        <f t="shared" si="1"/>
        <v>0</v>
      </c>
      <c r="H19" s="37">
        <f t="shared" si="1"/>
        <v>11432046462</v>
      </c>
      <c r="I19" s="31">
        <f t="shared" si="1"/>
        <v>0</v>
      </c>
      <c r="J19" s="37">
        <f t="shared" si="1"/>
        <v>-3436954232</v>
      </c>
      <c r="K19" s="31">
        <f t="shared" si="1"/>
        <v>0</v>
      </c>
      <c r="L19" s="37">
        <f t="shared" si="1"/>
        <v>104344130</v>
      </c>
      <c r="M19" s="31">
        <f t="shared" si="1"/>
        <v>0</v>
      </c>
      <c r="N19" s="37">
        <f t="shared" si="1"/>
        <v>10250550</v>
      </c>
      <c r="O19" s="31"/>
      <c r="P19" s="37">
        <f>SUM(P12:P18)</f>
        <v>34880969</v>
      </c>
      <c r="Q19" s="31"/>
      <c r="R19" s="37">
        <f>SUM(R12:R18)</f>
        <v>-43728987264</v>
      </c>
      <c r="S19" s="31">
        <f>SUM(S12:S18)</f>
        <v>0</v>
      </c>
      <c r="T19" s="37">
        <f>SUM(T12:T18)</f>
        <v>428117851</v>
      </c>
      <c r="U19" s="31">
        <f>SUM(U12:U18)</f>
        <v>0</v>
      </c>
      <c r="V19" s="37">
        <f>SUM(V12:V18)</f>
        <v>1788670606</v>
      </c>
      <c r="W19" s="38">
        <f>V19-'Eng 2-4'!D108</f>
        <v>0</v>
      </c>
    </row>
    <row r="20" spans="1:26" ht="18" customHeight="1" thickTop="1">
      <c r="A20" s="1"/>
      <c r="D20" s="78"/>
      <c r="E20" s="78"/>
      <c r="F20" s="79"/>
      <c r="G20" s="79"/>
      <c r="H20" s="79"/>
      <c r="I20" s="79"/>
      <c r="J20" s="79"/>
      <c r="K20" s="79"/>
      <c r="L20" s="79"/>
      <c r="M20" s="79"/>
      <c r="N20" s="78"/>
      <c r="O20" s="79"/>
      <c r="P20" s="79"/>
      <c r="Q20" s="79"/>
      <c r="R20" s="78"/>
      <c r="S20" s="79"/>
      <c r="T20" s="79"/>
      <c r="U20" s="79"/>
      <c r="V20" s="78">
        <f>SUM(D19:T19)-V19</f>
        <v>0</v>
      </c>
      <c r="W20" s="80"/>
      <c r="X20" s="80"/>
      <c r="Y20" s="80"/>
      <c r="Z20" s="80"/>
    </row>
    <row r="21" spans="1:22" ht="18" customHeight="1">
      <c r="A21" s="1" t="s">
        <v>138</v>
      </c>
      <c r="D21" s="15">
        <v>6997535300</v>
      </c>
      <c r="E21" s="15"/>
      <c r="F21" s="15">
        <v>29947436840</v>
      </c>
      <c r="G21" s="15"/>
      <c r="H21" s="15">
        <v>11432046462</v>
      </c>
      <c r="I21" s="15"/>
      <c r="J21" s="15">
        <v>-3436954232</v>
      </c>
      <c r="K21" s="38"/>
      <c r="L21" s="38">
        <v>104344130</v>
      </c>
      <c r="M21" s="38"/>
      <c r="N21" s="38">
        <v>-2712750</v>
      </c>
      <c r="O21" s="38"/>
      <c r="P21" s="38">
        <v>34880969</v>
      </c>
      <c r="Q21" s="38"/>
      <c r="R21" s="38">
        <v>-38331553539</v>
      </c>
      <c r="S21" s="38"/>
      <c r="T21" s="38">
        <v>453224821</v>
      </c>
      <c r="U21" s="38"/>
      <c r="V21" s="38">
        <f>SUM(D21:U21)</f>
        <v>7198248001</v>
      </c>
    </row>
    <row r="22" spans="1:22" ht="18" customHeight="1">
      <c r="A22" s="4" t="s">
        <v>133</v>
      </c>
      <c r="D22" s="15"/>
      <c r="E22" s="15"/>
      <c r="F22" s="15"/>
      <c r="G22" s="15"/>
      <c r="H22" s="15"/>
      <c r="I22" s="15"/>
      <c r="J22" s="15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8" customHeight="1">
      <c r="A23" s="4" t="s">
        <v>134</v>
      </c>
      <c r="D23" s="2"/>
      <c r="E23" s="2"/>
      <c r="F23" s="2"/>
      <c r="G23" s="15"/>
      <c r="H23" s="2"/>
      <c r="I23" s="15"/>
      <c r="J23" s="2"/>
      <c r="K23" s="38"/>
      <c r="L23" s="2"/>
      <c r="M23" s="38"/>
      <c r="N23" s="38"/>
      <c r="O23" s="38"/>
      <c r="P23" s="2"/>
      <c r="Q23" s="38"/>
      <c r="R23" s="2"/>
      <c r="S23" s="38"/>
      <c r="T23" s="2"/>
      <c r="U23" s="38"/>
      <c r="V23" s="38"/>
    </row>
    <row r="24" spans="1:22" ht="18" customHeight="1">
      <c r="A24" s="4" t="s">
        <v>132</v>
      </c>
      <c r="D24" s="2" t="s">
        <v>99</v>
      </c>
      <c r="E24" s="2"/>
      <c r="F24" s="2" t="s">
        <v>99</v>
      </c>
      <c r="G24" s="15"/>
      <c r="H24" s="2" t="s">
        <v>99</v>
      </c>
      <c r="I24" s="15"/>
      <c r="J24" s="2" t="s">
        <v>99</v>
      </c>
      <c r="K24" s="38"/>
      <c r="L24" s="2" t="s">
        <v>99</v>
      </c>
      <c r="M24" s="38"/>
      <c r="N24" s="38">
        <v>-589320</v>
      </c>
      <c r="O24" s="38"/>
      <c r="P24" s="2" t="s">
        <v>99</v>
      </c>
      <c r="Q24" s="38"/>
      <c r="R24" s="2" t="s">
        <v>99</v>
      </c>
      <c r="S24" s="38"/>
      <c r="T24" s="2" t="s">
        <v>99</v>
      </c>
      <c r="U24" s="38"/>
      <c r="V24" s="38">
        <f>SUM(D24:U24)</f>
        <v>-589320</v>
      </c>
    </row>
    <row r="25" spans="1:22" ht="18" customHeight="1">
      <c r="A25" s="4" t="s">
        <v>87</v>
      </c>
      <c r="D25" s="2" t="s">
        <v>99</v>
      </c>
      <c r="E25" s="2"/>
      <c r="F25" s="2" t="s">
        <v>99</v>
      </c>
      <c r="G25" s="15"/>
      <c r="H25" s="2" t="s">
        <v>99</v>
      </c>
      <c r="I25" s="15"/>
      <c r="J25" s="2" t="s">
        <v>99</v>
      </c>
      <c r="K25" s="38"/>
      <c r="L25" s="2" t="s">
        <v>99</v>
      </c>
      <c r="M25" s="38"/>
      <c r="N25" s="2" t="s">
        <v>99</v>
      </c>
      <c r="O25" s="38"/>
      <c r="P25" s="2" t="s">
        <v>99</v>
      </c>
      <c r="Q25" s="38"/>
      <c r="R25" s="38">
        <v>-1027685036</v>
      </c>
      <c r="S25" s="38"/>
      <c r="T25" s="2" t="s">
        <v>99</v>
      </c>
      <c r="U25" s="38"/>
      <c r="V25" s="38">
        <f>SUM(D25:U25)</f>
        <v>-1027685036</v>
      </c>
    </row>
    <row r="26" spans="1:22" ht="18" customHeight="1">
      <c r="A26" s="4" t="s">
        <v>135</v>
      </c>
      <c r="D26" s="26" t="s">
        <v>99</v>
      </c>
      <c r="E26" s="23"/>
      <c r="F26" s="26" t="s">
        <v>99</v>
      </c>
      <c r="G26" s="15"/>
      <c r="H26" s="26" t="s">
        <v>99</v>
      </c>
      <c r="I26" s="15"/>
      <c r="J26" s="26" t="s">
        <v>99</v>
      </c>
      <c r="K26" s="38"/>
      <c r="L26" s="26" t="s">
        <v>99</v>
      </c>
      <c r="M26" s="38"/>
      <c r="N26" s="2" t="s">
        <v>99</v>
      </c>
      <c r="O26" s="38"/>
      <c r="P26" s="26" t="s">
        <v>99</v>
      </c>
      <c r="Q26" s="38"/>
      <c r="R26" s="26" t="s">
        <v>99</v>
      </c>
      <c r="S26" s="38"/>
      <c r="T26" s="47">
        <v>-15331728</v>
      </c>
      <c r="U26" s="38"/>
      <c r="V26" s="38">
        <f>SUM(D26:U26)</f>
        <v>-15331728</v>
      </c>
    </row>
    <row r="27" spans="1:22" ht="18" customHeight="1" thickBot="1">
      <c r="A27" s="1" t="s">
        <v>147</v>
      </c>
      <c r="D27" s="37">
        <f>SUM(D21:D26)</f>
        <v>6997535300</v>
      </c>
      <c r="E27" s="31"/>
      <c r="F27" s="37">
        <f aca="true" t="shared" si="2" ref="F27:L27">SUM(F21:F26)</f>
        <v>29947436840</v>
      </c>
      <c r="G27" s="31">
        <f t="shared" si="2"/>
        <v>0</v>
      </c>
      <c r="H27" s="37">
        <f t="shared" si="2"/>
        <v>11432046462</v>
      </c>
      <c r="I27" s="31">
        <f t="shared" si="2"/>
        <v>0</v>
      </c>
      <c r="J27" s="37">
        <f t="shared" si="2"/>
        <v>-3436954232</v>
      </c>
      <c r="K27" s="31">
        <f t="shared" si="2"/>
        <v>0</v>
      </c>
      <c r="L27" s="37">
        <f t="shared" si="2"/>
        <v>104344130</v>
      </c>
      <c r="M27" s="31"/>
      <c r="N27" s="37">
        <f>SUM(N21:N26)</f>
        <v>-3302070</v>
      </c>
      <c r="O27" s="31"/>
      <c r="P27" s="37">
        <f>SUM(P21:P26)</f>
        <v>34880969</v>
      </c>
      <c r="Q27" s="31"/>
      <c r="R27" s="37">
        <f>SUM(R21:R26)</f>
        <v>-39359238575</v>
      </c>
      <c r="S27" s="31">
        <f>SUM(S21:S26)</f>
        <v>0</v>
      </c>
      <c r="T27" s="37">
        <f>SUM(T21:T26)</f>
        <v>437893093</v>
      </c>
      <c r="U27" s="31">
        <f>SUM(U21:U26)</f>
        <v>0</v>
      </c>
      <c r="V27" s="37">
        <f>SUM(V21:V26)</f>
        <v>6154641917</v>
      </c>
    </row>
    <row r="28" spans="1:22" ht="18" customHeight="1" thickTop="1">
      <c r="A28" s="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8" customHeight="1">
      <c r="A29" s="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8" customHeight="1">
      <c r="A30" s="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>
        <f>SUM(D27:T27)-V27</f>
        <v>0</v>
      </c>
    </row>
    <row r="31" spans="1:22" ht="18" customHeight="1">
      <c r="A31" s="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8" customHeight="1">
      <c r="A32" s="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8" customHeight="1">
      <c r="A33" s="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8" customHeight="1">
      <c r="A34" s="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8" customHeight="1">
      <c r="A35" s="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7.5" customHeight="1">
      <c r="A36" s="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22" customFormat="1" ht="18" customHeight="1">
      <c r="A37" s="76" t="str">
        <f>'Eng 2-4'!A115</f>
        <v>The notes on pages 9 to 24 form an integral part of these interim financial statements.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24"/>
      <c r="R37" s="24"/>
      <c r="S37" s="24"/>
      <c r="T37" s="24"/>
      <c r="U37" s="24"/>
      <c r="V37" s="24"/>
    </row>
    <row r="38" spans="1:22" ht="4.5" customHeight="1">
      <c r="A38" s="25"/>
      <c r="B38" s="48"/>
      <c r="C38" s="48"/>
      <c r="D38" s="27"/>
      <c r="E38" s="27"/>
      <c r="F38" s="27"/>
      <c r="G38" s="27"/>
      <c r="H38" s="27"/>
      <c r="I38" s="27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</sheetData>
  <mergeCells count="3">
    <mergeCell ref="D5:V5"/>
    <mergeCell ref="D8:F8"/>
    <mergeCell ref="A37:P37"/>
  </mergeCells>
  <printOptions/>
  <pageMargins left="0.4" right="0.25" top="0.5" bottom="0.6" header="0.49" footer="0.4"/>
  <pageSetup firstPageNumber="5" useFirstPageNumber="1" fitToHeight="2" horizontalDpi="600" verticalDpi="600" orientation="landscape" paperSize="9" scale="83" r:id="rId1"/>
  <headerFooter alignWithMargins="0">
    <oddFooter>&amp;R&amp;"Angsana New,Regular"&amp;P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showZeros="0" workbookViewId="0" topLeftCell="A1">
      <selection activeCell="A109" sqref="A109"/>
    </sheetView>
  </sheetViews>
  <sheetFormatPr defaultColWidth="9.140625" defaultRowHeight="16.5" customHeight="1"/>
  <cols>
    <col min="1" max="1" width="33.8515625" style="4" customWidth="1"/>
    <col min="2" max="2" width="3.421875" style="19" customWidth="1"/>
    <col min="3" max="3" width="0.42578125" style="19" customWidth="1"/>
    <col min="4" max="4" width="3.7109375" style="3" customWidth="1"/>
    <col min="5" max="5" width="0.71875" style="3" customWidth="1"/>
    <col min="6" max="6" width="14.8515625" style="3" customWidth="1"/>
    <col min="7" max="7" width="0.71875" style="3" customWidth="1"/>
    <col min="8" max="8" width="14.421875" style="3" customWidth="1"/>
    <col min="9" max="9" width="0.71875" style="3" customWidth="1"/>
    <col min="10" max="10" width="15.8515625" style="3" customWidth="1"/>
    <col min="11" max="11" width="0.5625" style="4" customWidth="1"/>
    <col min="12" max="12" width="16.140625" style="4" customWidth="1"/>
    <col min="13" max="13" width="0.5625" style="4" customWidth="1"/>
    <col min="14" max="14" width="16.00390625" style="4" customWidth="1"/>
    <col min="15" max="15" width="0.5625" style="4" customWidth="1"/>
    <col min="16" max="16" width="15.421875" style="4" customWidth="1"/>
    <col min="17" max="17" width="0.71875" style="4" customWidth="1"/>
    <col min="18" max="18" width="13.421875" style="4" customWidth="1"/>
    <col min="19" max="19" width="0.42578125" style="4" customWidth="1"/>
    <col min="20" max="20" width="15.28125" style="4" customWidth="1"/>
    <col min="21" max="21" width="0.42578125" style="4" customWidth="1"/>
    <col min="22" max="22" width="13.7109375" style="4" customWidth="1"/>
    <col min="23" max="23" width="18.57421875" style="4" customWidth="1"/>
    <col min="24" max="16384" width="13.00390625" style="4" customWidth="1"/>
  </cols>
  <sheetData>
    <row r="1" ht="16.5" customHeight="1">
      <c r="A1" s="1" t="s">
        <v>131</v>
      </c>
    </row>
    <row r="2" spans="1:22" ht="16.5" customHeight="1">
      <c r="A2" s="1" t="s">
        <v>75</v>
      </c>
      <c r="B2" s="13"/>
      <c r="C2" s="13"/>
      <c r="D2" s="6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6.5" customHeight="1">
      <c r="A3" s="7" t="str">
        <f>'Eng 5'!A3</f>
        <v>For the three-month periods ended 31 March 2004 and 2003</v>
      </c>
      <c r="B3" s="14"/>
      <c r="C3" s="14"/>
      <c r="D3" s="9"/>
      <c r="E3" s="9"/>
      <c r="F3" s="27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6.5" customHeight="1">
      <c r="A4" s="28"/>
      <c r="B4" s="11"/>
      <c r="C4" s="11"/>
      <c r="D4" s="30"/>
      <c r="E4" s="30"/>
      <c r="F4" s="24"/>
      <c r="G4" s="24"/>
      <c r="H4" s="24"/>
      <c r="I4" s="24"/>
      <c r="J4" s="24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10" s="22" customFormat="1" ht="16.5" customHeight="1">
      <c r="A5" s="28"/>
      <c r="B5" s="11"/>
      <c r="C5" s="11"/>
      <c r="D5" s="30"/>
      <c r="E5" s="30"/>
      <c r="F5" s="24"/>
      <c r="G5" s="24"/>
      <c r="H5" s="24"/>
      <c r="I5" s="24"/>
      <c r="J5" s="24"/>
    </row>
    <row r="6" spans="4:22" s="19" customFormat="1" ht="16.5" customHeight="1">
      <c r="D6" s="11"/>
      <c r="E6" s="11"/>
      <c r="F6" s="10" t="s">
        <v>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4:22" s="19" customFormat="1" ht="16.5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71" t="s">
        <v>176</v>
      </c>
      <c r="Q7" s="11"/>
      <c r="R7" s="11"/>
      <c r="S7" s="11"/>
      <c r="T7" s="11"/>
      <c r="U7" s="11"/>
      <c r="V7" s="11"/>
    </row>
    <row r="8" spans="4:22" s="19" customFormat="1" ht="16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1" t="s">
        <v>177</v>
      </c>
      <c r="Q8" s="11"/>
      <c r="R8" s="11"/>
      <c r="S8" s="11"/>
      <c r="T8" s="11"/>
      <c r="U8" s="11"/>
      <c r="V8" s="11"/>
    </row>
    <row r="9" spans="6:22" s="19" customFormat="1" ht="16.5" customHeight="1">
      <c r="F9" s="10" t="s">
        <v>100</v>
      </c>
      <c r="G9" s="10"/>
      <c r="H9" s="10"/>
      <c r="I9" s="13"/>
      <c r="J9" s="13"/>
      <c r="K9" s="13"/>
      <c r="L9" s="13"/>
      <c r="M9" s="13"/>
      <c r="N9" s="13" t="s">
        <v>72</v>
      </c>
      <c r="O9" s="13"/>
      <c r="P9" s="13" t="s">
        <v>178</v>
      </c>
      <c r="Q9" s="13"/>
      <c r="R9" s="13"/>
      <c r="S9" s="13"/>
      <c r="T9" s="13"/>
      <c r="U9" s="13"/>
      <c r="V9" s="13"/>
    </row>
    <row r="10" spans="6:22" s="19" customFormat="1" ht="16.5" customHeight="1">
      <c r="F10" s="13" t="s">
        <v>101</v>
      </c>
      <c r="G10" s="13"/>
      <c r="H10" s="13" t="s">
        <v>103</v>
      </c>
      <c r="I10" s="13"/>
      <c r="J10" s="13" t="s">
        <v>104</v>
      </c>
      <c r="K10" s="13"/>
      <c r="L10" s="13" t="s">
        <v>106</v>
      </c>
      <c r="M10" s="13"/>
      <c r="N10" s="13" t="s">
        <v>107</v>
      </c>
      <c r="O10" s="13"/>
      <c r="P10" s="13" t="s">
        <v>174</v>
      </c>
      <c r="Q10" s="13"/>
      <c r="R10" s="13" t="s">
        <v>108</v>
      </c>
      <c r="S10" s="13"/>
      <c r="T10" s="13"/>
      <c r="U10" s="13"/>
      <c r="V10" s="13"/>
    </row>
    <row r="11" spans="4:22" s="19" customFormat="1" ht="16.5" customHeight="1">
      <c r="D11" s="72"/>
      <c r="F11" s="13" t="s">
        <v>102</v>
      </c>
      <c r="G11" s="13"/>
      <c r="H11" s="13" t="s">
        <v>102</v>
      </c>
      <c r="I11" s="13"/>
      <c r="J11" s="13" t="s">
        <v>105</v>
      </c>
      <c r="K11" s="13"/>
      <c r="L11" s="13" t="s">
        <v>105</v>
      </c>
      <c r="M11" s="13"/>
      <c r="N11" s="13" t="s">
        <v>73</v>
      </c>
      <c r="O11" s="13"/>
      <c r="P11" s="13" t="s">
        <v>173</v>
      </c>
      <c r="Q11" s="13"/>
      <c r="R11" s="13" t="s">
        <v>109</v>
      </c>
      <c r="S11" s="13"/>
      <c r="T11" s="13" t="s">
        <v>15</v>
      </c>
      <c r="U11" s="13"/>
      <c r="V11" s="13" t="s">
        <v>74</v>
      </c>
    </row>
    <row r="12" spans="4:22" s="19" customFormat="1" ht="16.5" customHeight="1">
      <c r="D12" s="11"/>
      <c r="E12" s="11"/>
      <c r="F12" s="14" t="s">
        <v>98</v>
      </c>
      <c r="H12" s="14" t="str">
        <f>F12</f>
        <v>Baht </v>
      </c>
      <c r="J12" s="14" t="str">
        <f>H12</f>
        <v>Baht </v>
      </c>
      <c r="L12" s="14" t="str">
        <f>J12</f>
        <v>Baht </v>
      </c>
      <c r="N12" s="14" t="s">
        <v>97</v>
      </c>
      <c r="O12" s="13"/>
      <c r="P12" s="14" t="s">
        <v>97</v>
      </c>
      <c r="R12" s="14" t="str">
        <f>L12</f>
        <v>Baht </v>
      </c>
      <c r="T12" s="14" t="str">
        <f>R12</f>
        <v>Baht </v>
      </c>
      <c r="V12" s="14" t="str">
        <f>T12</f>
        <v>Baht </v>
      </c>
    </row>
    <row r="13" spans="1:23" ht="16.5" customHeight="1">
      <c r="A13" s="1" t="s">
        <v>136</v>
      </c>
      <c r="B13" s="4"/>
      <c r="C13" s="4"/>
      <c r="D13" s="72"/>
      <c r="E13" s="19"/>
      <c r="F13" s="15">
        <v>6996485490</v>
      </c>
      <c r="G13" s="15"/>
      <c r="H13" s="15">
        <v>29948486650</v>
      </c>
      <c r="I13" s="15"/>
      <c r="J13" s="15">
        <v>11432046462</v>
      </c>
      <c r="K13" s="15"/>
      <c r="L13" s="15">
        <v>-3436954232</v>
      </c>
      <c r="M13" s="38"/>
      <c r="N13" s="38">
        <v>104344130</v>
      </c>
      <c r="O13" s="38"/>
      <c r="P13" s="38">
        <v>4548851</v>
      </c>
      <c r="Q13" s="38"/>
      <c r="R13" s="38">
        <v>34880969</v>
      </c>
      <c r="S13" s="38"/>
      <c r="T13" s="38">
        <v>-44005657999</v>
      </c>
      <c r="V13" s="38">
        <f>SUM(F13:T13)</f>
        <v>1078180321</v>
      </c>
      <c r="W13" s="38">
        <f>V13-'Eng 2-4'!J108</f>
        <v>0</v>
      </c>
    </row>
    <row r="14" spans="1:23" ht="16.5" customHeight="1">
      <c r="A14" s="4" t="s">
        <v>140</v>
      </c>
      <c r="B14" s="4"/>
      <c r="C14" s="4"/>
      <c r="D14" s="23"/>
      <c r="E14" s="2"/>
      <c r="F14" s="19"/>
      <c r="H14" s="19"/>
      <c r="J14" s="19"/>
      <c r="K14" s="3"/>
      <c r="L14" s="19"/>
      <c r="N14" s="19"/>
      <c r="P14" s="38"/>
      <c r="R14" s="19"/>
      <c r="T14" s="19"/>
      <c r="V14" s="38">
        <f>SUM(F14:T14)</f>
        <v>0</v>
      </c>
      <c r="W14" s="38"/>
    </row>
    <row r="15" spans="1:23" ht="16.5" customHeight="1">
      <c r="A15" s="4" t="s">
        <v>134</v>
      </c>
      <c r="B15" s="4"/>
      <c r="C15" s="4"/>
      <c r="D15" s="23"/>
      <c r="E15" s="2"/>
      <c r="F15" s="19"/>
      <c r="H15" s="19"/>
      <c r="J15" s="19"/>
      <c r="K15" s="3"/>
      <c r="L15" s="19"/>
      <c r="N15" s="19"/>
      <c r="P15" s="38"/>
      <c r="R15" s="19"/>
      <c r="T15" s="19"/>
      <c r="V15" s="38"/>
      <c r="W15" s="38"/>
    </row>
    <row r="16" spans="1:23" ht="16.5" customHeight="1">
      <c r="A16" s="4" t="s">
        <v>132</v>
      </c>
      <c r="B16" s="4"/>
      <c r="C16" s="4"/>
      <c r="D16" s="23"/>
      <c r="E16" s="2"/>
      <c r="F16" s="19" t="s">
        <v>99</v>
      </c>
      <c r="H16" s="19" t="s">
        <v>99</v>
      </c>
      <c r="J16" s="19" t="s">
        <v>99</v>
      </c>
      <c r="K16" s="3"/>
      <c r="L16" s="19" t="s">
        <v>99</v>
      </c>
      <c r="N16" s="19" t="s">
        <v>99</v>
      </c>
      <c r="P16" s="38">
        <v>5701699</v>
      </c>
      <c r="R16" s="19" t="s">
        <v>99</v>
      </c>
      <c r="T16" s="19" t="s">
        <v>99</v>
      </c>
      <c r="V16" s="38">
        <f>SUM(F16:T16)</f>
        <v>5701699</v>
      </c>
      <c r="W16" s="38"/>
    </row>
    <row r="17" spans="1:23" ht="16.5" customHeight="1">
      <c r="A17" s="42" t="s">
        <v>149</v>
      </c>
      <c r="B17" s="4"/>
      <c r="C17" s="4"/>
      <c r="D17" s="72"/>
      <c r="E17" s="19"/>
      <c r="F17" s="19" t="s">
        <v>99</v>
      </c>
      <c r="H17" s="19" t="s">
        <v>99</v>
      </c>
      <c r="J17" s="19" t="s">
        <v>99</v>
      </c>
      <c r="K17" s="3"/>
      <c r="L17" s="19" t="s">
        <v>99</v>
      </c>
      <c r="N17" s="19" t="s">
        <v>99</v>
      </c>
      <c r="P17" s="19" t="s">
        <v>99</v>
      </c>
      <c r="Q17" s="22"/>
      <c r="R17" s="19" t="s">
        <v>99</v>
      </c>
      <c r="T17" s="38">
        <f>'Eng 2-4'!H163</f>
        <v>276670735</v>
      </c>
      <c r="V17" s="38">
        <f>SUM(F17:T17)</f>
        <v>276670735</v>
      </c>
      <c r="W17" s="38"/>
    </row>
    <row r="18" spans="1:23" ht="16.5" customHeight="1" thickBot="1">
      <c r="A18" s="1" t="s">
        <v>137</v>
      </c>
      <c r="D18" s="24"/>
      <c r="F18" s="37">
        <f aca="true" t="shared" si="0" ref="F18:L18">SUM(F13:F17)</f>
        <v>6996485490</v>
      </c>
      <c r="G18" s="31">
        <f t="shared" si="0"/>
        <v>0</v>
      </c>
      <c r="H18" s="37">
        <f t="shared" si="0"/>
        <v>29948486650</v>
      </c>
      <c r="I18" s="31">
        <f t="shared" si="0"/>
        <v>0</v>
      </c>
      <c r="J18" s="37">
        <f t="shared" si="0"/>
        <v>11432046462</v>
      </c>
      <c r="K18" s="31">
        <f t="shared" si="0"/>
        <v>0</v>
      </c>
      <c r="L18" s="37">
        <f t="shared" si="0"/>
        <v>-3436954232</v>
      </c>
      <c r="M18" s="31"/>
      <c r="N18" s="37">
        <f>SUM(N13:N17)</f>
        <v>104344130</v>
      </c>
      <c r="O18" s="31"/>
      <c r="P18" s="37">
        <f aca="true" t="shared" si="1" ref="P18:V18">SUM(P13:P17)</f>
        <v>10250550</v>
      </c>
      <c r="Q18" s="31">
        <f t="shared" si="1"/>
        <v>0</v>
      </c>
      <c r="R18" s="37">
        <f t="shared" si="1"/>
        <v>34880969</v>
      </c>
      <c r="S18" s="31">
        <f t="shared" si="1"/>
        <v>0</v>
      </c>
      <c r="T18" s="37">
        <f t="shared" si="1"/>
        <v>-43728987264</v>
      </c>
      <c r="U18" s="31">
        <f t="shared" si="1"/>
        <v>0</v>
      </c>
      <c r="V18" s="37">
        <f t="shared" si="1"/>
        <v>1360552755</v>
      </c>
      <c r="W18" s="38">
        <f>V18-'Eng 2-4'!H108</f>
        <v>0</v>
      </c>
    </row>
    <row r="19" spans="4:22" ht="16.5" customHeight="1" thickTop="1">
      <c r="D19" s="24"/>
      <c r="E19" s="24"/>
      <c r="F19" s="73"/>
      <c r="G19" s="24"/>
      <c r="H19" s="73"/>
      <c r="I19" s="24"/>
      <c r="J19" s="73"/>
      <c r="K19" s="22"/>
      <c r="L19" s="74"/>
      <c r="M19" s="22"/>
      <c r="N19" s="22"/>
      <c r="O19" s="22"/>
      <c r="P19" s="22"/>
      <c r="Q19" s="22"/>
      <c r="R19" s="74"/>
      <c r="S19" s="22"/>
      <c r="T19" s="74"/>
      <c r="U19" s="22"/>
      <c r="V19" s="75">
        <f>SUM(F18:T18)-V18</f>
        <v>0</v>
      </c>
    </row>
    <row r="20" spans="4:22" ht="16.5" customHeight="1">
      <c r="D20" s="24"/>
      <c r="E20" s="24"/>
      <c r="F20" s="24"/>
      <c r="G20" s="24"/>
      <c r="H20" s="24"/>
      <c r="I20" s="24"/>
      <c r="J20" s="2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1" t="s">
        <v>138</v>
      </c>
      <c r="D21" s="4"/>
      <c r="E21" s="4"/>
      <c r="F21" s="15">
        <v>6997535300</v>
      </c>
      <c r="G21" s="15"/>
      <c r="H21" s="15">
        <v>29947436840</v>
      </c>
      <c r="I21" s="15"/>
      <c r="J21" s="15">
        <v>11432046462</v>
      </c>
      <c r="K21" s="15"/>
      <c r="L21" s="15">
        <v>-3436954232</v>
      </c>
      <c r="M21" s="38"/>
      <c r="N21" s="38">
        <v>104344130</v>
      </c>
      <c r="O21" s="38"/>
      <c r="P21" s="38">
        <v>-2712750</v>
      </c>
      <c r="Q21" s="38"/>
      <c r="R21" s="38">
        <v>34880969</v>
      </c>
      <c r="S21" s="38"/>
      <c r="T21" s="38">
        <v>-38331553539</v>
      </c>
      <c r="V21" s="38">
        <f>SUM(F21:T21)</f>
        <v>6745023180</v>
      </c>
    </row>
    <row r="22" spans="1:10" ht="16.5" customHeight="1">
      <c r="A22" s="4" t="s">
        <v>133</v>
      </c>
      <c r="D22" s="4"/>
      <c r="E22" s="4"/>
      <c r="F22" s="4"/>
      <c r="G22" s="4"/>
      <c r="H22" s="4"/>
      <c r="I22" s="4"/>
      <c r="J22" s="4"/>
    </row>
    <row r="23" spans="1:10" ht="16.5" customHeight="1">
      <c r="A23" s="4" t="s">
        <v>134</v>
      </c>
      <c r="D23" s="4"/>
      <c r="E23" s="4"/>
      <c r="F23" s="4"/>
      <c r="G23" s="4"/>
      <c r="H23" s="4"/>
      <c r="I23" s="4"/>
      <c r="J23" s="4"/>
    </row>
    <row r="24" spans="1:22" ht="16.5" customHeight="1">
      <c r="A24" s="4" t="s">
        <v>132</v>
      </c>
      <c r="D24" s="4"/>
      <c r="E24" s="4"/>
      <c r="F24" s="19" t="s">
        <v>99</v>
      </c>
      <c r="H24" s="19" t="s">
        <v>99</v>
      </c>
      <c r="J24" s="19" t="s">
        <v>99</v>
      </c>
      <c r="K24" s="3"/>
      <c r="L24" s="19" t="s">
        <v>99</v>
      </c>
      <c r="N24" s="19" t="s">
        <v>99</v>
      </c>
      <c r="P24" s="38">
        <v>-589320</v>
      </c>
      <c r="R24" s="19" t="s">
        <v>99</v>
      </c>
      <c r="T24" s="19" t="s">
        <v>99</v>
      </c>
      <c r="V24" s="38">
        <f>SUM(F24:T24)</f>
        <v>-589320</v>
      </c>
    </row>
    <row r="25" spans="1:22" ht="16.5" customHeight="1">
      <c r="A25" s="4" t="s">
        <v>87</v>
      </c>
      <c r="D25" s="4"/>
      <c r="E25" s="4"/>
      <c r="F25" s="19" t="s">
        <v>99</v>
      </c>
      <c r="H25" s="19" t="s">
        <v>99</v>
      </c>
      <c r="J25" s="19" t="s">
        <v>99</v>
      </c>
      <c r="K25" s="3"/>
      <c r="L25" s="19" t="s">
        <v>99</v>
      </c>
      <c r="M25" s="22"/>
      <c r="N25" s="19" t="s">
        <v>99</v>
      </c>
      <c r="O25" s="22"/>
      <c r="P25" s="19" t="s">
        <v>99</v>
      </c>
      <c r="R25" s="19" t="s">
        <v>99</v>
      </c>
      <c r="T25" s="38">
        <v>-1027685036</v>
      </c>
      <c r="V25" s="38">
        <f>SUM(F25:T25)</f>
        <v>-1027685036</v>
      </c>
    </row>
    <row r="26" spans="1:22" ht="16.5" customHeight="1" thickBot="1">
      <c r="A26" s="1" t="s">
        <v>147</v>
      </c>
      <c r="D26" s="4"/>
      <c r="E26" s="4"/>
      <c r="F26" s="37">
        <f>SUM(F21:F25)</f>
        <v>6997535300</v>
      </c>
      <c r="G26" s="15"/>
      <c r="H26" s="37">
        <f>SUM(H21:H25)</f>
        <v>29947436840</v>
      </c>
      <c r="I26" s="15"/>
      <c r="J26" s="37">
        <f>SUM(J21:J25)</f>
        <v>11432046462</v>
      </c>
      <c r="K26" s="15"/>
      <c r="L26" s="37">
        <f>SUM(L21:L25)</f>
        <v>-3436954232</v>
      </c>
      <c r="M26" s="31">
        <f>SUM(M21:M25)</f>
        <v>0</v>
      </c>
      <c r="N26" s="37">
        <f>SUM(N21:N25)</f>
        <v>104344130</v>
      </c>
      <c r="O26" s="31">
        <f>SUM(O21:O25)</f>
        <v>0</v>
      </c>
      <c r="P26" s="37">
        <f>SUM(P21:P25)</f>
        <v>-3302070</v>
      </c>
      <c r="Q26" s="38"/>
      <c r="R26" s="37">
        <f>SUM(R21:R25)</f>
        <v>34880969</v>
      </c>
      <c r="S26" s="38"/>
      <c r="T26" s="37">
        <f>SUM(T21:T25)</f>
        <v>-39359238575</v>
      </c>
      <c r="U26" s="38"/>
      <c r="V26" s="37">
        <f>SUM(V21:V25)</f>
        <v>5716748824</v>
      </c>
    </row>
    <row r="27" spans="1:22" ht="16.5" customHeight="1" thickTop="1">
      <c r="A27" s="1"/>
      <c r="D27" s="4"/>
      <c r="E27" s="4"/>
      <c r="F27" s="31"/>
      <c r="G27" s="15"/>
      <c r="H27" s="31"/>
      <c r="I27" s="15"/>
      <c r="J27" s="31"/>
      <c r="K27" s="15"/>
      <c r="L27" s="31"/>
      <c r="M27" s="31"/>
      <c r="N27" s="31"/>
      <c r="O27" s="31"/>
      <c r="P27" s="31"/>
      <c r="Q27" s="38"/>
      <c r="R27" s="31"/>
      <c r="S27" s="38"/>
      <c r="T27" s="31"/>
      <c r="U27" s="38"/>
      <c r="V27" s="31"/>
    </row>
    <row r="28" spans="1:22" ht="16.5" customHeight="1">
      <c r="A28" s="1"/>
      <c r="D28" s="4"/>
      <c r="E28" s="4"/>
      <c r="F28" s="31"/>
      <c r="G28" s="15"/>
      <c r="H28" s="31"/>
      <c r="I28" s="15"/>
      <c r="J28" s="31"/>
      <c r="K28" s="15"/>
      <c r="L28" s="31"/>
      <c r="M28" s="31"/>
      <c r="N28" s="31"/>
      <c r="O28" s="31"/>
      <c r="P28" s="31"/>
      <c r="Q28" s="38"/>
      <c r="R28" s="31"/>
      <c r="S28" s="38"/>
      <c r="T28" s="31"/>
      <c r="U28" s="38"/>
      <c r="V28" s="31"/>
    </row>
    <row r="29" spans="1:22" ht="16.5" customHeight="1">
      <c r="A29" s="1"/>
      <c r="D29" s="24"/>
      <c r="E29" s="24"/>
      <c r="F29" s="24"/>
      <c r="H29" s="24"/>
      <c r="J29" s="24"/>
      <c r="L29" s="24"/>
      <c r="M29" s="22"/>
      <c r="O29" s="22"/>
      <c r="R29" s="24"/>
      <c r="T29" s="72"/>
      <c r="V29" s="24">
        <f>SUM(F26:T26)-V26</f>
        <v>0</v>
      </c>
    </row>
    <row r="30" spans="1:22" ht="16.5" customHeight="1">
      <c r="A30" s="1"/>
      <c r="D30" s="24"/>
      <c r="E30" s="24"/>
      <c r="F30" s="24"/>
      <c r="H30" s="24"/>
      <c r="J30" s="24"/>
      <c r="L30" s="24"/>
      <c r="R30" s="24"/>
      <c r="T30" s="72"/>
      <c r="V30" s="24"/>
    </row>
    <row r="31" spans="1:22" ht="16.5" customHeight="1">
      <c r="A31" s="1"/>
      <c r="D31" s="24"/>
      <c r="E31" s="24"/>
      <c r="F31" s="24"/>
      <c r="H31" s="24"/>
      <c r="J31" s="24"/>
      <c r="L31" s="24"/>
      <c r="R31" s="24"/>
      <c r="T31" s="72"/>
      <c r="V31" s="24"/>
    </row>
    <row r="32" spans="1:22" ht="16.5" customHeight="1">
      <c r="A32" s="1"/>
      <c r="D32" s="24"/>
      <c r="E32" s="24"/>
      <c r="F32" s="24"/>
      <c r="H32" s="24"/>
      <c r="J32" s="24"/>
      <c r="L32" s="24"/>
      <c r="R32" s="24"/>
      <c r="T32" s="72"/>
      <c r="V32" s="24"/>
    </row>
    <row r="33" spans="1:22" ht="16.5" customHeight="1">
      <c r="A33" s="1"/>
      <c r="D33" s="24"/>
      <c r="E33" s="24"/>
      <c r="F33" s="24"/>
      <c r="H33" s="24"/>
      <c r="J33" s="24"/>
      <c r="L33" s="24"/>
      <c r="R33" s="24"/>
      <c r="T33" s="72"/>
      <c r="V33" s="24"/>
    </row>
    <row r="34" spans="1:22" ht="16.5" customHeight="1">
      <c r="A34" s="1"/>
      <c r="D34" s="24"/>
      <c r="E34" s="24"/>
      <c r="F34" s="24"/>
      <c r="H34" s="24"/>
      <c r="J34" s="24"/>
      <c r="L34" s="24"/>
      <c r="R34" s="24"/>
      <c r="T34" s="72"/>
      <c r="V34" s="24"/>
    </row>
    <row r="35" spans="1:22" ht="16.5" customHeight="1">
      <c r="A35" s="1"/>
      <c r="D35" s="24"/>
      <c r="E35" s="24"/>
      <c r="F35" s="24"/>
      <c r="H35" s="24"/>
      <c r="J35" s="24"/>
      <c r="L35" s="24"/>
      <c r="R35" s="24"/>
      <c r="T35" s="72"/>
      <c r="V35" s="24"/>
    </row>
    <row r="36" spans="1:22" ht="16.5" customHeight="1">
      <c r="A36" s="1"/>
      <c r="D36" s="24"/>
      <c r="E36" s="24"/>
      <c r="F36" s="24"/>
      <c r="H36" s="24"/>
      <c r="J36" s="24"/>
      <c r="L36" s="24"/>
      <c r="R36" s="24"/>
      <c r="T36" s="72"/>
      <c r="V36" s="24"/>
    </row>
    <row r="37" spans="1:22" ht="16.5" customHeight="1">
      <c r="A37" s="1"/>
      <c r="D37" s="24"/>
      <c r="E37" s="24"/>
      <c r="F37" s="24"/>
      <c r="H37" s="24"/>
      <c r="J37" s="24"/>
      <c r="L37" s="24"/>
      <c r="R37" s="24"/>
      <c r="T37" s="72"/>
      <c r="V37" s="24"/>
    </row>
    <row r="38" spans="1:22" ht="16.5" customHeight="1">
      <c r="A38" s="1"/>
      <c r="D38" s="24"/>
      <c r="E38" s="24"/>
      <c r="F38" s="24"/>
      <c r="H38" s="24"/>
      <c r="J38" s="24"/>
      <c r="L38" s="24"/>
      <c r="R38" s="24"/>
      <c r="T38" s="72"/>
      <c r="V38" s="24"/>
    </row>
    <row r="39" spans="1:22" s="22" customFormat="1" ht="16.5" customHeight="1">
      <c r="A39" s="76" t="str">
        <f>'Eng 5'!A37:L37</f>
        <v>The notes on pages 9 to 24 form an integral part of these interim financial statements.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ht="4.5" customHeight="1">
      <c r="A40" s="25"/>
      <c r="B40" s="48"/>
      <c r="C40" s="48"/>
      <c r="D40" s="27"/>
      <c r="E40" s="27"/>
      <c r="F40" s="27"/>
      <c r="G40" s="27"/>
      <c r="H40" s="27"/>
      <c r="I40" s="27"/>
      <c r="J40" s="2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47"/>
    </row>
  </sheetData>
  <mergeCells count="3">
    <mergeCell ref="F6:V6"/>
    <mergeCell ref="F9:H9"/>
    <mergeCell ref="A39:V39"/>
  </mergeCells>
  <printOptions/>
  <pageMargins left="0.4" right="0.25" top="0.5" bottom="0.6" header="0.49" footer="0.4"/>
  <pageSetup firstPageNumber="6" useFirstPageNumber="1" fitToHeight="2" horizontalDpi="600" verticalDpi="600" orientation="landscape" paperSize="9" scale="83" r:id="rId1"/>
  <headerFooter alignWithMargins="0">
    <oddFooter>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4">
      <selection activeCell="A11" sqref="A11"/>
    </sheetView>
  </sheetViews>
  <sheetFormatPr defaultColWidth="9.140625" defaultRowHeight="16.5" customHeight="1"/>
  <cols>
    <col min="1" max="1" width="25.00390625" style="55" customWidth="1"/>
    <col min="2" max="2" width="3.140625" style="55" customWidth="1"/>
    <col min="3" max="3" width="0.5625" style="55" customWidth="1"/>
    <col min="4" max="4" width="15.421875" style="55" customWidth="1"/>
    <col min="5" max="5" width="0.85546875" style="55" customWidth="1"/>
    <col min="6" max="6" width="15.28125" style="55" customWidth="1"/>
    <col min="7" max="7" width="0.42578125" style="55" customWidth="1"/>
    <col min="8" max="8" width="15.7109375" style="55" customWidth="1"/>
    <col min="9" max="9" width="0.9921875" style="55" customWidth="1"/>
    <col min="10" max="10" width="15.421875" style="55" customWidth="1"/>
    <col min="11" max="16384" width="13.00390625" style="56" customWidth="1"/>
  </cols>
  <sheetData>
    <row r="1" ht="16.5" customHeight="1">
      <c r="A1" s="1" t="s">
        <v>131</v>
      </c>
    </row>
    <row r="2" spans="1:10" s="4" customFormat="1" ht="16.5" customHeight="1">
      <c r="A2" s="28" t="s">
        <v>122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s="4" customFormat="1" ht="16.5" customHeight="1">
      <c r="A3" s="7" t="str">
        <f>'Eng 2-4'!A119</f>
        <v>For the three-month periods ended 31 March 2004 and 2003</v>
      </c>
      <c r="B3" s="8"/>
      <c r="C3" s="9"/>
      <c r="D3" s="9"/>
      <c r="E3" s="9"/>
      <c r="F3" s="9"/>
      <c r="G3" s="9"/>
      <c r="H3" s="9"/>
      <c r="I3" s="9"/>
      <c r="J3" s="9"/>
    </row>
    <row r="4" spans="2:10" s="4" customFormat="1" ht="16.5" customHeight="1">
      <c r="B4" s="2"/>
      <c r="C4" s="3"/>
      <c r="D4" s="3"/>
      <c r="E4" s="3"/>
      <c r="F4" s="3"/>
      <c r="G4" s="3"/>
      <c r="H4" s="3"/>
      <c r="I4" s="3"/>
      <c r="J4" s="3"/>
    </row>
    <row r="5" spans="2:10" s="4" customFormat="1" ht="16.5" customHeight="1">
      <c r="B5" s="2"/>
      <c r="C5" s="3"/>
      <c r="D5" s="10" t="s">
        <v>1</v>
      </c>
      <c r="E5" s="10"/>
      <c r="F5" s="10"/>
      <c r="G5" s="13"/>
      <c r="H5" s="10" t="s">
        <v>2</v>
      </c>
      <c r="I5" s="10"/>
      <c r="J5" s="10"/>
    </row>
    <row r="6" spans="2:10" s="4" customFormat="1" ht="16.5" customHeight="1">
      <c r="B6" s="2"/>
      <c r="C6" s="3"/>
      <c r="D6" s="12" t="s">
        <v>59</v>
      </c>
      <c r="E6" s="13"/>
      <c r="F6" s="12" t="s">
        <v>59</v>
      </c>
      <c r="G6" s="13"/>
      <c r="H6" s="12" t="s">
        <v>59</v>
      </c>
      <c r="I6" s="13"/>
      <c r="J6" s="12" t="s">
        <v>59</v>
      </c>
    </row>
    <row r="7" spans="2:10" s="4" customFormat="1" ht="16.5" customHeight="1">
      <c r="B7" s="2"/>
      <c r="C7" s="3"/>
      <c r="D7" s="12" t="s">
        <v>125</v>
      </c>
      <c r="E7" s="13"/>
      <c r="F7" s="12" t="s">
        <v>96</v>
      </c>
      <c r="G7" s="13"/>
      <c r="H7" s="12" t="str">
        <f>D7</f>
        <v>2004</v>
      </c>
      <c r="I7" s="13"/>
      <c r="J7" s="12" t="str">
        <f>F7</f>
        <v>2003</v>
      </c>
    </row>
    <row r="8" spans="2:10" s="4" customFormat="1" ht="16.5" customHeight="1">
      <c r="B8" s="5"/>
      <c r="C8" s="3"/>
      <c r="D8" s="14" t="s">
        <v>98</v>
      </c>
      <c r="E8" s="13"/>
      <c r="F8" s="14" t="str">
        <f>D8</f>
        <v>Baht </v>
      </c>
      <c r="G8" s="13"/>
      <c r="H8" s="14" t="str">
        <f>F8</f>
        <v>Baht </v>
      </c>
      <c r="I8" s="13"/>
      <c r="J8" s="14" t="str">
        <f>H8</f>
        <v>Baht </v>
      </c>
    </row>
    <row r="9" spans="2:10" s="4" customFormat="1" ht="16.5" customHeight="1">
      <c r="B9" s="5"/>
      <c r="C9" s="3"/>
      <c r="D9" s="11"/>
      <c r="E9" s="13"/>
      <c r="F9" s="11"/>
      <c r="G9" s="13"/>
      <c r="H9" s="11"/>
      <c r="I9" s="13"/>
      <c r="J9" s="11"/>
    </row>
    <row r="10" spans="1:10" s="4" customFormat="1" ht="16.5" customHeight="1">
      <c r="A10" s="1" t="s">
        <v>15</v>
      </c>
      <c r="B10" s="2"/>
      <c r="C10" s="3"/>
      <c r="D10" s="24"/>
      <c r="E10" s="3"/>
      <c r="F10" s="24"/>
      <c r="G10" s="3"/>
      <c r="H10" s="24"/>
      <c r="I10" s="3"/>
      <c r="J10" s="24"/>
    </row>
    <row r="11" spans="1:10" s="4" customFormat="1" ht="16.5" customHeight="1">
      <c r="A11" s="4" t="s">
        <v>118</v>
      </c>
      <c r="B11" s="2"/>
      <c r="C11" s="3"/>
      <c r="D11" s="15">
        <v>-44005657999</v>
      </c>
      <c r="E11" s="3"/>
      <c r="F11" s="15">
        <v>-38331553539</v>
      </c>
      <c r="G11" s="3"/>
      <c r="H11" s="15">
        <v>-44005657999</v>
      </c>
      <c r="I11" s="3"/>
      <c r="J11" s="15">
        <v>-38331553539</v>
      </c>
    </row>
    <row r="12" spans="1:10" s="4" customFormat="1" ht="16.5" customHeight="1">
      <c r="A12" s="4" t="s">
        <v>152</v>
      </c>
      <c r="B12" s="2"/>
      <c r="C12" s="3"/>
      <c r="D12" s="15">
        <f>'Eng 2-4'!D163</f>
        <v>276670735</v>
      </c>
      <c r="E12" s="3"/>
      <c r="F12" s="15">
        <v>-1027685036</v>
      </c>
      <c r="G12" s="3"/>
      <c r="H12" s="15">
        <f>'Eng 2-4'!H163</f>
        <v>276670735</v>
      </c>
      <c r="I12" s="3"/>
      <c r="J12" s="15">
        <v>-1027685036</v>
      </c>
    </row>
    <row r="13" spans="1:10" s="4" customFormat="1" ht="16.5" customHeight="1">
      <c r="A13" s="4" t="s">
        <v>119</v>
      </c>
      <c r="B13" s="2"/>
      <c r="C13" s="3"/>
      <c r="D13" s="18">
        <f>SUM(D11:D12)</f>
        <v>-43728987264</v>
      </c>
      <c r="E13" s="3"/>
      <c r="F13" s="18">
        <f>SUM(F11:F12)</f>
        <v>-39359238575</v>
      </c>
      <c r="G13" s="3"/>
      <c r="H13" s="18">
        <f>SUM(H11:H12)</f>
        <v>-43728987264</v>
      </c>
      <c r="I13" s="3"/>
      <c r="J13" s="18">
        <f>SUM(J11:J12)</f>
        <v>-39359238575</v>
      </c>
    </row>
    <row r="14" spans="2:10" s="4" customFormat="1" ht="16.5" customHeight="1">
      <c r="B14" s="2"/>
      <c r="C14" s="3"/>
      <c r="D14" s="15"/>
      <c r="E14" s="3"/>
      <c r="F14" s="3"/>
      <c r="G14" s="3"/>
      <c r="H14" s="15"/>
      <c r="I14" s="3"/>
      <c r="J14" s="15"/>
    </row>
    <row r="15" spans="1:10" s="4" customFormat="1" ht="16.5" customHeight="1">
      <c r="A15" s="1" t="s">
        <v>92</v>
      </c>
      <c r="B15" s="2"/>
      <c r="C15" s="3"/>
      <c r="D15" s="38"/>
      <c r="H15" s="38"/>
      <c r="J15" s="38"/>
    </row>
    <row r="16" spans="1:10" s="4" customFormat="1" ht="16.5" customHeight="1">
      <c r="A16" s="4" t="s">
        <v>115</v>
      </c>
      <c r="B16" s="2"/>
      <c r="C16" s="3"/>
      <c r="D16" s="32">
        <f>'Eng 2-4'!D104</f>
        <v>34880969</v>
      </c>
      <c r="E16" s="3"/>
      <c r="F16" s="32">
        <f>'Eng 2-4'!F104</f>
        <v>34880969</v>
      </c>
      <c r="G16" s="3"/>
      <c r="H16" s="32">
        <f>'Eng 2-4'!H104</f>
        <v>34880969</v>
      </c>
      <c r="I16" s="3"/>
      <c r="J16" s="32">
        <f>'Eng 2-4'!J104</f>
        <v>34880969</v>
      </c>
    </row>
    <row r="17" spans="2:10" s="4" customFormat="1" ht="16.5" customHeight="1">
      <c r="B17" s="2"/>
      <c r="C17" s="3"/>
      <c r="D17" s="15"/>
      <c r="E17" s="3"/>
      <c r="F17" s="3"/>
      <c r="G17" s="3"/>
      <c r="H17" s="15"/>
      <c r="I17" s="3"/>
      <c r="J17" s="15"/>
    </row>
    <row r="18" spans="1:10" s="4" customFormat="1" ht="16.5" customHeight="1" thickBot="1">
      <c r="A18" s="1" t="s">
        <v>48</v>
      </c>
      <c r="B18" s="2"/>
      <c r="C18" s="3"/>
      <c r="D18" s="21">
        <f>SUM(D13:D16)</f>
        <v>-43694106295</v>
      </c>
      <c r="E18" s="3"/>
      <c r="F18" s="21">
        <f>SUM(F13:F16)</f>
        <v>-39324357606</v>
      </c>
      <c r="G18" s="3"/>
      <c r="H18" s="21">
        <f>SUM(H13:H16)</f>
        <v>-43694106295</v>
      </c>
      <c r="I18" s="3"/>
      <c r="J18" s="21">
        <f>SUM(J13:J16)</f>
        <v>-39324357606</v>
      </c>
    </row>
    <row r="19" spans="2:10" s="4" customFormat="1" ht="16.5" customHeight="1" thickTop="1">
      <c r="B19" s="2"/>
      <c r="C19" s="3"/>
      <c r="D19" s="3"/>
      <c r="E19" s="3"/>
      <c r="F19" s="3"/>
      <c r="G19" s="3"/>
      <c r="H19" s="3"/>
      <c r="I19" s="3"/>
      <c r="J19" s="3"/>
    </row>
    <row r="20" spans="2:10" s="4" customFormat="1" ht="16.5" customHeight="1">
      <c r="B20" s="2"/>
      <c r="C20" s="3"/>
      <c r="D20" s="3"/>
      <c r="E20" s="3"/>
      <c r="F20" s="3"/>
      <c r="G20" s="3"/>
      <c r="H20" s="3"/>
      <c r="I20" s="3"/>
      <c r="J20" s="3"/>
    </row>
    <row r="21" spans="2:10" s="4" customFormat="1" ht="16.5" customHeight="1">
      <c r="B21" s="2"/>
      <c r="C21" s="3"/>
      <c r="D21" s="3"/>
      <c r="E21" s="3"/>
      <c r="F21" s="3"/>
      <c r="G21" s="3"/>
      <c r="H21" s="3"/>
      <c r="I21" s="3"/>
      <c r="J21" s="3"/>
    </row>
    <row r="22" spans="2:10" s="4" customFormat="1" ht="16.5" customHeight="1">
      <c r="B22" s="2"/>
      <c r="C22" s="3"/>
      <c r="D22" s="3"/>
      <c r="E22" s="3"/>
      <c r="F22" s="3"/>
      <c r="G22" s="3"/>
      <c r="H22" s="3"/>
      <c r="I22" s="3"/>
      <c r="J22" s="3"/>
    </row>
    <row r="23" spans="2:10" s="4" customFormat="1" ht="16.5" customHeight="1">
      <c r="B23" s="2"/>
      <c r="C23" s="3"/>
      <c r="D23" s="3"/>
      <c r="E23" s="3"/>
      <c r="F23" s="3"/>
      <c r="G23" s="3"/>
      <c r="H23" s="3"/>
      <c r="I23" s="3"/>
      <c r="J23" s="3"/>
    </row>
    <row r="24" spans="2:10" s="4" customFormat="1" ht="16.5" customHeight="1">
      <c r="B24" s="2"/>
      <c r="C24" s="3"/>
      <c r="D24" s="3"/>
      <c r="E24" s="3"/>
      <c r="F24" s="3"/>
      <c r="G24" s="3"/>
      <c r="H24" s="3"/>
      <c r="I24" s="3"/>
      <c r="J24" s="3"/>
    </row>
    <row r="25" spans="2:10" s="4" customFormat="1" ht="16.5" customHeight="1">
      <c r="B25" s="2"/>
      <c r="C25" s="3"/>
      <c r="D25" s="3"/>
      <c r="E25" s="3"/>
      <c r="F25" s="3"/>
      <c r="G25" s="3"/>
      <c r="H25" s="3"/>
      <c r="I25" s="3"/>
      <c r="J25" s="3"/>
    </row>
    <row r="26" spans="2:10" s="4" customFormat="1" ht="16.5" customHeight="1">
      <c r="B26" s="2"/>
      <c r="C26" s="3"/>
      <c r="D26" s="3"/>
      <c r="E26" s="3"/>
      <c r="F26" s="3"/>
      <c r="G26" s="3"/>
      <c r="H26" s="3"/>
      <c r="I26" s="3"/>
      <c r="J26" s="3"/>
    </row>
    <row r="27" spans="2:10" s="4" customFormat="1" ht="16.5" customHeight="1">
      <c r="B27" s="2"/>
      <c r="C27" s="3"/>
      <c r="D27" s="3"/>
      <c r="E27" s="3"/>
      <c r="F27" s="3"/>
      <c r="G27" s="3"/>
      <c r="H27" s="3"/>
      <c r="I27" s="3"/>
      <c r="J27" s="3"/>
    </row>
    <row r="28" spans="2:10" s="4" customFormat="1" ht="16.5" customHeight="1">
      <c r="B28" s="2"/>
      <c r="C28" s="3"/>
      <c r="D28" s="3"/>
      <c r="E28" s="3"/>
      <c r="F28" s="3"/>
      <c r="G28" s="3"/>
      <c r="H28" s="3"/>
      <c r="I28" s="3"/>
      <c r="J28" s="3"/>
    </row>
    <row r="29" spans="2:10" s="4" customFormat="1" ht="16.5" customHeight="1">
      <c r="B29" s="2"/>
      <c r="C29" s="3"/>
      <c r="D29" s="3"/>
      <c r="E29" s="3"/>
      <c r="F29" s="3"/>
      <c r="G29" s="3"/>
      <c r="H29" s="3"/>
      <c r="I29" s="3"/>
      <c r="J29" s="3"/>
    </row>
    <row r="30" spans="2:10" s="4" customFormat="1" ht="16.5" customHeight="1">
      <c r="B30" s="2"/>
      <c r="C30" s="3"/>
      <c r="D30" s="3"/>
      <c r="E30" s="3"/>
      <c r="F30" s="3"/>
      <c r="G30" s="3"/>
      <c r="H30" s="3"/>
      <c r="I30" s="3"/>
      <c r="J30" s="3"/>
    </row>
    <row r="31" spans="2:10" s="4" customFormat="1" ht="16.5" customHeight="1">
      <c r="B31" s="2"/>
      <c r="C31" s="3"/>
      <c r="D31" s="3"/>
      <c r="E31" s="3"/>
      <c r="F31" s="3"/>
      <c r="G31" s="3"/>
      <c r="H31" s="3"/>
      <c r="I31" s="3"/>
      <c r="J31" s="3"/>
    </row>
    <row r="32" spans="2:10" s="4" customFormat="1" ht="16.5" customHeight="1">
      <c r="B32" s="2"/>
      <c r="C32" s="3"/>
      <c r="D32" s="3"/>
      <c r="E32" s="3"/>
      <c r="F32" s="3"/>
      <c r="G32" s="3"/>
      <c r="H32" s="3"/>
      <c r="I32" s="3"/>
      <c r="J32" s="3"/>
    </row>
    <row r="33" spans="2:10" s="4" customFormat="1" ht="16.5" customHeight="1">
      <c r="B33" s="2"/>
      <c r="C33" s="3"/>
      <c r="D33" s="3"/>
      <c r="E33" s="3"/>
      <c r="F33" s="3"/>
      <c r="G33" s="3"/>
      <c r="H33" s="3"/>
      <c r="I33" s="3"/>
      <c r="J33" s="3"/>
    </row>
    <row r="34" spans="2:10" s="4" customFormat="1" ht="16.5" customHeight="1">
      <c r="B34" s="2"/>
      <c r="C34" s="3"/>
      <c r="D34" s="3"/>
      <c r="E34" s="3"/>
      <c r="F34" s="3"/>
      <c r="G34" s="3"/>
      <c r="H34" s="3"/>
      <c r="I34" s="3"/>
      <c r="J34" s="3"/>
    </row>
    <row r="35" spans="2:10" s="4" customFormat="1" ht="16.5" customHeight="1">
      <c r="B35" s="2"/>
      <c r="C35" s="3"/>
      <c r="D35" s="3"/>
      <c r="E35" s="3"/>
      <c r="F35" s="3"/>
      <c r="G35" s="3"/>
      <c r="H35" s="3"/>
      <c r="I35" s="3"/>
      <c r="J35" s="3"/>
    </row>
    <row r="36" spans="2:10" s="4" customFormat="1" ht="16.5" customHeight="1">
      <c r="B36" s="2"/>
      <c r="C36" s="3"/>
      <c r="D36" s="3"/>
      <c r="E36" s="3"/>
      <c r="F36" s="3"/>
      <c r="G36" s="3"/>
      <c r="H36" s="3"/>
      <c r="I36" s="3"/>
      <c r="J36" s="3"/>
    </row>
    <row r="37" spans="2:10" s="4" customFormat="1" ht="16.5" customHeight="1">
      <c r="B37" s="2"/>
      <c r="C37" s="3"/>
      <c r="D37" s="3"/>
      <c r="E37" s="3"/>
      <c r="F37" s="3"/>
      <c r="G37" s="3"/>
      <c r="H37" s="3"/>
      <c r="I37" s="3"/>
      <c r="J37" s="3"/>
    </row>
    <row r="38" spans="2:10" s="4" customFormat="1" ht="16.5" customHeight="1">
      <c r="B38" s="2"/>
      <c r="C38" s="3"/>
      <c r="D38" s="3"/>
      <c r="E38" s="3"/>
      <c r="F38" s="3"/>
      <c r="G38" s="3"/>
      <c r="H38" s="3"/>
      <c r="I38" s="3"/>
      <c r="J38" s="3"/>
    </row>
    <row r="39" spans="2:10" s="4" customFormat="1" ht="16.5" customHeight="1">
      <c r="B39" s="2"/>
      <c r="C39" s="3"/>
      <c r="D39" s="3"/>
      <c r="E39" s="3"/>
      <c r="F39" s="3"/>
      <c r="G39" s="3"/>
      <c r="H39" s="3"/>
      <c r="I39" s="3"/>
      <c r="J39" s="3"/>
    </row>
    <row r="40" spans="2:10" s="4" customFormat="1" ht="16.5" customHeight="1">
      <c r="B40" s="2"/>
      <c r="C40" s="3"/>
      <c r="D40" s="3"/>
      <c r="E40" s="3"/>
      <c r="F40" s="3"/>
      <c r="G40" s="3"/>
      <c r="H40" s="3"/>
      <c r="I40" s="3"/>
      <c r="J40" s="3"/>
    </row>
    <row r="41" spans="2:10" s="4" customFormat="1" ht="16.5" customHeight="1">
      <c r="B41" s="2"/>
      <c r="C41" s="3"/>
      <c r="D41" s="3"/>
      <c r="E41" s="3"/>
      <c r="F41" s="3"/>
      <c r="G41" s="3"/>
      <c r="H41" s="3"/>
      <c r="I41" s="3"/>
      <c r="J41" s="3"/>
    </row>
    <row r="42" spans="2:10" s="4" customFormat="1" ht="16.5" customHeight="1">
      <c r="B42" s="2"/>
      <c r="C42" s="3"/>
      <c r="D42" s="3"/>
      <c r="E42" s="3"/>
      <c r="F42" s="3"/>
      <c r="G42" s="3"/>
      <c r="H42" s="3"/>
      <c r="I42" s="3"/>
      <c r="J42" s="3"/>
    </row>
    <row r="43" spans="2:10" s="4" customFormat="1" ht="16.5" customHeight="1">
      <c r="B43" s="2"/>
      <c r="C43" s="3"/>
      <c r="D43" s="3"/>
      <c r="E43" s="3"/>
      <c r="F43" s="3"/>
      <c r="G43" s="3"/>
      <c r="H43" s="3"/>
      <c r="I43" s="3"/>
      <c r="J43" s="3"/>
    </row>
    <row r="44" spans="2:10" s="4" customFormat="1" ht="16.5" customHeight="1">
      <c r="B44" s="2"/>
      <c r="C44" s="3"/>
      <c r="D44" s="3"/>
      <c r="E44" s="3"/>
      <c r="F44" s="3"/>
      <c r="G44" s="3"/>
      <c r="H44" s="3"/>
      <c r="I44" s="3"/>
      <c r="J44" s="3"/>
    </row>
    <row r="45" spans="2:10" s="4" customFormat="1" ht="20.25" customHeight="1">
      <c r="B45" s="2"/>
      <c r="C45" s="3"/>
      <c r="D45" s="3"/>
      <c r="E45" s="3"/>
      <c r="F45" s="3"/>
      <c r="G45" s="3"/>
      <c r="H45" s="3"/>
      <c r="I45" s="3"/>
      <c r="J45" s="3"/>
    </row>
    <row r="46" spans="2:10" s="4" customFormat="1" ht="16.5" customHeight="1">
      <c r="B46" s="2"/>
      <c r="C46" s="3"/>
      <c r="D46" s="3"/>
      <c r="E46" s="3"/>
      <c r="F46" s="3"/>
      <c r="G46" s="3"/>
      <c r="H46" s="3"/>
      <c r="I46" s="3"/>
      <c r="J46" s="3"/>
    </row>
    <row r="47" spans="1:10" s="4" customFormat="1" ht="16.5" customHeight="1">
      <c r="A47" s="68" t="str">
        <f>+'Eng 2-4'!A57</f>
        <v>The notes on pages 9 to 24 form an integral part of these interim financial statements.</v>
      </c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4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</row>
  </sheetData>
  <mergeCells count="3">
    <mergeCell ref="D5:F5"/>
    <mergeCell ref="H5:J5"/>
    <mergeCell ref="A47:J47"/>
  </mergeCells>
  <printOptions/>
  <pageMargins left="1" right="0.5" top="0.5" bottom="0.6" header="0.49" footer="0.4"/>
  <pageSetup firstPageNumber="7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40">
      <selection activeCell="A109" sqref="A109"/>
    </sheetView>
  </sheetViews>
  <sheetFormatPr defaultColWidth="9.140625" defaultRowHeight="16.5" customHeight="1"/>
  <cols>
    <col min="1" max="1" width="33.7109375" style="55" customWidth="1"/>
    <col min="2" max="2" width="5.8515625" style="55" customWidth="1"/>
    <col min="3" max="3" width="1.28515625" style="55" customWidth="1"/>
    <col min="4" max="4" width="14.421875" style="55" customWidth="1"/>
    <col min="5" max="5" width="0.85546875" style="55" customWidth="1"/>
    <col min="6" max="6" width="14.421875" style="55" customWidth="1"/>
    <col min="7" max="7" width="0.85546875" style="55" customWidth="1"/>
    <col min="8" max="8" width="14.421875" style="55" customWidth="1"/>
    <col min="9" max="9" width="0.9921875" style="55" customWidth="1"/>
    <col min="10" max="10" width="14.421875" style="55" customWidth="1"/>
    <col min="11" max="16384" width="13.00390625" style="56" customWidth="1"/>
  </cols>
  <sheetData>
    <row r="1" ht="16.5" customHeight="1">
      <c r="A1" s="1" t="s">
        <v>131</v>
      </c>
    </row>
    <row r="2" spans="1:10" s="4" customFormat="1" ht="16.5" customHeight="1">
      <c r="A2" s="57" t="s">
        <v>63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s="4" customFormat="1" ht="16.5" customHeight="1">
      <c r="A3" s="7" t="str">
        <f>'Eng 7'!A3</f>
        <v>For the three-month periods ended 31 March 2004 and 2003</v>
      </c>
      <c r="B3" s="8"/>
      <c r="C3" s="9"/>
      <c r="D3" s="9"/>
      <c r="E3" s="9"/>
      <c r="F3" s="9"/>
      <c r="G3" s="9"/>
      <c r="H3" s="9"/>
      <c r="I3" s="9"/>
      <c r="J3" s="9"/>
    </row>
    <row r="4" spans="2:10" s="4" customFormat="1" ht="16.5" customHeight="1">
      <c r="B4" s="2"/>
      <c r="C4" s="3"/>
      <c r="D4" s="3"/>
      <c r="E4" s="3"/>
      <c r="F4" s="3"/>
      <c r="G4" s="3"/>
      <c r="H4" s="3"/>
      <c r="I4" s="3"/>
      <c r="J4" s="3"/>
    </row>
    <row r="5" spans="2:10" s="4" customFormat="1" ht="16.5" customHeight="1">
      <c r="B5" s="2"/>
      <c r="C5" s="3"/>
      <c r="D5" s="10" t="s">
        <v>1</v>
      </c>
      <c r="E5" s="10"/>
      <c r="F5" s="10"/>
      <c r="G5" s="6"/>
      <c r="H5" s="10" t="s">
        <v>2</v>
      </c>
      <c r="I5" s="10"/>
      <c r="J5" s="10"/>
    </row>
    <row r="6" spans="2:10" s="4" customFormat="1" ht="16.5" customHeight="1">
      <c r="B6" s="2"/>
      <c r="C6" s="3"/>
      <c r="D6" s="12" t="s">
        <v>59</v>
      </c>
      <c r="E6" s="13"/>
      <c r="F6" s="12" t="s">
        <v>59</v>
      </c>
      <c r="G6" s="13"/>
      <c r="H6" s="12" t="s">
        <v>59</v>
      </c>
      <c r="I6" s="13"/>
      <c r="J6" s="12" t="s">
        <v>59</v>
      </c>
    </row>
    <row r="7" spans="2:10" s="4" customFormat="1" ht="16.5" customHeight="1">
      <c r="B7" s="2"/>
      <c r="C7" s="3"/>
      <c r="D7" s="12" t="s">
        <v>125</v>
      </c>
      <c r="E7" s="13"/>
      <c r="F7" s="12" t="s">
        <v>96</v>
      </c>
      <c r="G7" s="13"/>
      <c r="H7" s="12" t="str">
        <f>D7</f>
        <v>2004</v>
      </c>
      <c r="I7" s="13"/>
      <c r="J7" s="12" t="str">
        <f>F7</f>
        <v>2003</v>
      </c>
    </row>
    <row r="8" spans="2:10" s="4" customFormat="1" ht="16.5" customHeight="1">
      <c r="B8" s="8" t="s">
        <v>3</v>
      </c>
      <c r="C8" s="3"/>
      <c r="D8" s="14" t="s">
        <v>98</v>
      </c>
      <c r="E8" s="13"/>
      <c r="F8" s="14" t="str">
        <f>D8</f>
        <v>Baht </v>
      </c>
      <c r="G8" s="13"/>
      <c r="H8" s="14" t="str">
        <f>F8</f>
        <v>Baht </v>
      </c>
      <c r="I8" s="13"/>
      <c r="J8" s="14" t="str">
        <f>H8</f>
        <v>Baht </v>
      </c>
    </row>
    <row r="9" spans="2:10" s="4" customFormat="1" ht="16.5" customHeight="1">
      <c r="B9" s="2"/>
      <c r="C9" s="3"/>
      <c r="D9" s="58"/>
      <c r="E9" s="3"/>
      <c r="F9" s="58"/>
      <c r="G9" s="3"/>
      <c r="H9" s="58"/>
      <c r="I9" s="3"/>
      <c r="J9" s="58"/>
    </row>
    <row r="10" spans="1:10" s="4" customFormat="1" ht="16.5" customHeight="1">
      <c r="A10" s="1" t="s">
        <v>25</v>
      </c>
      <c r="B10" s="2">
        <v>15</v>
      </c>
      <c r="C10" s="3"/>
      <c r="D10" s="32">
        <v>1929538278</v>
      </c>
      <c r="E10" s="15"/>
      <c r="F10" s="32">
        <v>771651295</v>
      </c>
      <c r="G10" s="15"/>
      <c r="H10" s="32">
        <v>1606645619</v>
      </c>
      <c r="I10" s="15"/>
      <c r="J10" s="32">
        <v>1203571438</v>
      </c>
    </row>
    <row r="11" spans="2:10" s="4" customFormat="1" ht="16.5" customHeight="1">
      <c r="B11" s="2"/>
      <c r="C11" s="3"/>
      <c r="D11" s="59"/>
      <c r="E11" s="15"/>
      <c r="F11" s="59"/>
      <c r="G11" s="15"/>
      <c r="H11" s="59"/>
      <c r="I11" s="15"/>
      <c r="J11" s="59"/>
    </row>
    <row r="12" spans="1:10" s="4" customFormat="1" ht="16.5" customHeight="1">
      <c r="A12" s="1" t="s">
        <v>26</v>
      </c>
      <c r="B12" s="2"/>
      <c r="C12" s="3"/>
      <c r="D12" s="15"/>
      <c r="E12" s="15"/>
      <c r="F12" s="15"/>
      <c r="G12" s="15"/>
      <c r="H12" s="15"/>
      <c r="I12" s="15"/>
      <c r="J12" s="15"/>
    </row>
    <row r="13" spans="1:10" s="4" customFormat="1" ht="16.5" customHeight="1">
      <c r="A13" s="4" t="s">
        <v>116</v>
      </c>
      <c r="B13" s="2"/>
      <c r="C13" s="3"/>
      <c r="D13" s="15">
        <v>-993688217</v>
      </c>
      <c r="E13" s="15"/>
      <c r="F13" s="15">
        <v>-239745429</v>
      </c>
      <c r="G13" s="15"/>
      <c r="H13" s="15">
        <v>-1629772187</v>
      </c>
      <c r="I13" s="15"/>
      <c r="J13" s="15">
        <v>-325654795</v>
      </c>
    </row>
    <row r="14" spans="1:10" s="4" customFormat="1" ht="16.5" customHeight="1">
      <c r="A14" s="4" t="s">
        <v>162</v>
      </c>
      <c r="B14" s="2"/>
      <c r="C14" s="3"/>
      <c r="D14" s="15"/>
      <c r="E14" s="15"/>
      <c r="F14" s="15"/>
      <c r="G14" s="15"/>
      <c r="H14" s="15"/>
      <c r="I14" s="15"/>
      <c r="J14" s="15"/>
    </row>
    <row r="15" spans="1:10" s="4" customFormat="1" ht="16.5" customHeight="1">
      <c r="A15" s="4" t="s">
        <v>163</v>
      </c>
      <c r="B15" s="2"/>
      <c r="C15" s="3"/>
      <c r="D15" s="15">
        <v>2016774867</v>
      </c>
      <c r="E15" s="15"/>
      <c r="F15" s="15">
        <v>6150025</v>
      </c>
      <c r="G15" s="15"/>
      <c r="H15" s="15">
        <v>2017892551</v>
      </c>
      <c r="I15" s="2"/>
      <c r="J15" s="2" t="s">
        <v>99</v>
      </c>
    </row>
    <row r="16" spans="1:10" s="4" customFormat="1" ht="16.5" customHeight="1">
      <c r="A16" s="4" t="s">
        <v>120</v>
      </c>
      <c r="B16" s="2">
        <v>6</v>
      </c>
      <c r="C16" s="3"/>
      <c r="D16" s="15">
        <v>-4445053</v>
      </c>
      <c r="E16" s="15"/>
      <c r="F16" s="15">
        <v>-11336283</v>
      </c>
      <c r="G16" s="2"/>
      <c r="H16" s="15">
        <v>-4445053</v>
      </c>
      <c r="I16" s="2"/>
      <c r="J16" s="15">
        <v>-11336283</v>
      </c>
    </row>
    <row r="17" spans="1:10" s="4" customFormat="1" ht="16.5" customHeight="1">
      <c r="A17" s="4" t="s">
        <v>64</v>
      </c>
      <c r="B17" s="2"/>
      <c r="C17" s="3"/>
      <c r="D17" s="38"/>
      <c r="E17" s="15"/>
      <c r="F17" s="38"/>
      <c r="G17" s="15"/>
      <c r="H17" s="15"/>
      <c r="I17" s="15"/>
      <c r="J17" s="15"/>
    </row>
    <row r="18" spans="1:10" s="4" customFormat="1" ht="16.5" customHeight="1">
      <c r="A18" s="4" t="s">
        <v>27</v>
      </c>
      <c r="B18" s="2"/>
      <c r="C18" s="3"/>
      <c r="D18" s="15">
        <v>-656863193</v>
      </c>
      <c r="E18" s="15"/>
      <c r="F18" s="15">
        <v>-1907892704</v>
      </c>
      <c r="G18" s="15"/>
      <c r="H18" s="15">
        <v>-139577325</v>
      </c>
      <c r="I18" s="15"/>
      <c r="J18" s="15">
        <v>-270461341</v>
      </c>
    </row>
    <row r="19" spans="1:10" s="4" customFormat="1" ht="16.5" customHeight="1">
      <c r="A19" s="4" t="s">
        <v>113</v>
      </c>
      <c r="B19" s="2">
        <v>4</v>
      </c>
      <c r="C19" s="3"/>
      <c r="D19" s="2" t="s">
        <v>99</v>
      </c>
      <c r="E19" s="2"/>
      <c r="F19" s="2" t="s">
        <v>99</v>
      </c>
      <c r="G19" s="15"/>
      <c r="H19" s="15">
        <v>-717248989</v>
      </c>
      <c r="I19" s="15"/>
      <c r="J19" s="15">
        <v>-30970000</v>
      </c>
    </row>
    <row r="20" spans="1:10" s="4" customFormat="1" ht="16.5" customHeight="1">
      <c r="A20" s="4" t="s">
        <v>144</v>
      </c>
      <c r="B20" s="2"/>
      <c r="C20" s="3"/>
      <c r="D20" s="15">
        <v>15300100</v>
      </c>
      <c r="E20" s="2"/>
      <c r="F20" s="2" t="s">
        <v>99</v>
      </c>
      <c r="G20" s="15"/>
      <c r="H20" s="15">
        <v>-233191840</v>
      </c>
      <c r="I20" s="15"/>
      <c r="J20" s="2" t="s">
        <v>99</v>
      </c>
    </row>
    <row r="21" spans="1:10" s="4" customFormat="1" ht="16.5" customHeight="1">
      <c r="A21" s="4" t="s">
        <v>28</v>
      </c>
      <c r="B21" s="2"/>
      <c r="C21" s="3"/>
      <c r="D21" s="15"/>
      <c r="E21" s="15"/>
      <c r="F21" s="15"/>
      <c r="G21" s="15"/>
      <c r="H21" s="15"/>
      <c r="I21" s="15"/>
      <c r="J21" s="15"/>
    </row>
    <row r="22" spans="1:10" s="4" customFormat="1" ht="16.5" customHeight="1">
      <c r="A22" s="4" t="s">
        <v>29</v>
      </c>
      <c r="B22" s="2"/>
      <c r="C22" s="3"/>
      <c r="D22" s="32">
        <v>32168054</v>
      </c>
      <c r="E22" s="15"/>
      <c r="F22" s="32">
        <v>21109654</v>
      </c>
      <c r="G22" s="15"/>
      <c r="H22" s="32">
        <v>103247</v>
      </c>
      <c r="I22" s="15"/>
      <c r="J22" s="32">
        <v>4700</v>
      </c>
    </row>
    <row r="23" spans="1:10" s="4" customFormat="1" ht="16.5" customHeight="1">
      <c r="A23" s="4" t="s">
        <v>81</v>
      </c>
      <c r="B23" s="2"/>
      <c r="C23" s="3"/>
      <c r="D23" s="60"/>
      <c r="E23" s="60"/>
      <c r="F23" s="60"/>
      <c r="G23" s="60"/>
      <c r="H23" s="60"/>
      <c r="I23" s="60"/>
      <c r="J23" s="60"/>
    </row>
    <row r="24" spans="1:10" s="4" customFormat="1" ht="16.5" customHeight="1">
      <c r="A24" s="4" t="s">
        <v>142</v>
      </c>
      <c r="B24" s="2"/>
      <c r="C24" s="3"/>
      <c r="D24" s="32">
        <f>SUM(D13:D22)</f>
        <v>409246558</v>
      </c>
      <c r="E24" s="15"/>
      <c r="F24" s="32">
        <f>SUM(F13:F22)</f>
        <v>-2131714737</v>
      </c>
      <c r="G24" s="15"/>
      <c r="H24" s="32">
        <f>SUM(H13:H22)</f>
        <v>-706239596</v>
      </c>
      <c r="I24" s="15"/>
      <c r="J24" s="32">
        <f>SUM(J13:J22)</f>
        <v>-638417719</v>
      </c>
    </row>
    <row r="25" spans="2:10" s="4" customFormat="1" ht="16.5" customHeight="1">
      <c r="B25" s="2"/>
      <c r="C25" s="3"/>
      <c r="D25" s="59"/>
      <c r="E25" s="31"/>
      <c r="F25" s="59"/>
      <c r="G25" s="31"/>
      <c r="H25" s="59"/>
      <c r="I25" s="31"/>
      <c r="J25" s="59"/>
    </row>
    <row r="26" spans="1:10" s="4" customFormat="1" ht="16.5" customHeight="1">
      <c r="A26" s="1" t="s">
        <v>30</v>
      </c>
      <c r="B26" s="2"/>
      <c r="C26" s="3"/>
      <c r="D26" s="15"/>
      <c r="E26" s="31"/>
      <c r="F26" s="15"/>
      <c r="G26" s="31"/>
      <c r="H26" s="15"/>
      <c r="I26" s="31"/>
      <c r="J26" s="15"/>
    </row>
    <row r="27" spans="1:10" s="4" customFormat="1" ht="16.5" customHeight="1">
      <c r="A27" s="4" t="s">
        <v>161</v>
      </c>
      <c r="B27" s="2"/>
      <c r="C27" s="3"/>
      <c r="D27" s="15">
        <v>-463856703</v>
      </c>
      <c r="E27" s="31"/>
      <c r="F27" s="15">
        <v>-51449236</v>
      </c>
      <c r="G27" s="31"/>
      <c r="H27" s="2" t="s">
        <v>99</v>
      </c>
      <c r="I27" s="31"/>
      <c r="J27" s="2" t="s">
        <v>99</v>
      </c>
    </row>
    <row r="28" spans="1:10" s="4" customFormat="1" ht="16.5" customHeight="1">
      <c r="A28" s="4" t="s">
        <v>31</v>
      </c>
      <c r="B28" s="2">
        <v>7</v>
      </c>
      <c r="C28" s="3"/>
      <c r="D28" s="15">
        <v>47664257</v>
      </c>
      <c r="E28" s="31"/>
      <c r="F28" s="15">
        <v>4835402617</v>
      </c>
      <c r="G28" s="31"/>
      <c r="H28" s="2" t="s">
        <v>99</v>
      </c>
      <c r="I28" s="31"/>
      <c r="J28" s="61">
        <v>3291942230</v>
      </c>
    </row>
    <row r="29" spans="1:10" s="4" customFormat="1" ht="16.5" customHeight="1">
      <c r="A29" s="4" t="s">
        <v>58</v>
      </c>
      <c r="B29" s="2"/>
      <c r="C29" s="3"/>
      <c r="D29" s="15"/>
      <c r="E29" s="31"/>
      <c r="F29" s="15"/>
      <c r="G29" s="15"/>
      <c r="H29" s="2"/>
      <c r="I29" s="31"/>
      <c r="J29" s="2"/>
    </row>
    <row r="30" spans="1:10" s="4" customFormat="1" ht="16.5" customHeight="1">
      <c r="A30" s="4" t="s">
        <v>32</v>
      </c>
      <c r="B30" s="2">
        <v>9</v>
      </c>
      <c r="C30" s="3"/>
      <c r="D30" s="15">
        <v>-1554496438</v>
      </c>
      <c r="E30" s="15"/>
      <c r="F30" s="15">
        <v>-48425319</v>
      </c>
      <c r="G30" s="15"/>
      <c r="H30" s="2" t="s">
        <v>99</v>
      </c>
      <c r="I30" s="15"/>
      <c r="J30" s="2" t="s">
        <v>99</v>
      </c>
    </row>
    <row r="31" spans="1:10" s="4" customFormat="1" ht="16.5" customHeight="1">
      <c r="A31" s="4" t="s">
        <v>93</v>
      </c>
      <c r="B31" s="2">
        <v>7</v>
      </c>
      <c r="C31" s="3"/>
      <c r="D31" s="32">
        <v>-906192626</v>
      </c>
      <c r="E31" s="15"/>
      <c r="F31" s="32">
        <v>-4458518812</v>
      </c>
      <c r="G31" s="15"/>
      <c r="H31" s="32">
        <v>-677573849</v>
      </c>
      <c r="I31" s="15"/>
      <c r="J31" s="32">
        <v>-3975770367</v>
      </c>
    </row>
    <row r="32" spans="1:10" s="4" customFormat="1" ht="16.5" customHeight="1">
      <c r="A32" s="62" t="s">
        <v>154</v>
      </c>
      <c r="B32" s="2"/>
      <c r="C32" s="3"/>
      <c r="D32" s="60"/>
      <c r="E32" s="60"/>
      <c r="F32" s="60"/>
      <c r="G32" s="60"/>
      <c r="H32" s="60"/>
      <c r="I32" s="60"/>
      <c r="J32" s="60"/>
    </row>
    <row r="33" spans="1:10" s="4" customFormat="1" ht="16.5" customHeight="1">
      <c r="A33" s="4" t="s">
        <v>82</v>
      </c>
      <c r="B33" s="2"/>
      <c r="C33" s="3"/>
      <c r="D33" s="32">
        <f>SUM(D27:D31)</f>
        <v>-2876881510</v>
      </c>
      <c r="E33" s="15"/>
      <c r="F33" s="32">
        <f>SUM(F27:F31)</f>
        <v>277009250</v>
      </c>
      <c r="G33" s="15"/>
      <c r="H33" s="32">
        <f>SUM(H27:H31)</f>
        <v>-677573849</v>
      </c>
      <c r="I33" s="15"/>
      <c r="J33" s="32">
        <f>SUM(J27:J31)</f>
        <v>-683828137</v>
      </c>
    </row>
    <row r="34" spans="1:3" s="4" customFormat="1" ht="16.5" customHeight="1">
      <c r="A34" s="1" t="s">
        <v>121</v>
      </c>
      <c r="B34" s="2"/>
      <c r="C34" s="3"/>
    </row>
    <row r="35" spans="1:10" s="4" customFormat="1" ht="16.5" customHeight="1">
      <c r="A35" s="1" t="s">
        <v>117</v>
      </c>
      <c r="B35" s="2"/>
      <c r="C35" s="3"/>
      <c r="D35" s="15">
        <f>D33+D24+D10</f>
        <v>-538096674</v>
      </c>
      <c r="E35" s="15"/>
      <c r="F35" s="15">
        <f>F33+F24+F10</f>
        <v>-1083054192</v>
      </c>
      <c r="G35" s="15"/>
      <c r="H35" s="15">
        <f>H33+H24+H10</f>
        <v>222832174</v>
      </c>
      <c r="I35" s="15"/>
      <c r="J35" s="15">
        <f>J33+J24+J10</f>
        <v>-118674418</v>
      </c>
    </row>
    <row r="36" spans="1:10" s="4" customFormat="1" ht="16.5" customHeight="1">
      <c r="A36" s="4" t="s">
        <v>118</v>
      </c>
      <c r="B36" s="2"/>
      <c r="C36" s="3"/>
      <c r="D36" s="15">
        <v>1883185260</v>
      </c>
      <c r="E36" s="15"/>
      <c r="F36" s="15">
        <v>3135696393</v>
      </c>
      <c r="G36" s="15"/>
      <c r="H36" s="15">
        <v>140314936</v>
      </c>
      <c r="I36" s="15"/>
      <c r="J36" s="15">
        <v>372900545</v>
      </c>
    </row>
    <row r="37" spans="2:10" s="4" customFormat="1" ht="16.5" customHeight="1">
      <c r="B37" s="2"/>
      <c r="C37" s="3"/>
      <c r="D37" s="59"/>
      <c r="E37" s="15"/>
      <c r="F37" s="59"/>
      <c r="G37" s="15"/>
      <c r="H37" s="59"/>
      <c r="I37" s="15"/>
      <c r="J37" s="59"/>
    </row>
    <row r="38" spans="1:10" s="4" customFormat="1" ht="16.5" customHeight="1" thickBot="1">
      <c r="A38" s="4" t="s">
        <v>119</v>
      </c>
      <c r="B38" s="2"/>
      <c r="C38" s="3"/>
      <c r="D38" s="21">
        <f>SUM(D35:D37)</f>
        <v>1345088586</v>
      </c>
      <c r="E38" s="15"/>
      <c r="F38" s="21">
        <f>SUM(F35:F37)</f>
        <v>2052642201</v>
      </c>
      <c r="G38" s="15"/>
      <c r="H38" s="21">
        <f>SUM(H35:H37)</f>
        <v>363147110</v>
      </c>
      <c r="I38" s="15"/>
      <c r="J38" s="21">
        <f>SUM(J35:J37)</f>
        <v>254226127</v>
      </c>
    </row>
    <row r="39" spans="2:10" s="4" customFormat="1" ht="16.5" customHeight="1" thickTop="1">
      <c r="B39" s="2"/>
      <c r="C39" s="3"/>
      <c r="D39" s="24"/>
      <c r="E39" s="3"/>
      <c r="F39" s="24"/>
      <c r="G39" s="3"/>
      <c r="H39" s="24"/>
      <c r="I39" s="3"/>
      <c r="J39" s="24"/>
    </row>
    <row r="40" spans="1:10" s="4" customFormat="1" ht="16.5" customHeight="1">
      <c r="A40" s="63" t="s">
        <v>123</v>
      </c>
      <c r="B40" s="50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6.5" customHeight="1">
      <c r="A41" s="64" t="s">
        <v>170</v>
      </c>
      <c r="B41" s="2"/>
      <c r="C41" s="15"/>
      <c r="D41" s="15"/>
      <c r="E41" s="15"/>
      <c r="F41" s="15"/>
      <c r="G41" s="15"/>
      <c r="H41" s="15"/>
      <c r="I41" s="15"/>
      <c r="J41" s="15"/>
    </row>
    <row r="42" spans="1:11" s="4" customFormat="1" ht="16.5" customHeight="1">
      <c r="A42" s="65" t="s">
        <v>146</v>
      </c>
      <c r="B42" s="50"/>
      <c r="C42" s="34"/>
      <c r="D42" s="34"/>
      <c r="E42" s="34"/>
      <c r="F42" s="34"/>
      <c r="G42" s="34"/>
      <c r="H42" s="34"/>
      <c r="I42" s="34"/>
      <c r="J42" s="34"/>
      <c r="K42" s="33"/>
    </row>
    <row r="43" spans="1:10" s="4" customFormat="1" ht="16.5" customHeight="1">
      <c r="A43" s="66" t="s">
        <v>145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s="4" customFormat="1" ht="16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 s="4" customFormat="1" ht="16.5" customHeight="1">
      <c r="A45" s="65"/>
      <c r="B45" s="50"/>
      <c r="C45" s="34"/>
      <c r="D45" s="34"/>
      <c r="E45" s="34"/>
      <c r="F45" s="34"/>
      <c r="G45" s="34"/>
      <c r="H45" s="34"/>
      <c r="I45" s="34"/>
      <c r="J45" s="34"/>
    </row>
    <row r="46" spans="1:10" s="4" customFormat="1" ht="16.5" customHeight="1">
      <c r="A46" s="65"/>
      <c r="B46" s="50"/>
      <c r="C46" s="34"/>
      <c r="D46" s="34"/>
      <c r="E46" s="34"/>
      <c r="F46" s="34"/>
      <c r="G46" s="34"/>
      <c r="H46" s="34"/>
      <c r="I46" s="34"/>
      <c r="J46" s="34"/>
    </row>
    <row r="47" spans="1:10" s="4" customFormat="1" ht="16.5" customHeight="1">
      <c r="A47" s="65"/>
      <c r="B47" s="50"/>
      <c r="C47" s="34"/>
      <c r="D47" s="34"/>
      <c r="E47" s="34"/>
      <c r="F47" s="34"/>
      <c r="G47" s="34"/>
      <c r="H47" s="34"/>
      <c r="I47" s="34"/>
      <c r="J47" s="34"/>
    </row>
    <row r="48" spans="1:10" s="4" customFormat="1" ht="16.5" customHeight="1">
      <c r="A48" s="65"/>
      <c r="B48" s="50"/>
      <c r="C48" s="34"/>
      <c r="D48" s="34"/>
      <c r="E48" s="34"/>
      <c r="F48" s="34"/>
      <c r="G48" s="34"/>
      <c r="H48" s="34"/>
      <c r="I48" s="34"/>
      <c r="J48" s="34"/>
    </row>
    <row r="49" spans="1:10" s="4" customFormat="1" ht="16.5" customHeight="1">
      <c r="A49" s="65"/>
      <c r="B49" s="50"/>
      <c r="C49" s="34"/>
      <c r="D49" s="34"/>
      <c r="E49" s="34"/>
      <c r="F49" s="34"/>
      <c r="G49" s="34"/>
      <c r="H49" s="34"/>
      <c r="I49" s="34"/>
      <c r="J49" s="34"/>
    </row>
    <row r="50" spans="1:10" s="4" customFormat="1" ht="16.5" customHeight="1">
      <c r="A50" s="33"/>
      <c r="B50" s="50"/>
      <c r="C50" s="52"/>
      <c r="D50" s="52"/>
      <c r="E50" s="52"/>
      <c r="F50" s="52"/>
      <c r="G50" s="52"/>
      <c r="H50" s="52"/>
      <c r="I50" s="52"/>
      <c r="J50" s="52"/>
    </row>
    <row r="51" spans="1:10" s="4" customFormat="1" ht="16.5" customHeight="1">
      <c r="A51" s="68" t="str">
        <f>+'Eng 2-4'!A57</f>
        <v>The notes on pages 9 to 24 form an integral part of these interim financial statements.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s="4" customFormat="1" ht="4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</row>
  </sheetData>
  <mergeCells count="4">
    <mergeCell ref="A51:J52"/>
    <mergeCell ref="D5:F5"/>
    <mergeCell ref="H5:J5"/>
    <mergeCell ref="A43:J43"/>
  </mergeCells>
  <printOptions/>
  <pageMargins left="1" right="0.5" top="0.5" bottom="0.6" header="0.49" footer="0.4"/>
  <pageSetup firstPageNumber="7" useFirstPageNumber="1" horizontalDpi="600" verticalDpi="600" orientation="portrait" paperSize="9" scale="93" r:id="rId1"/>
  <headerFooter alignWithMargins="0">
    <oddFooter>&amp;R&amp;"Angsana New,Regular"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2004-05-13T07:34:54Z</cp:lastPrinted>
  <dcterms:created xsi:type="dcterms:W3CDTF">2001-10-30T06:26:29Z</dcterms:created>
  <dcterms:modified xsi:type="dcterms:W3CDTF">2004-05-13T07:34:55Z</dcterms:modified>
  <cp:category/>
  <cp:version/>
  <cp:contentType/>
  <cp:contentStatus/>
</cp:coreProperties>
</file>