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120" windowWidth="9690" windowHeight="5880" tabRatio="604" firstSheet="5" activeTab="5"/>
  </bookViews>
  <sheets>
    <sheet name="NAV000" sheetId="1" state="hidden" r:id="rId1"/>
    <sheet name="000000" sheetId="2" state="veryHidden" r:id="rId2"/>
    <sheet name="100000" sheetId="3" state="veryHidden" r:id="rId3"/>
    <sheet name="200000" sheetId="4" state="veryHidden" r:id="rId4"/>
    <sheet name="300000" sheetId="5" state="veryHidden" r:id="rId5"/>
    <sheet name="Eng" sheetId="6" r:id="rId6"/>
    <sheet name="SCSE - E" sheetId="7" r:id="rId7"/>
    <sheet name="000" sheetId="8" state="veryHidden" r:id="rId8"/>
  </sheets>
  <definedNames>
    <definedName name="_xlnm.Print_Area" localSheetId="5">'Eng'!$A$1:$J$285</definedName>
  </definedNames>
  <calcPr fullCalcOnLoad="1"/>
</workbook>
</file>

<file path=xl/sharedStrings.xml><?xml version="1.0" encoding="utf-8"?>
<sst xmlns="http://schemas.openxmlformats.org/spreadsheetml/2006/main" count="558" uniqueCount="241">
  <si>
    <t>-</t>
  </si>
  <si>
    <t>BALANCE SHEETS</t>
  </si>
  <si>
    <t>Consolidated</t>
  </si>
  <si>
    <t>The Company Only</t>
  </si>
  <si>
    <t>Note</t>
  </si>
  <si>
    <t>The accompanying notes are an integral part of the financial statements.</t>
  </si>
  <si>
    <t>TOTAL ASSETS</t>
  </si>
  <si>
    <t>TOTAL CURRENT ASSETS</t>
  </si>
  <si>
    <t xml:space="preserve">        Others - net</t>
  </si>
  <si>
    <t xml:space="preserve">     Other current assets</t>
  </si>
  <si>
    <t xml:space="preserve">     Construction in progress</t>
  </si>
  <si>
    <t xml:space="preserve">     Retention receivables - net</t>
  </si>
  <si>
    <t xml:space="preserve">     Unbilled receivables </t>
  </si>
  <si>
    <t xml:space="preserve">     Accounts and notes receivable - net</t>
  </si>
  <si>
    <t xml:space="preserve">     Accounts and notes receivable</t>
  </si>
  <si>
    <t>CURRENT ASSETS</t>
  </si>
  <si>
    <t xml:space="preserve">          ASSETS</t>
  </si>
  <si>
    <t xml:space="preserve">     LIABILITIES AND SHAREHOLDERS' EQUITY</t>
  </si>
  <si>
    <t>CURRENT LIABILITIES</t>
  </si>
  <si>
    <t xml:space="preserve">     Accounts and notes payable</t>
  </si>
  <si>
    <t xml:space="preserve">     Current portion of restructured loans</t>
  </si>
  <si>
    <t xml:space="preserve">     Current portion of hire purchase creditors</t>
  </si>
  <si>
    <t xml:space="preserve">     Other current liabilities</t>
  </si>
  <si>
    <t xml:space="preserve">        Reserves for loss of projects</t>
  </si>
  <si>
    <t xml:space="preserve">        Others</t>
  </si>
  <si>
    <t>TOTAL CURRENT LIABILITIES</t>
  </si>
  <si>
    <t>TOTAL LIABILITIES</t>
  </si>
  <si>
    <t>SHAREHOLDERS' EQUITY</t>
  </si>
  <si>
    <t xml:space="preserve">     Share capital</t>
  </si>
  <si>
    <t xml:space="preserve">        Share of revaluation surplus of subsidiary</t>
  </si>
  <si>
    <t xml:space="preserve">     Retained earnings</t>
  </si>
  <si>
    <t xml:space="preserve">        Appropriated - statutory reserve</t>
  </si>
  <si>
    <t xml:space="preserve">     Equity attributable to the Company's shareholders</t>
  </si>
  <si>
    <t xml:space="preserve">     Minority interest - equity attributable to minority </t>
  </si>
  <si>
    <t xml:space="preserve">        shareholders of subsidiaries</t>
  </si>
  <si>
    <t>TOTAL SHAREHOLDERS' EQUITY</t>
  </si>
  <si>
    <t>TOTAL LIABILITIES AND SHAREHOLDERS' EQUITY</t>
  </si>
  <si>
    <t>DIRECTORS</t>
  </si>
  <si>
    <t>EARNINGS STATEMENTS</t>
  </si>
  <si>
    <t>REVENUES</t>
  </si>
  <si>
    <t>TOTAL REVENUES</t>
  </si>
  <si>
    <t>EXPENSES</t>
  </si>
  <si>
    <t xml:space="preserve">     Cost of construction and service</t>
  </si>
  <si>
    <t xml:space="preserve">     Selling and administrative expenses</t>
  </si>
  <si>
    <t xml:space="preserve">     Directors' remuneration</t>
  </si>
  <si>
    <t>TOTAL EXPENSES</t>
  </si>
  <si>
    <t>CORPORATE INCOME TAX</t>
  </si>
  <si>
    <t xml:space="preserve">     Construction and service income</t>
  </si>
  <si>
    <t>Capital surplus</t>
  </si>
  <si>
    <t xml:space="preserve">     Share premium</t>
  </si>
  <si>
    <t>Retained earnings</t>
  </si>
  <si>
    <t xml:space="preserve">        from (used in) operating activities :-</t>
  </si>
  <si>
    <t xml:space="preserve">        Depreciation</t>
  </si>
  <si>
    <t xml:space="preserve">     Decrease (increase) in operating assets</t>
  </si>
  <si>
    <t xml:space="preserve">        Accounts and notes receivable</t>
  </si>
  <si>
    <t xml:space="preserve">        Unbilled receivables</t>
  </si>
  <si>
    <t xml:space="preserve">        Construction in progress</t>
  </si>
  <si>
    <t xml:space="preserve">        Retention receivables</t>
  </si>
  <si>
    <t xml:space="preserve">        Other current assets</t>
  </si>
  <si>
    <t xml:space="preserve">        Other assets</t>
  </si>
  <si>
    <t xml:space="preserve">     Increase (decrease) in operating liabilities</t>
  </si>
  <si>
    <t xml:space="preserve">        Accounts and notes payable</t>
  </si>
  <si>
    <t xml:space="preserve">        Other current liabilities</t>
  </si>
  <si>
    <t xml:space="preserve">        Other liabilities</t>
  </si>
  <si>
    <t>CASH FLOWS FROM (USED IN) INVESTING ACTIVITIES</t>
  </si>
  <si>
    <t>CASH FLOWS FROM (USED IN) FINANCING ACTIVITIES</t>
  </si>
  <si>
    <t xml:space="preserve">Supplementary cash flows information </t>
  </si>
  <si>
    <t xml:space="preserve">        Interest expense</t>
  </si>
  <si>
    <t>BALANCE SHEETS (Continued)</t>
  </si>
  <si>
    <t xml:space="preserve">     Revaluation surplus</t>
  </si>
  <si>
    <t>NON-CURRENT ASSETS</t>
  </si>
  <si>
    <t xml:space="preserve">     Other non-current assets</t>
  </si>
  <si>
    <t xml:space="preserve">          Condominium - net</t>
  </si>
  <si>
    <t xml:space="preserve">          Deposits - net</t>
  </si>
  <si>
    <t xml:space="preserve">          Withholding income tax</t>
  </si>
  <si>
    <t>TOTAL NON-CURRENT ASSETS</t>
  </si>
  <si>
    <t>INTEREST EXPENSES</t>
  </si>
  <si>
    <t>STATEMENTS OF CHANGES IN SHAREHOLDERS' EQUITY</t>
  </si>
  <si>
    <t>CONSOLIDATED</t>
  </si>
  <si>
    <t>shares</t>
  </si>
  <si>
    <t>Share capital-</t>
  </si>
  <si>
    <t>Share</t>
  </si>
  <si>
    <t>premium</t>
  </si>
  <si>
    <t>surplus</t>
  </si>
  <si>
    <t>revaluation</t>
  </si>
  <si>
    <t>Appropriated-</t>
  </si>
  <si>
    <t>Total</t>
  </si>
  <si>
    <t>Net earnings</t>
  </si>
  <si>
    <t>THE COMPANY ONLY</t>
  </si>
  <si>
    <t xml:space="preserve">          Others - net</t>
  </si>
  <si>
    <t>SINO-THAI ENGINEERING AND CONSTRUCTION PUBLIC COMPANY LIMITED AND SUBSIDIARIES</t>
  </si>
  <si>
    <t>NON-CURRENT LIABILITIES</t>
  </si>
  <si>
    <t xml:space="preserve">     Other liabilities</t>
  </si>
  <si>
    <t>TOTAL NON-CURRENT LIABILITIES</t>
  </si>
  <si>
    <t>Ordinary</t>
  </si>
  <si>
    <t xml:space="preserve">     Restructured loans - net of current portion</t>
  </si>
  <si>
    <t xml:space="preserve">     Long-term loans - net of current portion</t>
  </si>
  <si>
    <t xml:space="preserve">     Hire purchase creditors - net of current portion</t>
  </si>
  <si>
    <t xml:space="preserve">     Investments accounted for under equity method</t>
  </si>
  <si>
    <t xml:space="preserve">        Unrelated parties</t>
  </si>
  <si>
    <t xml:space="preserve">        Related parties - net</t>
  </si>
  <si>
    <t xml:space="preserve">        Advance to subcontractors - net</t>
  </si>
  <si>
    <t xml:space="preserve">     Property, plant and equipment - net</t>
  </si>
  <si>
    <t xml:space="preserve">       for under equity method</t>
  </si>
  <si>
    <t xml:space="preserve">     MINORITY INTEREST</t>
  </si>
  <si>
    <t>EARNINGS PER SHARE</t>
  </si>
  <si>
    <t>issued and fully paid</t>
  </si>
  <si>
    <t>statutory reserve</t>
  </si>
  <si>
    <t>securities</t>
  </si>
  <si>
    <t>Minority interest</t>
  </si>
  <si>
    <t xml:space="preserve">        Related parties</t>
  </si>
  <si>
    <t xml:space="preserve">     Total accounts and notes payable</t>
  </si>
  <si>
    <t xml:space="preserve">     Loans to related parties - net</t>
  </si>
  <si>
    <t xml:space="preserve">        Advances received from construction contracts</t>
  </si>
  <si>
    <t>STATEMENTS OF CHANGES IN SHAREHOLDERS' EQUITY (Continued)</t>
  </si>
  <si>
    <t xml:space="preserve">     Cash and cash equivalents</t>
  </si>
  <si>
    <t>(UNAUDITED BUT REVIEWED)</t>
  </si>
  <si>
    <t xml:space="preserve">     Other income</t>
  </si>
  <si>
    <t>NET EARNINGS FOR THE PERIOD</t>
  </si>
  <si>
    <t xml:space="preserve">   Basic earnings per share (Baht)</t>
  </si>
  <si>
    <t xml:space="preserve">   Diluted earnings per share (Baht)</t>
  </si>
  <si>
    <t xml:space="preserve">        Accounts receivable - related parties</t>
  </si>
  <si>
    <t xml:space="preserve">           under equity method</t>
  </si>
  <si>
    <t xml:space="preserve">        Accounts payable - related parties</t>
  </si>
  <si>
    <t>Cash and cash equivalents at beginning of period</t>
  </si>
  <si>
    <t xml:space="preserve">     Cash paid during period for :-</t>
  </si>
  <si>
    <t>(Unit : Thousand Baht)</t>
  </si>
  <si>
    <t>(Unaudited</t>
  </si>
  <si>
    <t>but reviewed)</t>
  </si>
  <si>
    <t xml:space="preserve">     Fixed deposits with restrictions</t>
  </si>
  <si>
    <t xml:space="preserve">      Net earnings</t>
  </si>
  <si>
    <t xml:space="preserve">     Net earnings</t>
  </si>
  <si>
    <t xml:space="preserve">     Adjustments to reconcile net earnings to net cash</t>
  </si>
  <si>
    <t>Cash and cash equivalents at end of period</t>
  </si>
  <si>
    <t>Balance as at 31 December 2001 - audited</t>
  </si>
  <si>
    <t>(Audited)</t>
  </si>
  <si>
    <t>Share of revaluation</t>
  </si>
  <si>
    <t>surplus of</t>
  </si>
  <si>
    <t>subsidiaries</t>
  </si>
  <si>
    <t xml:space="preserve">     Land and project under development - net</t>
  </si>
  <si>
    <t>Unrealised gains (losses)</t>
  </si>
  <si>
    <t>Share of amortisation of revaluation surplus of subsidiary</t>
  </si>
  <si>
    <t xml:space="preserve">        Gain on sales of long-term investments</t>
  </si>
  <si>
    <t xml:space="preserve">     Purchases of property, plant and equipment</t>
  </si>
  <si>
    <t>EARNINGS BEFORE INTEREST EXPENSES, TAX AND</t>
  </si>
  <si>
    <t>EARNINGS BEFORE MINORITY INTEREST</t>
  </si>
  <si>
    <t xml:space="preserve">        Doubtful debts recovery</t>
  </si>
  <si>
    <t xml:space="preserve">     Dividend received</t>
  </si>
  <si>
    <t xml:space="preserve">     Decrease in fixed deposits with restrictions</t>
  </si>
  <si>
    <t xml:space="preserve">     Cash received from sales of other long-term investments</t>
  </si>
  <si>
    <t>Preference</t>
  </si>
  <si>
    <t xml:space="preserve">     Excess of net book value of subsidiary over cost of investment</t>
  </si>
  <si>
    <t xml:space="preserve">     Decrease in loans to related parties</t>
  </si>
  <si>
    <t xml:space="preserve">        Unappropriated (deficit)</t>
  </si>
  <si>
    <t>Unappropriated</t>
  </si>
  <si>
    <t>(deficit)</t>
  </si>
  <si>
    <t xml:space="preserve">     Cash paid for purchase of minority interest of subsidiary</t>
  </si>
  <si>
    <t xml:space="preserve">        Registered</t>
  </si>
  <si>
    <t xml:space="preserve">        Issued and fully paid</t>
  </si>
  <si>
    <t>CASH FLOWS STATEMENTS</t>
  </si>
  <si>
    <t>CASH FLOWS STATEMENTS (Continued)</t>
  </si>
  <si>
    <t xml:space="preserve"> 31 December 2002</t>
  </si>
  <si>
    <t xml:space="preserve">        Unrelated parties - net</t>
  </si>
  <si>
    <t xml:space="preserve">     Current investments - marketable securities</t>
  </si>
  <si>
    <t xml:space="preserve">     Current portion of notes receivable</t>
  </si>
  <si>
    <t xml:space="preserve">     Notes receivable - net of current portion</t>
  </si>
  <si>
    <t xml:space="preserve">     Provision for loss of joint ventures</t>
  </si>
  <si>
    <t xml:space="preserve">     Current portion of long-term loan from related company</t>
  </si>
  <si>
    <t xml:space="preserve">     Long-term loan from related company - net of current portion</t>
  </si>
  <si>
    <t xml:space="preserve">           40,000,000 preference shares of Baht 1 each</t>
  </si>
  <si>
    <t xml:space="preserve">           980,000,000 ordinary shares of Baht 1 each</t>
  </si>
  <si>
    <t xml:space="preserve">        The Company's revaluation surplus</t>
  </si>
  <si>
    <t>The Company's</t>
  </si>
  <si>
    <t>on available-for-sale</t>
  </si>
  <si>
    <t>Balance as at 31 December 2002 - audited</t>
  </si>
  <si>
    <t>Increase in fair value of available-for-sale securities</t>
  </si>
  <si>
    <t xml:space="preserve">     Bank overdrafts and loans from financial institutions</t>
  </si>
  <si>
    <t>(Unit : Thousand Baht, except earnings per share expressed in Baht)</t>
  </si>
  <si>
    <t xml:space="preserve">     Share of profit from investments accounted</t>
  </si>
  <si>
    <t xml:space="preserve">        Income from reversal of accrued interest expenses of</t>
  </si>
  <si>
    <t xml:space="preserve">           restructured loans</t>
  </si>
  <si>
    <t xml:space="preserve">        Income from reversal of provision for loss of joint venture</t>
  </si>
  <si>
    <t xml:space="preserve">CASH FLOWS FROM (USED IN) OPERATING ACTIVITIES </t>
  </si>
  <si>
    <t xml:space="preserve">        Gains on disposal of equipment and condominium</t>
  </si>
  <si>
    <t xml:space="preserve">        Decrease in reserves for loss of projects</t>
  </si>
  <si>
    <t xml:space="preserve">        Amortisation of excess of net book value of subsidiary</t>
  </si>
  <si>
    <t xml:space="preserve">           over cost of investment</t>
  </si>
  <si>
    <t xml:space="preserve">     Net cash paid for purchase of subsidiaries</t>
  </si>
  <si>
    <t xml:space="preserve">     Repayment of long-term loans</t>
  </si>
  <si>
    <t xml:space="preserve">     Repayment of restructured loans</t>
  </si>
  <si>
    <t xml:space="preserve">     Cash received from sales of equipment and condominium</t>
  </si>
  <si>
    <t xml:space="preserve">     Cash paid for purchase of current investments</t>
  </si>
  <si>
    <t xml:space="preserve">        Share of profit from investments accounted for</t>
  </si>
  <si>
    <t>2,4</t>
  </si>
  <si>
    <t xml:space="preserve">     Other long-term investments - net</t>
  </si>
  <si>
    <t xml:space="preserve">     Current portion of long-term loans</t>
  </si>
  <si>
    <t xml:space="preserve">     Current portion of accrued interest under debt</t>
  </si>
  <si>
    <t xml:space="preserve">        restructuring agreements</t>
  </si>
  <si>
    <t xml:space="preserve">     Accrued interest under debt restructuring agreements - net</t>
  </si>
  <si>
    <t xml:space="preserve">        of current portion</t>
  </si>
  <si>
    <t xml:space="preserve">     Increase (decrease) in long-term loan from related company</t>
  </si>
  <si>
    <t xml:space="preserve">           (As at 31 December 2002 :</t>
  </si>
  <si>
    <t xml:space="preserve">           810,000,000 ordinary shares of Baht 1 each)</t>
  </si>
  <si>
    <t xml:space="preserve">        Unrealised gain on increase in fair value of marketable securities</t>
  </si>
  <si>
    <t xml:space="preserve">        Net cash from investing activities</t>
  </si>
  <si>
    <t xml:space="preserve">     Cash received from sales of current investments</t>
  </si>
  <si>
    <t>MINORITY INTEREST IN LOSS (EARNINGS) OF SUBSIDIARIES</t>
  </si>
  <si>
    <t xml:space="preserve">        Minority interest in earnings (loss) of subsidiaries</t>
  </si>
  <si>
    <t xml:space="preserve">     Increase (decrease) in bank overdrafts and loans from financial institutions</t>
  </si>
  <si>
    <t>Conversion of preference shares to ordinary shares</t>
  </si>
  <si>
    <t xml:space="preserve">Increase in share capital from the exercises </t>
  </si>
  <si>
    <t>Increase in share capital from the exercises</t>
  </si>
  <si>
    <t xml:space="preserve">     Proceeds from the exercises of warrants</t>
  </si>
  <si>
    <t xml:space="preserve">     Share subscription received in advance</t>
  </si>
  <si>
    <t>Share subscription</t>
  </si>
  <si>
    <t>received in</t>
  </si>
  <si>
    <t>advance</t>
  </si>
  <si>
    <t xml:space="preserve">        Loss on sales of current investments</t>
  </si>
  <si>
    <t xml:space="preserve"> 30 September 2003</t>
  </si>
  <si>
    <t>FOR THE THREE-MONTH PERIODS ENDED 30 SEPTEMBER 2003 AND 2002</t>
  </si>
  <si>
    <t>FOR THE NINE-MONTH PERIODS ENDED 30 SEPTEMBER 2003 AND 2002</t>
  </si>
  <si>
    <t>Balance as at 30 September 2002</t>
  </si>
  <si>
    <t>Balance as at 30 September 2003</t>
  </si>
  <si>
    <t>FOR THE NINE-MONTH PERIODS ENDED 3O SEPTEMBER 2003 AND 2002</t>
  </si>
  <si>
    <t xml:space="preserve">           961,129,150 ordinary shares of Baht 1 each</t>
  </si>
  <si>
    <t xml:space="preserve">     Unrealised gains (losses) on available-for-sale securities</t>
  </si>
  <si>
    <t xml:space="preserve">        Gain on sale of land</t>
  </si>
  <si>
    <t xml:space="preserve">     Share of profit (loss) from investments accounted</t>
  </si>
  <si>
    <t>11, 12</t>
  </si>
  <si>
    <t xml:space="preserve">        Gain on sale of other long-term investments</t>
  </si>
  <si>
    <t xml:space="preserve">     of warrants (Note 11 and 12)</t>
  </si>
  <si>
    <t>Receipt of share subscription in advance (Note 12)</t>
  </si>
  <si>
    <t xml:space="preserve">        Reversal of impairment loss on long-term investments</t>
  </si>
  <si>
    <t xml:space="preserve">        Unrealised loss on exchange rate</t>
  </si>
  <si>
    <t xml:space="preserve">           Net cash from operating activities</t>
  </si>
  <si>
    <t xml:space="preserve">        Net cash from (used in) financing activities</t>
  </si>
  <si>
    <t>Net increase in cash and cash equivalents</t>
  </si>
  <si>
    <t xml:space="preserve">     Decrease in notes receivable</t>
  </si>
  <si>
    <t xml:space="preserve">     Cash received from sale of land</t>
  </si>
  <si>
    <t>Decrease in minority interest from purchase of additional</t>
  </si>
  <si>
    <t xml:space="preserve">     shares of subsidiary by the Company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</si>
</sst>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&quot;฿&quot;* #,##0.00_);_(&quot;฿&quot;* \(#,##0.00\);_(&quot;฿&quot;* &quot;-&quot;??_);_(@_)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\t&quot;$&quot;#,##0_);\(\t&quot;$&quot;#,##0\)"/>
    <numFmt numFmtId="198" formatCode="\t&quot;$&quot;#,##0_);[Red]\(\t&quot;$&quot;#,##0\)"/>
    <numFmt numFmtId="199" formatCode="\t&quot;$&quot;#,##0.00_);\(\t&quot;$&quot;#,##0.00\)"/>
    <numFmt numFmtId="200" formatCode="\t&quot;$&quot;#,##0.00_);[Red]\(\t&quot;$&quot;#,##0.00\)"/>
    <numFmt numFmtId="201" formatCode="_-&quot;฿&quot;* #,##0_-;\-&quot;฿&quot;* #,##0_-;_-&quot;฿&quot;* &quot;-&quot;_-;_-@_-"/>
    <numFmt numFmtId="202" formatCode="_-* #,##0_-;\-* #,##0_-;_-* &quot;-&quot;_-;_-@_-"/>
    <numFmt numFmtId="203" formatCode="&quot;ผ&quot;#,##0.00_);[Red]\(&quot;ผ&quot;#,##0.00\)"/>
    <numFmt numFmtId="204" formatCode="0.0%"/>
    <numFmt numFmtId="205" formatCode="dd\-mmm\-yy_)"/>
    <numFmt numFmtId="206" formatCode="0.00_)"/>
    <numFmt numFmtId="207" formatCode="#,##0.00\ &quot;F&quot;;\-#,##0.00\ &quot;F&quot;"/>
    <numFmt numFmtId="208" formatCode="_(* #,##0.00_);_(* \(#,##0.00\);_(* &quot;-&quot;_);_(@_)"/>
    <numFmt numFmtId="209" formatCode="_(* #,##0.0_);_(* \(#,##0.0\);_(* &quot;-&quot;_);_(@_)"/>
    <numFmt numFmtId="210" formatCode="_(* #,##0.000_);_(* \(#,##0.000\);_(* &quot;-&quot;_);_(@_)"/>
    <numFmt numFmtId="211" formatCode="_(* #,##0.0000_);_(* \(#,##0.0000\);_(* &quot;-&quot;_);_(@_)"/>
    <numFmt numFmtId="212" formatCode="_(* #,##0.0_);_(* \(#,##0.0\);_(* &quot;-&quot;??_);_(@_)"/>
    <numFmt numFmtId="213" formatCode="_(* #,##0_);_(* \(#,##0\);_(* &quot;-&quot;??_);_(@_)"/>
    <numFmt numFmtId="214" formatCode="d\ ดดดด\ bbbb"/>
  </numFmts>
  <fonts count="23">
    <font>
      <sz val="10"/>
      <name val="ApFont"/>
      <family val="0"/>
    </font>
    <font>
      <b/>
      <sz val="10"/>
      <name val="ApFont"/>
      <family val="0"/>
    </font>
    <font>
      <i/>
      <sz val="10"/>
      <name val="ApFont"/>
      <family val="0"/>
    </font>
    <font>
      <b/>
      <i/>
      <sz val="10"/>
      <name val="ApFont"/>
      <family val="0"/>
    </font>
    <font>
      <sz val="16"/>
      <color indexed="8"/>
      <name val="RatanaKosin"/>
      <family val="0"/>
    </font>
    <font>
      <sz val="14"/>
      <name val="AngsanaUPC"/>
      <family val="0"/>
    </font>
    <font>
      <sz val="10"/>
      <name val="Arial"/>
      <family val="0"/>
    </font>
    <font>
      <sz val="8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sz val="13"/>
      <name val="Angsana New"/>
      <family val="1"/>
    </font>
    <font>
      <u val="single"/>
      <sz val="10"/>
      <color indexed="12"/>
      <name val="ApFont"/>
      <family val="0"/>
    </font>
    <font>
      <u val="single"/>
      <sz val="10"/>
      <color indexed="36"/>
      <name val="ApFont"/>
      <family val="0"/>
    </font>
    <font>
      <sz val="12"/>
      <name val="Angsana New"/>
      <family val="1"/>
    </font>
    <font>
      <u val="single"/>
      <sz val="12"/>
      <name val="Angsana New"/>
      <family val="1"/>
    </font>
    <font>
      <i/>
      <sz val="12"/>
      <name val="Angsana New"/>
      <family val="1"/>
    </font>
    <font>
      <b/>
      <sz val="12"/>
      <name val="Angsana New"/>
      <family val="1"/>
    </font>
    <font>
      <sz val="14"/>
      <name val="Angsana New"/>
      <family val="1"/>
    </font>
    <font>
      <u val="single"/>
      <sz val="14"/>
      <name val="Angsana New"/>
      <family val="1"/>
    </font>
    <font>
      <b/>
      <i/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i/>
      <sz val="14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202" fontId="5" fillId="0" borderId="0" applyFont="0" applyFill="0" applyBorder="0" applyAlignment="0" applyProtection="0"/>
    <xf numFmtId="207" fontId="5" fillId="0" borderId="0">
      <alignment/>
      <protection/>
    </xf>
    <xf numFmtId="203" fontId="0" fillId="0" borderId="0" applyFont="0" applyFill="0" applyBorder="0" applyAlignment="0" applyProtection="0"/>
    <xf numFmtId="201" fontId="5" fillId="0" borderId="0" applyFont="0" applyFill="0" applyBorder="0" applyAlignment="0" applyProtection="0"/>
    <xf numFmtId="205" fontId="5" fillId="0" borderId="0">
      <alignment/>
      <protection/>
    </xf>
    <xf numFmtId="204" fontId="5" fillId="0" borderId="0">
      <alignment/>
      <protection/>
    </xf>
    <xf numFmtId="0" fontId="12" fillId="0" borderId="0" applyNumberFormat="0" applyFill="0" applyBorder="0" applyAlignment="0" applyProtection="0"/>
    <xf numFmtId="38" fontId="7" fillId="2" borderId="0" applyNumberFormat="0" applyBorder="0" applyAlignment="0" applyProtection="0"/>
    <xf numFmtId="0" fontId="11" fillId="0" borderId="0" applyNumberFormat="0" applyFill="0" applyBorder="0" applyAlignment="0" applyProtection="0"/>
    <xf numFmtId="10" fontId="7" fillId="3" borderId="1" applyNumberFormat="0" applyBorder="0" applyAlignment="0" applyProtection="0"/>
    <xf numFmtId="37" fontId="8" fillId="0" borderId="0">
      <alignment/>
      <protection/>
    </xf>
    <xf numFmtId="206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1" fontId="6" fillId="0" borderId="2" applyNumberFormat="0" applyFill="0" applyAlignment="0" applyProtection="0"/>
  </cellStyleXfs>
  <cellXfs count="125">
    <xf numFmtId="0" fontId="0" fillId="0" borderId="0" xfId="0" applyAlignment="1">
      <alignment/>
    </xf>
    <xf numFmtId="37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37" fontId="13" fillId="0" borderId="0" xfId="0" applyNumberFormat="1" applyFont="1" applyAlignment="1">
      <alignment/>
    </xf>
    <xf numFmtId="37" fontId="13" fillId="0" borderId="3" xfId="0" applyNumberFormat="1" applyFont="1" applyBorder="1" applyAlignment="1">
      <alignment horizontal="center"/>
    </xf>
    <xf numFmtId="37" fontId="13" fillId="0" borderId="0" xfId="0" applyNumberFormat="1" applyFont="1" applyAlignment="1">
      <alignment horizontal="center"/>
    </xf>
    <xf numFmtId="37" fontId="13" fillId="0" borderId="0" xfId="0" applyNumberFormat="1" applyFont="1" applyBorder="1" applyAlignment="1">
      <alignment horizontal="center"/>
    </xf>
    <xf numFmtId="37" fontId="13" fillId="0" borderId="0" xfId="0" applyNumberFormat="1" applyFont="1" applyAlignment="1">
      <alignment/>
    </xf>
    <xf numFmtId="0" fontId="16" fillId="0" borderId="0" xfId="0" applyFont="1" applyAlignment="1">
      <alignment/>
    </xf>
    <xf numFmtId="37" fontId="13" fillId="0" borderId="0" xfId="0" applyNumberFormat="1" applyFont="1" applyBorder="1" applyAlignment="1">
      <alignment/>
    </xf>
    <xf numFmtId="213" fontId="13" fillId="0" borderId="0" xfId="0" applyNumberFormat="1" applyFont="1" applyAlignment="1">
      <alignment horizontal="center"/>
    </xf>
    <xf numFmtId="213" fontId="13" fillId="0" borderId="0" xfId="0" applyNumberFormat="1" applyFont="1" applyAlignment="1">
      <alignment/>
    </xf>
    <xf numFmtId="213" fontId="13" fillId="0" borderId="0" xfId="0" applyNumberFormat="1" applyFont="1" applyBorder="1" applyAlignment="1">
      <alignment horizontal="center"/>
    </xf>
    <xf numFmtId="213" fontId="13" fillId="0" borderId="0" xfId="0" applyNumberFormat="1" applyFont="1" applyBorder="1" applyAlignment="1">
      <alignment/>
    </xf>
    <xf numFmtId="213" fontId="13" fillId="0" borderId="4" xfId="0" applyNumberFormat="1" applyFont="1" applyBorder="1" applyAlignment="1">
      <alignment/>
    </xf>
    <xf numFmtId="213" fontId="13" fillId="0" borderId="0" xfId="0" applyNumberFormat="1" applyFont="1" applyAlignment="1">
      <alignment/>
    </xf>
    <xf numFmtId="213" fontId="13" fillId="0" borderId="4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41" fontId="17" fillId="0" borderId="0" xfId="0" applyNumberFormat="1" applyFont="1" applyBorder="1" applyAlignment="1" quotePrefix="1">
      <alignment horizontal="center"/>
    </xf>
    <xf numFmtId="37" fontId="17" fillId="0" borderId="0" xfId="0" applyNumberFormat="1" applyFont="1" applyAlignment="1">
      <alignment horizontal="left" vertical="center"/>
    </xf>
    <xf numFmtId="37" fontId="17" fillId="0" borderId="0" xfId="0" applyNumberFormat="1" applyFont="1" applyAlignment="1">
      <alignment horizontal="centerContinuous" vertical="center"/>
    </xf>
    <xf numFmtId="37" fontId="18" fillId="0" borderId="0" xfId="0" applyNumberFormat="1" applyFont="1" applyBorder="1" applyAlignment="1">
      <alignment vertical="center"/>
    </xf>
    <xf numFmtId="37" fontId="17" fillId="0" borderId="0" xfId="0" applyNumberFormat="1" applyFont="1" applyBorder="1" applyAlignment="1">
      <alignment vertical="center"/>
    </xf>
    <xf numFmtId="37" fontId="17" fillId="0" borderId="0" xfId="0" applyNumberFormat="1" applyFont="1" applyAlignment="1">
      <alignment vertical="center"/>
    </xf>
    <xf numFmtId="38" fontId="17" fillId="0" borderId="0" xfId="28" applyNumberFormat="1" applyFont="1" applyAlignment="1">
      <alignment horizontal="centerContinuous" vertical="center"/>
      <protection/>
    </xf>
    <xf numFmtId="38" fontId="17" fillId="0" borderId="0" xfId="0" applyNumberFormat="1" applyFont="1" applyAlignment="1">
      <alignment horizontal="centerContinuous" vertical="center"/>
    </xf>
    <xf numFmtId="38" fontId="19" fillId="0" borderId="0" xfId="28" applyNumberFormat="1" applyFont="1" applyAlignment="1">
      <alignment horizontal="center" vertical="center"/>
      <protection/>
    </xf>
    <xf numFmtId="37" fontId="20" fillId="0" borderId="3" xfId="28" applyNumberFormat="1" applyFont="1" applyBorder="1" applyAlignment="1">
      <alignment horizontal="right" vertical="center"/>
      <protection/>
    </xf>
    <xf numFmtId="37" fontId="20" fillId="0" borderId="3" xfId="28" applyNumberFormat="1" applyFont="1" applyBorder="1" applyAlignment="1">
      <alignment horizontal="center" vertical="center"/>
      <protection/>
    </xf>
    <xf numFmtId="37" fontId="20" fillId="0" borderId="0" xfId="28" applyNumberFormat="1" applyFont="1" applyAlignment="1">
      <alignment vertical="center"/>
      <protection/>
    </xf>
    <xf numFmtId="38" fontId="18" fillId="0" borderId="0" xfId="28" applyNumberFormat="1" applyFont="1" applyAlignment="1">
      <alignment horizontal="center" vertical="center"/>
      <protection/>
    </xf>
    <xf numFmtId="0" fontId="18" fillId="0" borderId="0" xfId="28" applyNumberFormat="1" applyFont="1" applyAlignment="1">
      <alignment horizontal="center" vertical="center"/>
      <protection/>
    </xf>
    <xf numFmtId="0" fontId="18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vertical="center"/>
    </xf>
    <xf numFmtId="0" fontId="17" fillId="0" borderId="0" xfId="28" applyNumberFormat="1" applyFont="1" applyAlignment="1">
      <alignment horizontal="center" vertical="center"/>
      <protection/>
    </xf>
    <xf numFmtId="0" fontId="17" fillId="0" borderId="0" xfId="0" applyNumberFormat="1" applyFont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37" fontId="17" fillId="0" borderId="0" xfId="0" applyNumberFormat="1" applyFont="1" applyAlignment="1">
      <alignment/>
    </xf>
    <xf numFmtId="41" fontId="17" fillId="0" borderId="0" xfId="0" applyNumberFormat="1" applyFont="1" applyBorder="1" applyAlignment="1">
      <alignment/>
    </xf>
    <xf numFmtId="41" fontId="17" fillId="0" borderId="0" xfId="0" applyNumberFormat="1" applyFont="1" applyBorder="1" applyAlignment="1">
      <alignment horizontal="right"/>
    </xf>
    <xf numFmtId="41" fontId="21" fillId="0" borderId="0" xfId="0" applyNumberFormat="1" applyFont="1" applyBorder="1" applyAlignment="1">
      <alignment horizontal="right"/>
    </xf>
    <xf numFmtId="37" fontId="17" fillId="0" borderId="0" xfId="0" applyNumberFormat="1" applyFont="1" applyBorder="1" applyAlignment="1">
      <alignment/>
    </xf>
    <xf numFmtId="37" fontId="22" fillId="0" borderId="0" xfId="0" applyNumberFormat="1" applyFont="1" applyAlignment="1">
      <alignment horizontal="center"/>
    </xf>
    <xf numFmtId="41" fontId="22" fillId="0" borderId="0" xfId="0" applyNumberFormat="1" applyFont="1" applyBorder="1" applyAlignment="1">
      <alignment horizontal="center"/>
    </xf>
    <xf numFmtId="3" fontId="17" fillId="0" borderId="0" xfId="15" applyNumberFormat="1" applyFont="1" applyBorder="1" applyAlignment="1">
      <alignment/>
    </xf>
    <xf numFmtId="3" fontId="22" fillId="0" borderId="0" xfId="15" applyNumberFormat="1" applyFont="1" applyAlignment="1">
      <alignment horizontal="center"/>
    </xf>
    <xf numFmtId="3" fontId="17" fillId="0" borderId="0" xfId="15" applyNumberFormat="1" applyFont="1" applyAlignment="1">
      <alignment/>
    </xf>
    <xf numFmtId="41" fontId="22" fillId="0" borderId="0" xfId="0" applyNumberFormat="1" applyFont="1" applyAlignment="1">
      <alignment horizontal="center"/>
    </xf>
    <xf numFmtId="41" fontId="17" fillId="0" borderId="0" xfId="0" applyNumberFormat="1" applyFont="1" applyBorder="1" applyAlignment="1">
      <alignment horizontal="center"/>
    </xf>
    <xf numFmtId="37" fontId="17" fillId="0" borderId="0" xfId="0" applyNumberFormat="1" applyFont="1" applyAlignment="1">
      <alignment horizontal="center"/>
    </xf>
    <xf numFmtId="41" fontId="17" fillId="0" borderId="0" xfId="0" applyNumberFormat="1" applyFont="1" applyAlignment="1">
      <alignment/>
    </xf>
    <xf numFmtId="41" fontId="17" fillId="0" borderId="0" xfId="0" applyNumberFormat="1" applyFont="1" applyAlignment="1">
      <alignment horizontal="right"/>
    </xf>
    <xf numFmtId="41" fontId="21" fillId="0" borderId="0" xfId="0" applyNumberFormat="1" applyFont="1" applyAlignment="1">
      <alignment horizontal="right"/>
    </xf>
    <xf numFmtId="37" fontId="17" fillId="0" borderId="0" xfId="0" applyNumberFormat="1" applyFont="1" applyAlignment="1">
      <alignment horizontal="centerContinuous"/>
    </xf>
    <xf numFmtId="41" fontId="17" fillId="0" borderId="0" xfId="0" applyNumberFormat="1" applyFont="1" applyAlignment="1" quotePrefix="1">
      <alignment horizontal="centerContinuous"/>
    </xf>
    <xf numFmtId="41" fontId="17" fillId="0" borderId="0" xfId="0" applyNumberFormat="1" applyFont="1" applyAlignment="1">
      <alignment horizontal="centerContinuous"/>
    </xf>
    <xf numFmtId="41" fontId="21" fillId="0" borderId="0" xfId="0" applyNumberFormat="1" applyFont="1" applyAlignment="1">
      <alignment horizontal="centerContinuous"/>
    </xf>
    <xf numFmtId="37" fontId="18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37" fontId="21" fillId="0" borderId="0" xfId="0" applyNumberFormat="1" applyFont="1" applyBorder="1" applyAlignment="1">
      <alignment horizontal="right"/>
    </xf>
    <xf numFmtId="3" fontId="17" fillId="0" borderId="0" xfId="15" applyNumberFormat="1" applyFont="1" applyAlignment="1">
      <alignment horizontal="right"/>
    </xf>
    <xf numFmtId="3" fontId="21" fillId="0" borderId="0" xfId="15" applyNumberFormat="1" applyFont="1" applyBorder="1" applyAlignment="1">
      <alignment horizontal="right"/>
    </xf>
    <xf numFmtId="3" fontId="17" fillId="0" borderId="0" xfId="15" applyNumberFormat="1" applyFont="1" applyBorder="1" applyAlignment="1">
      <alignment horizontal="right"/>
    </xf>
    <xf numFmtId="37" fontId="18" fillId="0" borderId="0" xfId="28" applyNumberFormat="1" applyFont="1" applyAlignment="1">
      <alignment horizontal="center"/>
      <protection/>
    </xf>
    <xf numFmtId="41" fontId="17" fillId="0" borderId="0" xfId="0" applyNumberFormat="1" applyFont="1" applyAlignment="1">
      <alignment horizontal="center"/>
    </xf>
    <xf numFmtId="41" fontId="18" fillId="0" borderId="0" xfId="0" applyNumberFormat="1" applyFont="1" applyBorder="1" applyAlignment="1">
      <alignment horizontal="center"/>
    </xf>
    <xf numFmtId="41" fontId="17" fillId="0" borderId="0" xfId="28" applyNumberFormat="1" applyFont="1" applyAlignment="1">
      <alignment/>
      <protection/>
    </xf>
    <xf numFmtId="41" fontId="21" fillId="0" borderId="0" xfId="0" applyNumberFormat="1" applyFont="1" applyAlignment="1">
      <alignment horizontal="center"/>
    </xf>
    <xf numFmtId="0" fontId="21" fillId="0" borderId="0" xfId="0" applyNumberFormat="1" applyFont="1" applyBorder="1" applyAlignment="1">
      <alignment horizontal="right"/>
    </xf>
    <xf numFmtId="0" fontId="17" fillId="0" borderId="0" xfId="0" applyNumberFormat="1" applyFont="1" applyAlignment="1">
      <alignment/>
    </xf>
    <xf numFmtId="0" fontId="17" fillId="0" borderId="0" xfId="0" applyNumberFormat="1" applyFont="1" applyBorder="1" applyAlignment="1">
      <alignment horizontal="right"/>
    </xf>
    <xf numFmtId="37" fontId="17" fillId="0" borderId="5" xfId="0" applyNumberFormat="1" applyFont="1" applyBorder="1" applyAlignment="1">
      <alignment/>
    </xf>
    <xf numFmtId="37" fontId="17" fillId="0" borderId="0" xfId="0" applyNumberFormat="1" applyFont="1" applyAlignment="1">
      <alignment horizontal="right" vertical="center"/>
    </xf>
    <xf numFmtId="0" fontId="22" fillId="0" borderId="0" xfId="0" applyNumberFormat="1" applyFont="1" applyAlignment="1">
      <alignment horizontal="centerContinuous" vertical="center"/>
    </xf>
    <xf numFmtId="0" fontId="17" fillId="0" borderId="0" xfId="0" applyNumberFormat="1" applyFont="1" applyAlignment="1">
      <alignment horizontal="centerContinuous" vertical="center"/>
    </xf>
    <xf numFmtId="0" fontId="17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37" fontId="17" fillId="0" borderId="0" xfId="0" applyNumberFormat="1" applyFont="1" applyAlignment="1">
      <alignment horizontal="right"/>
    </xf>
    <xf numFmtId="37" fontId="17" fillId="0" borderId="0" xfId="0" applyNumberFormat="1" applyFont="1" applyBorder="1" applyAlignment="1">
      <alignment horizontal="right"/>
    </xf>
    <xf numFmtId="37" fontId="22" fillId="0" borderId="0" xfId="0" applyNumberFormat="1" applyFont="1" applyBorder="1" applyAlignment="1">
      <alignment horizontal="center"/>
    </xf>
    <xf numFmtId="37" fontId="17" fillId="0" borderId="0" xfId="0" applyNumberFormat="1" applyFont="1" applyAlignment="1">
      <alignment horizontal="left"/>
    </xf>
    <xf numFmtId="208" fontId="17" fillId="0" borderId="6" xfId="0" applyNumberFormat="1" applyFont="1" applyBorder="1" applyAlignment="1">
      <alignment horizontal="right"/>
    </xf>
    <xf numFmtId="208" fontId="17" fillId="0" borderId="0" xfId="0" applyNumberFormat="1" applyFont="1" applyBorder="1" applyAlignment="1">
      <alignment horizontal="right"/>
    </xf>
    <xf numFmtId="37" fontId="20" fillId="0" borderId="0" xfId="0" applyNumberFormat="1" applyFont="1" applyAlignment="1">
      <alignment vertical="center"/>
    </xf>
    <xf numFmtId="37" fontId="17" fillId="0" borderId="0" xfId="0" applyNumberFormat="1" applyFont="1" applyBorder="1" applyAlignment="1">
      <alignment horizontal="center"/>
    </xf>
    <xf numFmtId="37" fontId="17" fillId="0" borderId="0" xfId="0" applyNumberFormat="1" applyFont="1" applyFill="1" applyAlignment="1">
      <alignment/>
    </xf>
    <xf numFmtId="37" fontId="17" fillId="0" borderId="0" xfId="0" applyNumberFormat="1" applyFont="1" applyFill="1" applyBorder="1" applyAlignment="1">
      <alignment/>
    </xf>
    <xf numFmtId="37" fontId="17" fillId="0" borderId="0" xfId="0" applyNumberFormat="1" applyFont="1" applyFill="1" applyBorder="1" applyAlignment="1">
      <alignment horizontal="center"/>
    </xf>
    <xf numFmtId="41" fontId="17" fillId="0" borderId="0" xfId="0" applyNumberFormat="1" applyFont="1" applyFill="1" applyAlignment="1">
      <alignment/>
    </xf>
    <xf numFmtId="37" fontId="17" fillId="0" borderId="7" xfId="0" applyNumberFormat="1" applyFont="1" applyBorder="1" applyAlignment="1">
      <alignment/>
    </xf>
    <xf numFmtId="41" fontId="17" fillId="0" borderId="7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center"/>
    </xf>
    <xf numFmtId="213" fontId="22" fillId="0" borderId="0" xfId="0" applyNumberFormat="1" applyFont="1" applyBorder="1" applyAlignment="1">
      <alignment horizontal="center"/>
    </xf>
    <xf numFmtId="213" fontId="21" fillId="0" borderId="0" xfId="0" applyNumberFormat="1" applyFont="1" applyBorder="1" applyAlignment="1">
      <alignment horizontal="center"/>
    </xf>
    <xf numFmtId="213" fontId="22" fillId="0" borderId="0" xfId="0" applyNumberFormat="1" applyFont="1" applyAlignment="1">
      <alignment horizontal="center"/>
    </xf>
    <xf numFmtId="213" fontId="17" fillId="0" borderId="0" xfId="0" applyNumberFormat="1" applyFont="1" applyBorder="1" applyAlignment="1">
      <alignment horizontal="center"/>
    </xf>
    <xf numFmtId="213" fontId="21" fillId="0" borderId="0" xfId="0" applyNumberFormat="1" applyFont="1" applyFill="1" applyBorder="1" applyAlignment="1">
      <alignment horizontal="center"/>
    </xf>
    <xf numFmtId="213" fontId="21" fillId="0" borderId="8" xfId="0" applyNumberFormat="1" applyFont="1" applyBorder="1" applyAlignment="1">
      <alignment horizontal="center"/>
    </xf>
    <xf numFmtId="213" fontId="21" fillId="0" borderId="9" xfId="0" applyNumberFormat="1" applyFont="1" applyBorder="1" applyAlignment="1">
      <alignment horizontal="center"/>
    </xf>
    <xf numFmtId="213" fontId="17" fillId="0" borderId="0" xfId="0" applyNumberFormat="1" applyFont="1" applyAlignment="1">
      <alignment horizontal="center"/>
    </xf>
    <xf numFmtId="213" fontId="17" fillId="0" borderId="0" xfId="15" applyNumberFormat="1" applyFont="1" applyAlignment="1">
      <alignment horizontal="center"/>
    </xf>
    <xf numFmtId="213" fontId="21" fillId="0" borderId="3" xfId="0" applyNumberFormat="1" applyFont="1" applyBorder="1" applyAlignment="1">
      <alignment horizontal="center"/>
    </xf>
    <xf numFmtId="213" fontId="21" fillId="0" borderId="10" xfId="0" applyNumberFormat="1" applyFont="1" applyBorder="1" applyAlignment="1">
      <alignment horizontal="center"/>
    </xf>
    <xf numFmtId="213" fontId="21" fillId="0" borderId="4" xfId="0" applyNumberFormat="1" applyFont="1" applyBorder="1" applyAlignment="1">
      <alignment horizontal="center"/>
    </xf>
    <xf numFmtId="213" fontId="17" fillId="0" borderId="0" xfId="15" applyNumberFormat="1" applyFont="1" applyBorder="1" applyAlignment="1">
      <alignment horizontal="center"/>
    </xf>
    <xf numFmtId="213" fontId="21" fillId="0" borderId="0" xfId="15" applyNumberFormat="1" applyFont="1" applyBorder="1" applyAlignment="1">
      <alignment horizontal="center"/>
    </xf>
    <xf numFmtId="213" fontId="22" fillId="0" borderId="0" xfId="15" applyNumberFormat="1" applyFont="1" applyAlignment="1">
      <alignment horizontal="center"/>
    </xf>
    <xf numFmtId="213" fontId="17" fillId="0" borderId="3" xfId="0" applyNumberFormat="1" applyFont="1" applyBorder="1" applyAlignment="1">
      <alignment horizontal="center"/>
    </xf>
    <xf numFmtId="213" fontId="17" fillId="0" borderId="0" xfId="0" applyNumberFormat="1" applyFont="1" applyFill="1" applyAlignment="1">
      <alignment horizontal="center"/>
    </xf>
    <xf numFmtId="213" fontId="17" fillId="0" borderId="10" xfId="0" applyNumberFormat="1" applyFont="1" applyBorder="1" applyAlignment="1">
      <alignment horizontal="center"/>
    </xf>
    <xf numFmtId="213" fontId="17" fillId="0" borderId="4" xfId="0" applyNumberFormat="1" applyFont="1" applyBorder="1" applyAlignment="1">
      <alignment horizontal="center"/>
    </xf>
    <xf numFmtId="213" fontId="21" fillId="0" borderId="0" xfId="0" applyNumberFormat="1" applyFont="1" applyAlignment="1">
      <alignment horizontal="center"/>
    </xf>
    <xf numFmtId="213" fontId="17" fillId="0" borderId="6" xfId="0" applyNumberFormat="1" applyFont="1" applyBorder="1" applyAlignment="1">
      <alignment horizontal="center"/>
    </xf>
    <xf numFmtId="213" fontId="21" fillId="0" borderId="2" xfId="0" applyNumberFormat="1" applyFont="1" applyBorder="1" applyAlignment="1">
      <alignment horizontal="center"/>
    </xf>
    <xf numFmtId="213" fontId="17" fillId="0" borderId="0" xfId="0" applyNumberFormat="1" applyFont="1" applyFill="1" applyBorder="1" applyAlignment="1">
      <alignment horizontal="center"/>
    </xf>
    <xf numFmtId="37" fontId="17" fillId="0" borderId="0" xfId="0" applyNumberFormat="1" applyFont="1" applyAlignment="1">
      <alignment horizontal="center" vertical="center"/>
    </xf>
    <xf numFmtId="37" fontId="13" fillId="0" borderId="10" xfId="0" applyNumberFormat="1" applyFont="1" applyBorder="1" applyAlignment="1">
      <alignment horizontal="center"/>
    </xf>
    <xf numFmtId="37" fontId="13" fillId="0" borderId="0" xfId="0" applyNumberFormat="1" applyFont="1" applyAlignment="1">
      <alignment horizontal="center"/>
    </xf>
    <xf numFmtId="37" fontId="16" fillId="0" borderId="3" xfId="0" applyNumberFormat="1" applyFont="1" applyBorder="1" applyAlignment="1">
      <alignment horizontal="center"/>
    </xf>
    <xf numFmtId="37" fontId="13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18">
    <cellStyle name="Normal" xfId="0"/>
    <cellStyle name="Comma" xfId="15"/>
    <cellStyle name="Comma [0]" xfId="16"/>
    <cellStyle name="comma zerodec" xfId="17"/>
    <cellStyle name="Currency" xfId="18"/>
    <cellStyle name="Currency [0]" xfId="19"/>
    <cellStyle name="Currency1" xfId="20"/>
    <cellStyle name="Dollar (zero dec)" xfId="21"/>
    <cellStyle name="Followed Hyperlink" xfId="22"/>
    <cellStyle name="Grey" xfId="23"/>
    <cellStyle name="Hyperlink" xfId="24"/>
    <cellStyle name="Input [yellow]" xfId="25"/>
    <cellStyle name="no dec" xfId="26"/>
    <cellStyle name="Normal - Style1" xfId="27"/>
    <cellStyle name="Normal_B&amp;P" xfId="28"/>
    <cellStyle name="Percent" xfId="29"/>
    <cellStyle name="Percent [2]" xfId="30"/>
    <cellStyle name="Quantity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Text 9"/>
        <xdr:cNvSpPr txBox="1">
          <a:spLocks noChangeArrowheads="1"/>
        </xdr:cNvSpPr>
      </xdr:nvSpPr>
      <xdr:spPr>
        <a:xfrm>
          <a:off x="19050" y="0"/>
          <a:ext cx="867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ฆ‘…— ฅี– ๆ‘ดดห“ ฎ”ฐ—ฅ (กภ“) ฆซกฆ‘…—ฌหีฌ
฿ฅญ  ซ—’ห 30 ฐ—ฌ“ฌ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47625" y="0"/>
          <a:ext cx="864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ฆ‘…— ฅี– ๆ‘ดดห“ ฎ”ฐ—ฅ (กภ“) ฆซกฆ‘…—ฌหีฌ
฿ฐ”ฆข“ฅ
 ”ภฆ—ตฆก“ ’ห “ก ‘ศ ฅซ—’ห 30 ฐ—ฌ“ฌ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Text 1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REGIONAL CONTAINER LINE (H.K.)  LIMITED
PROJECTED STATEMENTS OF EARNINGS AND RETAINED EARNINGS
 FOR THE YEARS ENDING 31st DECEMBER
(THOUSAND BAHT)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Text 15"/>
        <xdr:cNvSpPr txBox="1">
          <a:spLocks noChangeArrowheads="1"/>
        </xdr:cNvSpPr>
      </xdr:nvSpPr>
      <xdr:spPr>
        <a:xfrm>
          <a:off x="19050" y="0"/>
          <a:ext cx="867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ฆ‘…— ฅี– ๆ‘ดดห“ ฎ”ฐ—ฅ (กภ“) ฆซกฆ‘…—ฌหีฌ
฿ฅญ  ซ—’ห 30 ฐ—ฌ“ฌ (ตหี)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Text 16"/>
        <xdr:cNvSpPr txBox="1">
          <a:spLocks noChangeArrowheads="1"/>
        </xdr:cNvSpPr>
      </xdr:nvSpPr>
      <xdr:spPr>
        <a:xfrm>
          <a:off x="47625" y="0"/>
          <a:ext cx="864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ฆ‘…— ฅี– ๆ‘ดดห“ ฎ”ฐ—ฅ (กภ“) ฆซกฆ‘…—ฌหีฌ
฿ฐ”ฆข“ฅ
ฌีฅ – ก๗฿ตฆก“ ’ห “ก ‘ศ ฅซ—’ห 30 ฐ—ฌ“ฌ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85"/>
  <sheetViews>
    <sheetView showGridLines="0" tabSelected="1" zoomScale="80" zoomScaleNormal="80" workbookViewId="0" topLeftCell="A1">
      <selection activeCell="F184" sqref="F184"/>
    </sheetView>
  </sheetViews>
  <sheetFormatPr defaultColWidth="9.00390625" defaultRowHeight="19.5" customHeight="1"/>
  <cols>
    <col min="1" max="1" width="45.375" style="41" customWidth="1"/>
    <col min="2" max="2" width="7.25390625" style="41" customWidth="1"/>
    <col min="3" max="3" width="1.75390625" style="41" customWidth="1"/>
    <col min="4" max="4" width="13.625" style="54" customWidth="1"/>
    <col min="5" max="5" width="1.75390625" style="54" customWidth="1"/>
    <col min="6" max="6" width="13.625" style="55" customWidth="1"/>
    <col min="7" max="7" width="1.75390625" style="54" customWidth="1"/>
    <col min="8" max="8" width="13.625" style="54" customWidth="1"/>
    <col min="9" max="9" width="1.75390625" style="54" customWidth="1"/>
    <col min="10" max="10" width="13.625" style="56" customWidth="1"/>
    <col min="11" max="11" width="1.875" style="45" customWidth="1"/>
    <col min="12" max="12" width="11.00390625" style="45" customWidth="1"/>
    <col min="13" max="16384" width="10.75390625" style="41" customWidth="1"/>
  </cols>
  <sheetData>
    <row r="1" spans="1:12" s="27" customFormat="1" ht="19.5" customHeight="1">
      <c r="A1" s="24" t="s">
        <v>90</v>
      </c>
      <c r="B1" s="24"/>
      <c r="C1" s="24"/>
      <c r="D1" s="24"/>
      <c r="E1" s="24"/>
      <c r="F1" s="24"/>
      <c r="G1" s="24"/>
      <c r="H1" s="24"/>
      <c r="I1" s="24"/>
      <c r="J1" s="24"/>
      <c r="K1" s="25"/>
      <c r="L1" s="26"/>
    </row>
    <row r="2" spans="1:12" s="27" customFormat="1" ht="19.5" customHeight="1">
      <c r="A2" s="28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6"/>
      <c r="L2" s="26"/>
    </row>
    <row r="3" spans="1:12" s="27" customFormat="1" ht="19.5" customHeight="1">
      <c r="A3" s="29" t="s">
        <v>126</v>
      </c>
      <c r="B3" s="24"/>
      <c r="C3" s="24"/>
      <c r="D3" s="24"/>
      <c r="E3" s="24"/>
      <c r="F3" s="24"/>
      <c r="G3" s="24"/>
      <c r="H3" s="24"/>
      <c r="I3" s="24"/>
      <c r="J3" s="24"/>
      <c r="K3" s="26"/>
      <c r="L3" s="26"/>
    </row>
    <row r="4" spans="2:12" s="27" customFormat="1" ht="19.5" customHeight="1">
      <c r="B4" s="30"/>
      <c r="C4" s="30"/>
      <c r="D4" s="31"/>
      <c r="E4" s="32" t="s">
        <v>2</v>
      </c>
      <c r="F4" s="31"/>
      <c r="G4" s="33"/>
      <c r="H4" s="31"/>
      <c r="I4" s="32" t="s">
        <v>3</v>
      </c>
      <c r="J4" s="31"/>
      <c r="K4" s="26"/>
      <c r="L4" s="26"/>
    </row>
    <row r="5" spans="2:12" s="27" customFormat="1" ht="19.5" customHeight="1">
      <c r="B5" s="34" t="s">
        <v>4</v>
      </c>
      <c r="C5" s="35"/>
      <c r="D5" s="36" t="s">
        <v>218</v>
      </c>
      <c r="E5" s="37"/>
      <c r="F5" s="36" t="s">
        <v>161</v>
      </c>
      <c r="G5" s="38"/>
      <c r="H5" s="36" t="s">
        <v>218</v>
      </c>
      <c r="I5" s="37"/>
      <c r="J5" s="36" t="s">
        <v>161</v>
      </c>
      <c r="K5" s="26"/>
      <c r="L5" s="26"/>
    </row>
    <row r="6" spans="2:12" s="27" customFormat="1" ht="19.5" customHeight="1">
      <c r="B6" s="34"/>
      <c r="C6" s="35"/>
      <c r="D6" s="39" t="s">
        <v>127</v>
      </c>
      <c r="E6" s="40"/>
      <c r="F6" s="39" t="s">
        <v>135</v>
      </c>
      <c r="G6" s="38"/>
      <c r="H6" s="39" t="s">
        <v>127</v>
      </c>
      <c r="I6" s="40"/>
      <c r="J6" s="39" t="s">
        <v>135</v>
      </c>
      <c r="K6" s="26"/>
      <c r="L6" s="26"/>
    </row>
    <row r="7" spans="2:12" s="27" customFormat="1" ht="19.5" customHeight="1">
      <c r="B7" s="34"/>
      <c r="C7" s="35"/>
      <c r="D7" s="39" t="s">
        <v>128</v>
      </c>
      <c r="E7" s="40"/>
      <c r="F7" s="39"/>
      <c r="G7" s="38"/>
      <c r="H7" s="39" t="s">
        <v>128</v>
      </c>
      <c r="I7" s="40"/>
      <c r="J7" s="39"/>
      <c r="K7" s="26"/>
      <c r="L7" s="26"/>
    </row>
    <row r="8" spans="1:13" ht="19.5" customHeight="1">
      <c r="A8" s="27" t="s">
        <v>16</v>
      </c>
      <c r="D8" s="42"/>
      <c r="E8" s="42"/>
      <c r="F8" s="43"/>
      <c r="G8" s="42"/>
      <c r="H8" s="42"/>
      <c r="I8" s="42"/>
      <c r="J8" s="44"/>
      <c r="M8" s="45"/>
    </row>
    <row r="9" spans="1:10" ht="19.5" customHeight="1">
      <c r="A9" s="27" t="s">
        <v>15</v>
      </c>
      <c r="B9" s="46"/>
      <c r="D9" s="42"/>
      <c r="E9" s="47"/>
      <c r="F9" s="43"/>
      <c r="G9" s="22"/>
      <c r="H9" s="42"/>
      <c r="I9" s="22"/>
      <c r="J9" s="44"/>
    </row>
    <row r="10" spans="1:10" ht="19.5" customHeight="1">
      <c r="A10" s="27" t="s">
        <v>115</v>
      </c>
      <c r="B10" s="46"/>
      <c r="D10" s="97">
        <v>1076971</v>
      </c>
      <c r="E10" s="96"/>
      <c r="F10" s="97">
        <v>418724</v>
      </c>
      <c r="G10" s="99"/>
      <c r="H10" s="97">
        <v>1070485</v>
      </c>
      <c r="I10" s="99"/>
      <c r="J10" s="97">
        <v>321468</v>
      </c>
    </row>
    <row r="11" spans="1:10" ht="19.5" customHeight="1">
      <c r="A11" s="27" t="s">
        <v>163</v>
      </c>
      <c r="B11" s="46"/>
      <c r="D11" s="97">
        <v>258717</v>
      </c>
      <c r="E11" s="96"/>
      <c r="F11" s="97">
        <v>9313</v>
      </c>
      <c r="G11" s="99"/>
      <c r="H11" s="97">
        <v>101024</v>
      </c>
      <c r="I11" s="99"/>
      <c r="J11" s="97">
        <v>9300</v>
      </c>
    </row>
    <row r="12" spans="1:10" ht="19.5" customHeight="1">
      <c r="A12" s="23" t="s">
        <v>14</v>
      </c>
      <c r="B12" s="46"/>
      <c r="D12" s="97"/>
      <c r="E12" s="96"/>
      <c r="F12" s="97"/>
      <c r="G12" s="99"/>
      <c r="H12" s="97"/>
      <c r="I12" s="99"/>
      <c r="J12" s="97"/>
    </row>
    <row r="13" spans="1:10" ht="19.5" customHeight="1">
      <c r="A13" s="23" t="s">
        <v>162</v>
      </c>
      <c r="B13" s="46">
        <v>2</v>
      </c>
      <c r="D13" s="101">
        <v>771717</v>
      </c>
      <c r="E13" s="96"/>
      <c r="F13" s="101">
        <v>314122</v>
      </c>
      <c r="G13" s="99"/>
      <c r="H13" s="101">
        <v>769346</v>
      </c>
      <c r="I13" s="99"/>
      <c r="J13" s="101">
        <v>312750</v>
      </c>
    </row>
    <row r="14" spans="1:10" ht="19.5" customHeight="1">
      <c r="A14" s="23" t="s">
        <v>100</v>
      </c>
      <c r="B14" s="46" t="s">
        <v>193</v>
      </c>
      <c r="D14" s="102">
        <v>64374</v>
      </c>
      <c r="E14" s="96"/>
      <c r="F14" s="102">
        <v>152535</v>
      </c>
      <c r="G14" s="99"/>
      <c r="H14" s="102">
        <v>65559</v>
      </c>
      <c r="I14" s="99"/>
      <c r="J14" s="102">
        <v>153562</v>
      </c>
    </row>
    <row r="15" spans="1:10" ht="19.5" customHeight="1">
      <c r="A15" s="23" t="s">
        <v>13</v>
      </c>
      <c r="B15" s="46"/>
      <c r="D15" s="97">
        <f>SUM(D13:D14)</f>
        <v>836091</v>
      </c>
      <c r="E15" s="96"/>
      <c r="F15" s="97">
        <f>SUM(F13:F14)</f>
        <v>466657</v>
      </c>
      <c r="G15" s="99"/>
      <c r="H15" s="97">
        <f>SUM(H13:H14)</f>
        <v>834905</v>
      </c>
      <c r="I15" s="99"/>
      <c r="J15" s="97">
        <f>SUM(J13:J14)</f>
        <v>466312</v>
      </c>
    </row>
    <row r="16" spans="1:10" ht="19.5" customHeight="1">
      <c r="A16" s="23" t="s">
        <v>164</v>
      </c>
      <c r="B16" s="46">
        <v>3</v>
      </c>
      <c r="D16" s="97">
        <v>0</v>
      </c>
      <c r="E16" s="96"/>
      <c r="F16" s="97">
        <v>46427</v>
      </c>
      <c r="G16" s="99"/>
      <c r="H16" s="97">
        <v>0</v>
      </c>
      <c r="I16" s="99"/>
      <c r="J16" s="97">
        <v>0</v>
      </c>
    </row>
    <row r="17" spans="1:10" ht="19.5" customHeight="1">
      <c r="A17" s="23" t="s">
        <v>12</v>
      </c>
      <c r="B17" s="46"/>
      <c r="D17" s="97">
        <v>928820</v>
      </c>
      <c r="E17" s="96"/>
      <c r="F17" s="97">
        <v>880767</v>
      </c>
      <c r="G17" s="99"/>
      <c r="H17" s="97">
        <v>921937</v>
      </c>
      <c r="I17" s="99"/>
      <c r="J17" s="97">
        <v>877576</v>
      </c>
    </row>
    <row r="18" spans="1:10" ht="19.5" customHeight="1">
      <c r="A18" s="23" t="s">
        <v>11</v>
      </c>
      <c r="B18" s="46"/>
      <c r="D18" s="97">
        <v>132413</v>
      </c>
      <c r="E18" s="96"/>
      <c r="F18" s="97">
        <v>69870</v>
      </c>
      <c r="G18" s="99"/>
      <c r="H18" s="97">
        <v>130186</v>
      </c>
      <c r="I18" s="99"/>
      <c r="J18" s="97">
        <v>69870</v>
      </c>
    </row>
    <row r="19" spans="1:10" ht="19.5" customHeight="1">
      <c r="A19" s="23" t="s">
        <v>10</v>
      </c>
      <c r="B19" s="46"/>
      <c r="D19" s="97">
        <v>412618</v>
      </c>
      <c r="E19" s="96"/>
      <c r="F19" s="97">
        <v>306268</v>
      </c>
      <c r="G19" s="99"/>
      <c r="H19" s="97">
        <v>412618</v>
      </c>
      <c r="I19" s="99"/>
      <c r="J19" s="97">
        <v>306268</v>
      </c>
    </row>
    <row r="20" spans="1:10" ht="19.5" customHeight="1">
      <c r="A20" s="23" t="s">
        <v>9</v>
      </c>
      <c r="B20" s="46"/>
      <c r="D20" s="103"/>
      <c r="E20" s="103"/>
      <c r="F20" s="103"/>
      <c r="G20" s="103"/>
      <c r="H20" s="103"/>
      <c r="I20" s="103"/>
      <c r="J20" s="103"/>
    </row>
    <row r="21" spans="1:11" ht="19.5" customHeight="1">
      <c r="A21" s="23" t="s">
        <v>101</v>
      </c>
      <c r="B21" s="46"/>
      <c r="D21" s="104">
        <v>135565</v>
      </c>
      <c r="E21" s="104"/>
      <c r="F21" s="104">
        <v>137949</v>
      </c>
      <c r="G21" s="104"/>
      <c r="H21" s="104">
        <v>135565</v>
      </c>
      <c r="I21" s="104"/>
      <c r="J21" s="104">
        <v>137949</v>
      </c>
      <c r="K21" s="48"/>
    </row>
    <row r="22" spans="1:12" s="50" customFormat="1" ht="19.5" customHeight="1">
      <c r="A22" s="23" t="s">
        <v>8</v>
      </c>
      <c r="B22" s="49"/>
      <c r="D22" s="105">
        <v>38317</v>
      </c>
      <c r="E22" s="96"/>
      <c r="F22" s="105">
        <v>22476</v>
      </c>
      <c r="G22" s="99"/>
      <c r="H22" s="105">
        <v>30783</v>
      </c>
      <c r="I22" s="99"/>
      <c r="J22" s="105">
        <v>17931</v>
      </c>
      <c r="K22" s="45"/>
      <c r="L22" s="48"/>
    </row>
    <row r="23" spans="1:10" ht="19.5" customHeight="1">
      <c r="A23" s="27" t="s">
        <v>7</v>
      </c>
      <c r="B23" s="46"/>
      <c r="D23" s="106">
        <f>SUM(D10:D11,D15:D22)</f>
        <v>3819512</v>
      </c>
      <c r="E23" s="96"/>
      <c r="F23" s="106">
        <f>SUM(F10:F11,F15:F22)</f>
        <v>2358451</v>
      </c>
      <c r="G23" s="99"/>
      <c r="H23" s="106">
        <f>SUM(H10:H11,H15:H22)</f>
        <v>3637503</v>
      </c>
      <c r="I23" s="99"/>
      <c r="J23" s="106">
        <f>SUM(J10:J11,J15:J22)</f>
        <v>2206674</v>
      </c>
    </row>
    <row r="24" spans="1:10" ht="19.5" customHeight="1">
      <c r="A24" s="27" t="s">
        <v>70</v>
      </c>
      <c r="B24" s="46"/>
      <c r="D24" s="97"/>
      <c r="E24" s="96"/>
      <c r="F24" s="97"/>
      <c r="G24" s="99"/>
      <c r="H24" s="97"/>
      <c r="I24" s="99"/>
      <c r="J24" s="97"/>
    </row>
    <row r="25" spans="1:10" ht="19.5" customHeight="1">
      <c r="A25" s="27" t="s">
        <v>129</v>
      </c>
      <c r="B25" s="46"/>
      <c r="D25" s="97">
        <v>54097</v>
      </c>
      <c r="E25" s="96"/>
      <c r="F25" s="97">
        <v>191986</v>
      </c>
      <c r="G25" s="99"/>
      <c r="H25" s="97">
        <v>54097</v>
      </c>
      <c r="I25" s="99"/>
      <c r="J25" s="97">
        <v>191986</v>
      </c>
    </row>
    <row r="26" spans="1:10" ht="19.5" customHeight="1">
      <c r="A26" s="27" t="s">
        <v>165</v>
      </c>
      <c r="B26" s="46">
        <v>3</v>
      </c>
      <c r="D26" s="97">
        <v>46427</v>
      </c>
      <c r="E26" s="96"/>
      <c r="F26" s="97">
        <v>46427</v>
      </c>
      <c r="G26" s="99"/>
      <c r="H26" s="97">
        <v>0</v>
      </c>
      <c r="I26" s="99"/>
      <c r="J26" s="97">
        <v>0</v>
      </c>
    </row>
    <row r="27" spans="1:10" ht="19.5" customHeight="1">
      <c r="A27" s="27" t="s">
        <v>98</v>
      </c>
      <c r="B27" s="46">
        <v>5</v>
      </c>
      <c r="D27" s="97">
        <v>215700</v>
      </c>
      <c r="E27" s="96"/>
      <c r="F27" s="97">
        <v>240118</v>
      </c>
      <c r="G27" s="99"/>
      <c r="H27" s="97">
        <v>626345</v>
      </c>
      <c r="I27" s="99"/>
      <c r="J27" s="97">
        <v>660993</v>
      </c>
    </row>
    <row r="28" spans="1:10" ht="19.5" customHeight="1">
      <c r="A28" s="27" t="s">
        <v>151</v>
      </c>
      <c r="B28" s="46"/>
      <c r="D28" s="97">
        <v>-29718</v>
      </c>
      <c r="E28" s="98"/>
      <c r="F28" s="97">
        <v>-32340</v>
      </c>
      <c r="G28" s="99"/>
      <c r="H28" s="97">
        <v>0</v>
      </c>
      <c r="I28" s="99"/>
      <c r="J28" s="97">
        <v>0</v>
      </c>
    </row>
    <row r="29" spans="1:10" ht="19.5" customHeight="1">
      <c r="A29" s="27" t="s">
        <v>194</v>
      </c>
      <c r="B29" s="46">
        <v>6</v>
      </c>
      <c r="D29" s="97">
        <v>52729</v>
      </c>
      <c r="E29" s="96"/>
      <c r="F29" s="97">
        <v>87793</v>
      </c>
      <c r="G29" s="99"/>
      <c r="H29" s="97">
        <v>52646</v>
      </c>
      <c r="I29" s="99"/>
      <c r="J29" s="97">
        <v>87709</v>
      </c>
    </row>
    <row r="30" spans="1:10" ht="19.5" customHeight="1">
      <c r="A30" s="23" t="s">
        <v>112</v>
      </c>
      <c r="B30" s="46">
        <v>4</v>
      </c>
      <c r="D30" s="97">
        <v>1352</v>
      </c>
      <c r="E30" s="96"/>
      <c r="F30" s="97">
        <v>1352</v>
      </c>
      <c r="G30" s="99"/>
      <c r="H30" s="97">
        <v>1352</v>
      </c>
      <c r="I30" s="99"/>
      <c r="J30" s="97">
        <v>1352</v>
      </c>
    </row>
    <row r="31" spans="1:10" ht="19.5" customHeight="1">
      <c r="A31" s="27" t="s">
        <v>139</v>
      </c>
      <c r="B31" s="46"/>
      <c r="D31" s="97">
        <v>49795</v>
      </c>
      <c r="E31" s="96"/>
      <c r="F31" s="97">
        <v>49795</v>
      </c>
      <c r="G31" s="99"/>
      <c r="H31" s="97">
        <v>0</v>
      </c>
      <c r="I31" s="99"/>
      <c r="J31" s="97">
        <v>0</v>
      </c>
    </row>
    <row r="32" spans="1:10" ht="19.5" customHeight="1">
      <c r="A32" s="27" t="s">
        <v>102</v>
      </c>
      <c r="B32" s="46">
        <v>7</v>
      </c>
      <c r="D32" s="97">
        <v>1461176</v>
      </c>
      <c r="E32" s="96"/>
      <c r="F32" s="97">
        <v>1452953</v>
      </c>
      <c r="G32" s="99"/>
      <c r="H32" s="100">
        <v>1148745</v>
      </c>
      <c r="I32" s="99"/>
      <c r="J32" s="100">
        <v>1109938</v>
      </c>
    </row>
    <row r="33" spans="1:10" ht="19.5" customHeight="1">
      <c r="A33" s="27" t="s">
        <v>71</v>
      </c>
      <c r="B33" s="46"/>
      <c r="D33" s="103"/>
      <c r="E33" s="96"/>
      <c r="F33" s="103"/>
      <c r="G33" s="99"/>
      <c r="H33" s="97"/>
      <c r="I33" s="99"/>
      <c r="J33" s="97"/>
    </row>
    <row r="34" spans="1:10" ht="19.5" customHeight="1">
      <c r="A34" s="27" t="s">
        <v>72</v>
      </c>
      <c r="B34" s="46"/>
      <c r="D34" s="97">
        <v>12016</v>
      </c>
      <c r="E34" s="96"/>
      <c r="F34" s="97">
        <v>15175</v>
      </c>
      <c r="G34" s="99"/>
      <c r="H34" s="97">
        <v>2000</v>
      </c>
      <c r="I34" s="99"/>
      <c r="J34" s="97">
        <v>5158</v>
      </c>
    </row>
    <row r="35" spans="1:10" ht="19.5" customHeight="1">
      <c r="A35" s="27" t="s">
        <v>73</v>
      </c>
      <c r="B35" s="46"/>
      <c r="C35" s="53"/>
      <c r="D35" s="97">
        <v>6531</v>
      </c>
      <c r="E35" s="96"/>
      <c r="F35" s="97">
        <v>13063</v>
      </c>
      <c r="G35" s="99"/>
      <c r="H35" s="97">
        <v>6531</v>
      </c>
      <c r="I35" s="99"/>
      <c r="J35" s="97">
        <v>13063</v>
      </c>
    </row>
    <row r="36" spans="1:10" ht="19.5" customHeight="1">
      <c r="A36" s="27" t="s">
        <v>74</v>
      </c>
      <c r="B36" s="46"/>
      <c r="C36" s="53"/>
      <c r="D36" s="97">
        <v>68894</v>
      </c>
      <c r="E36" s="96"/>
      <c r="F36" s="97">
        <v>160814</v>
      </c>
      <c r="G36" s="99"/>
      <c r="H36" s="97">
        <v>62329</v>
      </c>
      <c r="I36" s="99"/>
      <c r="J36" s="97">
        <v>142364</v>
      </c>
    </row>
    <row r="37" spans="1:10" ht="19.5" customHeight="1">
      <c r="A37" s="27" t="s">
        <v>89</v>
      </c>
      <c r="B37" s="46"/>
      <c r="C37" s="53"/>
      <c r="D37" s="97">
        <v>5994</v>
      </c>
      <c r="E37" s="96"/>
      <c r="F37" s="97">
        <v>7454</v>
      </c>
      <c r="G37" s="99"/>
      <c r="H37" s="97">
        <v>4901</v>
      </c>
      <c r="I37" s="99"/>
      <c r="J37" s="97">
        <v>5867</v>
      </c>
    </row>
    <row r="38" spans="1:10" ht="19.5" customHeight="1">
      <c r="A38" s="27" t="s">
        <v>75</v>
      </c>
      <c r="B38" s="46"/>
      <c r="C38" s="53"/>
      <c r="D38" s="106">
        <f>SUM(D24:D37)</f>
        <v>1944993</v>
      </c>
      <c r="E38" s="96"/>
      <c r="F38" s="106">
        <f>SUM(F24:F37)</f>
        <v>2234590</v>
      </c>
      <c r="G38" s="99"/>
      <c r="H38" s="106">
        <f>SUM(H24:H37)</f>
        <v>1958946</v>
      </c>
      <c r="I38" s="99"/>
      <c r="J38" s="106">
        <f>SUM(J24:J37)</f>
        <v>2218430</v>
      </c>
    </row>
    <row r="39" spans="1:10" ht="19.5" customHeight="1" thickBot="1">
      <c r="A39" s="27" t="s">
        <v>6</v>
      </c>
      <c r="D39" s="107">
        <f>SUM(D23+D38)</f>
        <v>5764505</v>
      </c>
      <c r="E39" s="99"/>
      <c r="F39" s="107">
        <f>SUM(F23+F38)</f>
        <v>4593041</v>
      </c>
      <c r="G39" s="99"/>
      <c r="H39" s="107">
        <f>SUM(H23+H38)</f>
        <v>5596449</v>
      </c>
      <c r="I39" s="99"/>
      <c r="J39" s="107">
        <f>SUM(J23+J38)</f>
        <v>4425104</v>
      </c>
    </row>
    <row r="40" ht="19.5" customHeight="1" thickTop="1">
      <c r="A40" s="27"/>
    </row>
    <row r="41" ht="19.5" customHeight="1">
      <c r="A41" s="27"/>
    </row>
    <row r="42" spans="1:12" ht="19.5" customHeight="1">
      <c r="A42" s="27" t="s">
        <v>5</v>
      </c>
      <c r="B42" s="57"/>
      <c r="C42" s="57"/>
      <c r="D42" s="58"/>
      <c r="E42" s="59"/>
      <c r="F42" s="59"/>
      <c r="G42" s="59"/>
      <c r="H42" s="59"/>
      <c r="I42" s="59"/>
      <c r="J42" s="60"/>
      <c r="K42" s="61"/>
      <c r="L42" s="62"/>
    </row>
    <row r="43" spans="1:12" s="27" customFormat="1" ht="19.5" customHeight="1">
      <c r="A43" s="24" t="s">
        <v>90</v>
      </c>
      <c r="B43" s="24"/>
      <c r="C43" s="24"/>
      <c r="D43" s="24"/>
      <c r="E43" s="24"/>
      <c r="F43" s="24"/>
      <c r="G43" s="24"/>
      <c r="H43" s="24"/>
      <c r="I43" s="24"/>
      <c r="J43" s="24"/>
      <c r="K43" s="25"/>
      <c r="L43" s="26"/>
    </row>
    <row r="44" spans="1:12" s="27" customFormat="1" ht="19.5" customHeight="1">
      <c r="A44" s="28" t="s">
        <v>68</v>
      </c>
      <c r="B44" s="24"/>
      <c r="C44" s="24"/>
      <c r="D44" s="24"/>
      <c r="E44" s="24"/>
      <c r="F44" s="24"/>
      <c r="G44" s="24"/>
      <c r="H44" s="24"/>
      <c r="I44" s="24"/>
      <c r="J44" s="24"/>
      <c r="K44" s="26"/>
      <c r="L44" s="26"/>
    </row>
    <row r="45" spans="1:12" s="27" customFormat="1" ht="19.5" customHeight="1">
      <c r="A45" s="29" t="s">
        <v>126</v>
      </c>
      <c r="B45" s="24"/>
      <c r="C45" s="24"/>
      <c r="D45" s="24"/>
      <c r="E45" s="24"/>
      <c r="F45" s="24"/>
      <c r="G45" s="24"/>
      <c r="H45" s="24"/>
      <c r="I45" s="24"/>
      <c r="J45" s="24"/>
      <c r="K45" s="26"/>
      <c r="L45" s="26"/>
    </row>
    <row r="46" spans="2:12" s="27" customFormat="1" ht="19.5" customHeight="1">
      <c r="B46" s="30"/>
      <c r="C46" s="30"/>
      <c r="D46" s="31"/>
      <c r="E46" s="32" t="s">
        <v>2</v>
      </c>
      <c r="F46" s="31"/>
      <c r="G46" s="33"/>
      <c r="H46" s="31"/>
      <c r="I46" s="32" t="s">
        <v>3</v>
      </c>
      <c r="J46" s="31"/>
      <c r="K46" s="26"/>
      <c r="L46" s="26"/>
    </row>
    <row r="47" spans="2:12" s="27" customFormat="1" ht="19.5" customHeight="1">
      <c r="B47" s="34" t="s">
        <v>4</v>
      </c>
      <c r="C47" s="35"/>
      <c r="D47" s="36" t="s">
        <v>218</v>
      </c>
      <c r="E47" s="37"/>
      <c r="F47" s="36" t="s">
        <v>161</v>
      </c>
      <c r="G47" s="38"/>
      <c r="H47" s="36" t="s">
        <v>218</v>
      </c>
      <c r="I47" s="37"/>
      <c r="J47" s="36" t="s">
        <v>161</v>
      </c>
      <c r="K47" s="26"/>
      <c r="L47" s="26"/>
    </row>
    <row r="48" spans="2:12" s="27" customFormat="1" ht="19.5" customHeight="1">
      <c r="B48" s="34"/>
      <c r="C48" s="35"/>
      <c r="D48" s="39" t="s">
        <v>127</v>
      </c>
      <c r="E48" s="40"/>
      <c r="F48" s="39" t="s">
        <v>135</v>
      </c>
      <c r="G48" s="38"/>
      <c r="H48" s="39" t="s">
        <v>127</v>
      </c>
      <c r="I48" s="40"/>
      <c r="J48" s="39" t="s">
        <v>135</v>
      </c>
      <c r="K48" s="26"/>
      <c r="L48" s="26"/>
    </row>
    <row r="49" spans="2:12" s="27" customFormat="1" ht="19.5" customHeight="1">
      <c r="B49" s="34"/>
      <c r="C49" s="35"/>
      <c r="D49" s="39" t="s">
        <v>128</v>
      </c>
      <c r="E49" s="40"/>
      <c r="F49" s="39"/>
      <c r="G49" s="38"/>
      <c r="H49" s="39" t="s">
        <v>128</v>
      </c>
      <c r="I49" s="40"/>
      <c r="J49" s="39"/>
      <c r="K49" s="26"/>
      <c r="L49" s="26"/>
    </row>
    <row r="50" spans="1:10" ht="19.5" customHeight="1">
      <c r="A50" s="27" t="s">
        <v>17</v>
      </c>
      <c r="F50" s="43"/>
      <c r="G50" s="42"/>
      <c r="H50" s="42"/>
      <c r="I50" s="42"/>
      <c r="J50" s="44"/>
    </row>
    <row r="51" spans="1:10" ht="19.5" customHeight="1">
      <c r="A51" s="27" t="s">
        <v>18</v>
      </c>
      <c r="F51" s="43"/>
      <c r="G51" s="42"/>
      <c r="H51" s="42"/>
      <c r="I51" s="42"/>
      <c r="J51" s="44"/>
    </row>
    <row r="52" spans="1:10" ht="19.5" customHeight="1">
      <c r="A52" s="23" t="s">
        <v>176</v>
      </c>
      <c r="B52" s="46">
        <v>8</v>
      </c>
      <c r="D52" s="97">
        <v>580351</v>
      </c>
      <c r="E52" s="98"/>
      <c r="F52" s="97">
        <v>102940</v>
      </c>
      <c r="G52" s="99"/>
      <c r="H52" s="97">
        <v>580351</v>
      </c>
      <c r="I52" s="99"/>
      <c r="J52" s="97">
        <v>102940</v>
      </c>
    </row>
    <row r="53" spans="1:10" ht="19.5" customHeight="1">
      <c r="A53" s="27" t="s">
        <v>19</v>
      </c>
      <c r="B53" s="46"/>
      <c r="D53" s="97"/>
      <c r="E53" s="98"/>
      <c r="F53" s="97"/>
      <c r="G53" s="99"/>
      <c r="H53" s="97"/>
      <c r="I53" s="99"/>
      <c r="J53" s="97"/>
    </row>
    <row r="54" spans="1:10" ht="19.5" customHeight="1">
      <c r="A54" s="27" t="s">
        <v>99</v>
      </c>
      <c r="B54" s="46"/>
      <c r="D54" s="101">
        <v>999097</v>
      </c>
      <c r="E54" s="98"/>
      <c r="F54" s="101">
        <v>787294</v>
      </c>
      <c r="G54" s="99"/>
      <c r="H54" s="101">
        <v>990524</v>
      </c>
      <c r="I54" s="99"/>
      <c r="J54" s="101">
        <v>784546</v>
      </c>
    </row>
    <row r="55" spans="1:10" ht="19.5" customHeight="1">
      <c r="A55" s="27" t="s">
        <v>110</v>
      </c>
      <c r="B55" s="46">
        <v>4</v>
      </c>
      <c r="D55" s="102">
        <v>19332</v>
      </c>
      <c r="E55" s="98"/>
      <c r="F55" s="102">
        <v>1998</v>
      </c>
      <c r="G55" s="99"/>
      <c r="H55" s="102">
        <v>19332</v>
      </c>
      <c r="I55" s="99"/>
      <c r="J55" s="102">
        <v>2043</v>
      </c>
    </row>
    <row r="56" spans="1:10" ht="19.5" customHeight="1">
      <c r="A56" s="27" t="s">
        <v>111</v>
      </c>
      <c r="B56" s="46"/>
      <c r="D56" s="97">
        <f>SUM(D54:D55)</f>
        <v>1018429</v>
      </c>
      <c r="E56" s="98"/>
      <c r="F56" s="97">
        <f>SUM(F54:F55)</f>
        <v>789292</v>
      </c>
      <c r="G56" s="99"/>
      <c r="H56" s="97">
        <f>SUM(H54:H55)</f>
        <v>1009856</v>
      </c>
      <c r="I56" s="99"/>
      <c r="J56" s="97">
        <f>SUM(J54:J55)</f>
        <v>786589</v>
      </c>
    </row>
    <row r="57" spans="1:10" ht="19.5" customHeight="1">
      <c r="A57" s="27" t="s">
        <v>20</v>
      </c>
      <c r="B57" s="46">
        <v>9</v>
      </c>
      <c r="D57" s="97">
        <v>0</v>
      </c>
      <c r="E57" s="98"/>
      <c r="F57" s="97">
        <v>100000</v>
      </c>
      <c r="G57" s="99"/>
      <c r="H57" s="97">
        <v>0</v>
      </c>
      <c r="I57" s="99"/>
      <c r="J57" s="97">
        <v>100000</v>
      </c>
    </row>
    <row r="58" spans="1:10" ht="19.5" customHeight="1">
      <c r="A58" s="27" t="s">
        <v>196</v>
      </c>
      <c r="B58" s="46"/>
      <c r="D58" s="97"/>
      <c r="E58" s="98"/>
      <c r="F58" s="97"/>
      <c r="G58" s="99"/>
      <c r="H58" s="97"/>
      <c r="I58" s="99"/>
      <c r="J58" s="97"/>
    </row>
    <row r="59" spans="1:10" ht="19.5" customHeight="1">
      <c r="A59" s="27" t="s">
        <v>197</v>
      </c>
      <c r="B59" s="46">
        <v>9</v>
      </c>
      <c r="D59" s="97">
        <v>0</v>
      </c>
      <c r="E59" s="98"/>
      <c r="F59" s="97">
        <v>9847</v>
      </c>
      <c r="G59" s="99"/>
      <c r="H59" s="97">
        <v>0</v>
      </c>
      <c r="I59" s="99"/>
      <c r="J59" s="97">
        <v>9847</v>
      </c>
    </row>
    <row r="60" spans="1:10" ht="19.5" customHeight="1">
      <c r="A60" s="27" t="s">
        <v>195</v>
      </c>
      <c r="B60" s="46">
        <v>10</v>
      </c>
      <c r="D60" s="97">
        <v>0</v>
      </c>
      <c r="E60" s="98"/>
      <c r="F60" s="97">
        <v>15143</v>
      </c>
      <c r="G60" s="99"/>
      <c r="H60" s="97">
        <v>0</v>
      </c>
      <c r="I60" s="99"/>
      <c r="J60" s="97">
        <v>15143</v>
      </c>
    </row>
    <row r="61" spans="1:10" ht="19.5" customHeight="1">
      <c r="A61" s="27" t="s">
        <v>167</v>
      </c>
      <c r="B61" s="46">
        <v>4</v>
      </c>
      <c r="D61" s="97">
        <v>9500</v>
      </c>
      <c r="E61" s="98"/>
      <c r="F61" s="97">
        <v>8800</v>
      </c>
      <c r="G61" s="99"/>
      <c r="H61" s="97">
        <v>0</v>
      </c>
      <c r="I61" s="99"/>
      <c r="J61" s="97">
        <v>0</v>
      </c>
    </row>
    <row r="62" spans="1:10" ht="19.5" customHeight="1">
      <c r="A62" s="27" t="s">
        <v>21</v>
      </c>
      <c r="B62" s="46"/>
      <c r="D62" s="100">
        <v>30846</v>
      </c>
      <c r="E62" s="98"/>
      <c r="F62" s="97">
        <v>19272</v>
      </c>
      <c r="G62" s="99"/>
      <c r="H62" s="103">
        <v>30846</v>
      </c>
      <c r="I62" s="99"/>
      <c r="J62" s="100">
        <v>19272</v>
      </c>
    </row>
    <row r="63" spans="1:10" ht="19.5" customHeight="1">
      <c r="A63" s="23" t="s">
        <v>22</v>
      </c>
      <c r="B63" s="46"/>
      <c r="D63" s="103"/>
      <c r="E63" s="103"/>
      <c r="F63" s="103"/>
      <c r="G63" s="103"/>
      <c r="H63" s="103"/>
      <c r="I63" s="103"/>
      <c r="J63" s="103"/>
    </row>
    <row r="64" spans="1:10" ht="19.5" customHeight="1">
      <c r="A64" s="27" t="s">
        <v>113</v>
      </c>
      <c r="B64" s="46"/>
      <c r="D64" s="97">
        <v>828353</v>
      </c>
      <c r="E64" s="98"/>
      <c r="F64" s="97">
        <v>773770</v>
      </c>
      <c r="G64" s="108"/>
      <c r="H64" s="97">
        <v>828353</v>
      </c>
      <c r="I64" s="108"/>
      <c r="J64" s="97">
        <v>773770</v>
      </c>
    </row>
    <row r="65" spans="1:10" ht="19.5" customHeight="1">
      <c r="A65" s="23" t="s">
        <v>23</v>
      </c>
      <c r="B65" s="46"/>
      <c r="D65" s="97">
        <v>15332</v>
      </c>
      <c r="E65" s="98"/>
      <c r="F65" s="97">
        <v>19414</v>
      </c>
      <c r="G65" s="108"/>
      <c r="H65" s="97">
        <v>15332</v>
      </c>
      <c r="I65" s="108"/>
      <c r="J65" s="97">
        <v>19414</v>
      </c>
    </row>
    <row r="66" spans="1:10" ht="19.5" customHeight="1">
      <c r="A66" s="23" t="s">
        <v>24</v>
      </c>
      <c r="B66" s="46"/>
      <c r="D66" s="105">
        <v>152228</v>
      </c>
      <c r="E66" s="98"/>
      <c r="F66" s="105">
        <v>91385</v>
      </c>
      <c r="G66" s="108"/>
      <c r="H66" s="105">
        <v>138012</v>
      </c>
      <c r="I66" s="108"/>
      <c r="J66" s="105">
        <v>81613</v>
      </c>
    </row>
    <row r="67" spans="1:11" ht="19.5" customHeight="1">
      <c r="A67" s="27" t="s">
        <v>25</v>
      </c>
      <c r="B67" s="46"/>
      <c r="D67" s="106">
        <f>SUM(D52,D56:D66)</f>
        <v>2635039</v>
      </c>
      <c r="E67" s="98"/>
      <c r="F67" s="106">
        <f>SUM(F52,F56:F66)</f>
        <v>1929863</v>
      </c>
      <c r="G67" s="97"/>
      <c r="H67" s="106">
        <f>SUM(H52,H56:H66)</f>
        <v>2602750</v>
      </c>
      <c r="I67" s="99"/>
      <c r="J67" s="106">
        <f>SUM(J52,J56:J66)</f>
        <v>1908588</v>
      </c>
      <c r="K67" s="63"/>
    </row>
    <row r="68" spans="1:11" ht="19.5" customHeight="1">
      <c r="A68" s="27" t="s">
        <v>91</v>
      </c>
      <c r="B68" s="46"/>
      <c r="D68" s="97"/>
      <c r="E68" s="98"/>
      <c r="F68" s="97"/>
      <c r="G68" s="97"/>
      <c r="H68" s="103"/>
      <c r="I68" s="99"/>
      <c r="J68" s="97"/>
      <c r="K68" s="63"/>
    </row>
    <row r="69" spans="1:12" s="64" customFormat="1" ht="19.5" customHeight="1">
      <c r="A69" s="27" t="s">
        <v>95</v>
      </c>
      <c r="B69" s="46">
        <v>9</v>
      </c>
      <c r="D69" s="109">
        <v>0</v>
      </c>
      <c r="E69" s="110"/>
      <c r="F69" s="109">
        <v>100000</v>
      </c>
      <c r="G69" s="109"/>
      <c r="H69" s="109">
        <v>0</v>
      </c>
      <c r="I69" s="108"/>
      <c r="J69" s="109">
        <v>100000</v>
      </c>
      <c r="K69" s="65"/>
      <c r="L69" s="66"/>
    </row>
    <row r="70" spans="1:12" s="64" customFormat="1" ht="19.5" customHeight="1">
      <c r="A70" s="27" t="s">
        <v>198</v>
      </c>
      <c r="B70" s="46"/>
      <c r="D70" s="109"/>
      <c r="E70" s="110"/>
      <c r="F70" s="109"/>
      <c r="G70" s="109"/>
      <c r="H70" s="109"/>
      <c r="I70" s="108"/>
      <c r="J70" s="109"/>
      <c r="K70" s="65"/>
      <c r="L70" s="66"/>
    </row>
    <row r="71" spans="1:12" s="64" customFormat="1" ht="19.5" customHeight="1">
      <c r="A71" s="27" t="s">
        <v>199</v>
      </c>
      <c r="B71" s="46">
        <v>9</v>
      </c>
      <c r="D71" s="109">
        <v>0</v>
      </c>
      <c r="E71" s="110"/>
      <c r="F71" s="109">
        <v>3867</v>
      </c>
      <c r="G71" s="109"/>
      <c r="H71" s="109">
        <v>0</v>
      </c>
      <c r="I71" s="108"/>
      <c r="J71" s="109">
        <v>3867</v>
      </c>
      <c r="K71" s="65"/>
      <c r="L71" s="66"/>
    </row>
    <row r="72" spans="1:12" s="64" customFormat="1" ht="19.5" customHeight="1">
      <c r="A72" s="27" t="s">
        <v>96</v>
      </c>
      <c r="B72" s="49">
        <v>10</v>
      </c>
      <c r="D72" s="97">
        <v>0</v>
      </c>
      <c r="E72" s="110"/>
      <c r="F72" s="109">
        <v>12311</v>
      </c>
      <c r="G72" s="109"/>
      <c r="H72" s="97">
        <v>0</v>
      </c>
      <c r="I72" s="108"/>
      <c r="J72" s="109">
        <v>12311</v>
      </c>
      <c r="K72" s="65"/>
      <c r="L72" s="66"/>
    </row>
    <row r="73" spans="1:12" s="64" customFormat="1" ht="19.5" customHeight="1">
      <c r="A73" s="27" t="s">
        <v>168</v>
      </c>
      <c r="B73" s="49">
        <v>4</v>
      </c>
      <c r="D73" s="97">
        <v>28350</v>
      </c>
      <c r="E73" s="110"/>
      <c r="F73" s="109">
        <v>35600</v>
      </c>
      <c r="G73" s="109"/>
      <c r="H73" s="97">
        <v>0</v>
      </c>
      <c r="I73" s="108"/>
      <c r="J73" s="109">
        <v>0</v>
      </c>
      <c r="K73" s="65"/>
      <c r="L73" s="66"/>
    </row>
    <row r="74" spans="1:12" s="64" customFormat="1" ht="19.5" customHeight="1">
      <c r="A74" s="27" t="s">
        <v>97</v>
      </c>
      <c r="B74" s="49"/>
      <c r="D74" s="109">
        <v>19645</v>
      </c>
      <c r="E74" s="110"/>
      <c r="F74" s="109">
        <v>20692</v>
      </c>
      <c r="G74" s="109"/>
      <c r="H74" s="109">
        <v>19645</v>
      </c>
      <c r="I74" s="108"/>
      <c r="J74" s="109">
        <v>20692</v>
      </c>
      <c r="K74" s="65"/>
      <c r="L74" s="66"/>
    </row>
    <row r="75" spans="1:10" ht="19.5" customHeight="1">
      <c r="A75" s="27" t="s">
        <v>166</v>
      </c>
      <c r="B75" s="46">
        <v>5</v>
      </c>
      <c r="D75" s="97">
        <v>2387</v>
      </c>
      <c r="E75" s="98"/>
      <c r="F75" s="97">
        <v>30338</v>
      </c>
      <c r="G75" s="99"/>
      <c r="H75" s="97">
        <v>2420</v>
      </c>
      <c r="I75" s="99"/>
      <c r="J75" s="97">
        <v>30343</v>
      </c>
    </row>
    <row r="76" spans="1:10" ht="19.5" customHeight="1">
      <c r="A76" s="27" t="s">
        <v>92</v>
      </c>
      <c r="B76" s="46"/>
      <c r="D76" s="97">
        <v>3635</v>
      </c>
      <c r="E76" s="98"/>
      <c r="F76" s="97">
        <v>4613</v>
      </c>
      <c r="G76" s="99"/>
      <c r="H76" s="97">
        <v>0</v>
      </c>
      <c r="I76" s="99"/>
      <c r="J76" s="97">
        <v>390</v>
      </c>
    </row>
    <row r="77" spans="1:10" ht="19.5" customHeight="1">
      <c r="A77" s="27" t="s">
        <v>93</v>
      </c>
      <c r="B77" s="46"/>
      <c r="D77" s="106">
        <f>SUM(D69:D76)</f>
        <v>54017</v>
      </c>
      <c r="E77" s="98"/>
      <c r="F77" s="106">
        <f>SUM(F69:F76)</f>
        <v>207421</v>
      </c>
      <c r="G77" s="99"/>
      <c r="H77" s="106">
        <f>SUM(H69:H76)</f>
        <v>22065</v>
      </c>
      <c r="I77" s="99"/>
      <c r="J77" s="106">
        <f>SUM(J69:J76)</f>
        <v>167603</v>
      </c>
    </row>
    <row r="78" spans="1:10" ht="19.5" customHeight="1">
      <c r="A78" s="27" t="s">
        <v>26</v>
      </c>
      <c r="D78" s="106">
        <f>SUM(D67+D77)</f>
        <v>2689056</v>
      </c>
      <c r="E78" s="103"/>
      <c r="F78" s="106">
        <f>SUM(F67+F77)</f>
        <v>2137284</v>
      </c>
      <c r="G78" s="99"/>
      <c r="H78" s="106">
        <f>SUM(H67+H77)</f>
        <v>2624815</v>
      </c>
      <c r="I78" s="99"/>
      <c r="J78" s="106">
        <f>SUM(J67+J77)</f>
        <v>2076191</v>
      </c>
    </row>
    <row r="81" ht="19.5" customHeight="1">
      <c r="A81" s="27" t="s">
        <v>5</v>
      </c>
    </row>
    <row r="82" spans="1:12" s="27" customFormat="1" ht="19.5" customHeight="1">
      <c r="A82" s="119" t="s">
        <v>90</v>
      </c>
      <c r="B82" s="119"/>
      <c r="C82" s="119"/>
      <c r="D82" s="119"/>
      <c r="E82" s="119"/>
      <c r="F82" s="119"/>
      <c r="G82" s="119"/>
      <c r="H82" s="119"/>
      <c r="I82" s="119"/>
      <c r="J82" s="119"/>
      <c r="K82" s="25"/>
      <c r="L82" s="26"/>
    </row>
    <row r="83" spans="1:12" s="27" customFormat="1" ht="19.5" customHeight="1">
      <c r="A83" s="28" t="s">
        <v>68</v>
      </c>
      <c r="B83" s="24"/>
      <c r="C83" s="24"/>
      <c r="D83" s="24"/>
      <c r="E83" s="24"/>
      <c r="F83" s="24"/>
      <c r="G83" s="24"/>
      <c r="H83" s="24"/>
      <c r="I83" s="24"/>
      <c r="J83" s="24"/>
      <c r="K83" s="26"/>
      <c r="L83" s="26"/>
    </row>
    <row r="84" spans="1:12" s="27" customFormat="1" ht="19.5" customHeight="1">
      <c r="A84" s="29" t="s">
        <v>126</v>
      </c>
      <c r="B84" s="24"/>
      <c r="C84" s="24"/>
      <c r="D84" s="24"/>
      <c r="E84" s="24"/>
      <c r="F84" s="24"/>
      <c r="G84" s="24"/>
      <c r="H84" s="24"/>
      <c r="I84" s="24"/>
      <c r="J84" s="24"/>
      <c r="K84" s="26"/>
      <c r="L84" s="26"/>
    </row>
    <row r="85" spans="2:12" s="27" customFormat="1" ht="19.5" customHeight="1">
      <c r="B85" s="30"/>
      <c r="C85" s="30"/>
      <c r="D85" s="31"/>
      <c r="E85" s="32" t="s">
        <v>2</v>
      </c>
      <c r="F85" s="31"/>
      <c r="G85" s="33"/>
      <c r="H85" s="31"/>
      <c r="I85" s="32" t="s">
        <v>3</v>
      </c>
      <c r="J85" s="31"/>
      <c r="K85" s="26"/>
      <c r="L85" s="26"/>
    </row>
    <row r="86" spans="2:12" s="27" customFormat="1" ht="19.5" customHeight="1">
      <c r="B86" s="34" t="s">
        <v>4</v>
      </c>
      <c r="C86" s="35"/>
      <c r="D86" s="36" t="s">
        <v>218</v>
      </c>
      <c r="E86" s="37"/>
      <c r="F86" s="36" t="s">
        <v>161</v>
      </c>
      <c r="G86" s="38"/>
      <c r="H86" s="36" t="s">
        <v>218</v>
      </c>
      <c r="I86" s="37"/>
      <c r="J86" s="36" t="s">
        <v>161</v>
      </c>
      <c r="K86" s="26"/>
      <c r="L86" s="26"/>
    </row>
    <row r="87" spans="2:12" s="27" customFormat="1" ht="19.5" customHeight="1">
      <c r="B87" s="34"/>
      <c r="C87" s="35"/>
      <c r="D87" s="39" t="s">
        <v>127</v>
      </c>
      <c r="E87" s="40"/>
      <c r="F87" s="39" t="s">
        <v>135</v>
      </c>
      <c r="G87" s="38"/>
      <c r="H87" s="39" t="s">
        <v>127</v>
      </c>
      <c r="I87" s="40"/>
      <c r="J87" s="39" t="s">
        <v>135</v>
      </c>
      <c r="K87" s="26"/>
      <c r="L87" s="26"/>
    </row>
    <row r="88" spans="2:12" s="27" customFormat="1" ht="19.5" customHeight="1">
      <c r="B88" s="34"/>
      <c r="C88" s="35"/>
      <c r="D88" s="39" t="s">
        <v>128</v>
      </c>
      <c r="E88" s="40"/>
      <c r="F88" s="39"/>
      <c r="G88" s="38"/>
      <c r="H88" s="39" t="s">
        <v>128</v>
      </c>
      <c r="I88" s="40"/>
      <c r="J88" s="39"/>
      <c r="K88" s="26"/>
      <c r="L88" s="26"/>
    </row>
    <row r="89" spans="1:10" ht="19.5" customHeight="1">
      <c r="A89" s="23" t="s">
        <v>27</v>
      </c>
      <c r="B89" s="67"/>
      <c r="C89" s="67"/>
      <c r="D89" s="68"/>
      <c r="E89" s="69"/>
      <c r="G89" s="70"/>
      <c r="H89" s="68"/>
      <c r="I89" s="69"/>
      <c r="J89" s="71"/>
    </row>
    <row r="90" spans="1:10" ht="19.5" customHeight="1">
      <c r="A90" s="23" t="s">
        <v>28</v>
      </c>
      <c r="B90" s="46" t="s">
        <v>228</v>
      </c>
      <c r="E90" s="51"/>
      <c r="F90" s="44"/>
      <c r="G90" s="43"/>
      <c r="H90" s="44"/>
      <c r="I90" s="43"/>
      <c r="J90" s="44"/>
    </row>
    <row r="91" spans="1:10" ht="19.5" customHeight="1">
      <c r="A91" s="23" t="s">
        <v>157</v>
      </c>
      <c r="B91" s="46"/>
      <c r="E91" s="51"/>
      <c r="F91" s="44"/>
      <c r="G91" s="43"/>
      <c r="H91" s="44"/>
      <c r="I91" s="43"/>
      <c r="J91" s="44"/>
    </row>
    <row r="92" spans="1:10" ht="19.5" customHeight="1">
      <c r="A92" s="23" t="s">
        <v>169</v>
      </c>
      <c r="B92" s="46"/>
      <c r="D92" s="103">
        <v>40000</v>
      </c>
      <c r="E92" s="98"/>
      <c r="F92" s="103">
        <v>40000</v>
      </c>
      <c r="G92" s="99"/>
      <c r="H92" s="103">
        <v>40000</v>
      </c>
      <c r="I92" s="99"/>
      <c r="J92" s="103">
        <v>40000</v>
      </c>
    </row>
    <row r="93" spans="1:10" ht="19.5" customHeight="1">
      <c r="A93" s="23" t="s">
        <v>170</v>
      </c>
      <c r="B93" s="46"/>
      <c r="D93" s="103">
        <v>980000</v>
      </c>
      <c r="E93" s="98"/>
      <c r="F93" s="103">
        <v>980000</v>
      </c>
      <c r="G93" s="99"/>
      <c r="H93" s="103">
        <v>980000</v>
      </c>
      <c r="I93" s="99"/>
      <c r="J93" s="103">
        <v>980000</v>
      </c>
    </row>
    <row r="94" spans="2:10" ht="19.5" customHeight="1" thickBot="1">
      <c r="B94" s="46"/>
      <c r="D94" s="114">
        <f>SUM(D92:D93)</f>
        <v>1020000</v>
      </c>
      <c r="E94" s="98"/>
      <c r="F94" s="114">
        <f>SUM(F92:F93)</f>
        <v>1020000</v>
      </c>
      <c r="G94" s="99"/>
      <c r="H94" s="114">
        <f>SUM(H92:H93)</f>
        <v>1020000</v>
      </c>
      <c r="I94" s="99"/>
      <c r="J94" s="114">
        <f>SUM(J92:J93)</f>
        <v>1020000</v>
      </c>
    </row>
    <row r="95" spans="1:10" ht="19.5" customHeight="1" thickTop="1">
      <c r="A95" s="23" t="s">
        <v>158</v>
      </c>
      <c r="B95" s="46"/>
      <c r="D95" s="99"/>
      <c r="E95" s="98"/>
      <c r="F95" s="97"/>
      <c r="G95" s="99"/>
      <c r="H95" s="97"/>
      <c r="I95" s="99"/>
      <c r="J95" s="97"/>
    </row>
    <row r="96" spans="1:10" ht="19.5" customHeight="1">
      <c r="A96" s="23" t="s">
        <v>169</v>
      </c>
      <c r="B96" s="46"/>
      <c r="D96" s="101">
        <v>40000</v>
      </c>
      <c r="E96" s="96"/>
      <c r="F96" s="101">
        <v>40000</v>
      </c>
      <c r="G96" s="99"/>
      <c r="H96" s="101">
        <v>40000</v>
      </c>
      <c r="I96" s="99"/>
      <c r="J96" s="101">
        <v>40000</v>
      </c>
    </row>
    <row r="97" spans="1:10" ht="19.5" customHeight="1">
      <c r="A97" s="23" t="s">
        <v>224</v>
      </c>
      <c r="B97" s="46"/>
      <c r="D97" s="117">
        <v>961129</v>
      </c>
      <c r="E97" s="96"/>
      <c r="F97" s="117">
        <v>810000</v>
      </c>
      <c r="G97" s="99"/>
      <c r="H97" s="117">
        <v>961129</v>
      </c>
      <c r="I97" s="99"/>
      <c r="J97" s="117">
        <v>810000</v>
      </c>
    </row>
    <row r="98" spans="1:10" ht="19.5" customHeight="1">
      <c r="A98" s="23" t="s">
        <v>201</v>
      </c>
      <c r="B98" s="46"/>
      <c r="D98" s="117"/>
      <c r="E98" s="96"/>
      <c r="F98" s="117"/>
      <c r="G98" s="99"/>
      <c r="H98" s="117"/>
      <c r="I98" s="99"/>
      <c r="J98" s="117"/>
    </row>
    <row r="99" spans="1:10" ht="19.5" customHeight="1">
      <c r="A99" s="23" t="s">
        <v>169</v>
      </c>
      <c r="B99" s="46"/>
      <c r="D99" s="117"/>
      <c r="E99" s="96"/>
      <c r="F99" s="117"/>
      <c r="G99" s="99"/>
      <c r="H99" s="117"/>
      <c r="I99" s="99"/>
      <c r="J99" s="117"/>
    </row>
    <row r="100" spans="1:10" ht="19.5" customHeight="1">
      <c r="A100" s="23" t="s">
        <v>202</v>
      </c>
      <c r="B100" s="46"/>
      <c r="D100" s="102"/>
      <c r="E100" s="98"/>
      <c r="F100" s="102"/>
      <c r="G100" s="99"/>
      <c r="H100" s="102"/>
      <c r="I100" s="99"/>
      <c r="J100" s="102"/>
    </row>
    <row r="101" spans="1:10" ht="19.5" customHeight="1">
      <c r="A101" s="27"/>
      <c r="B101" s="46"/>
      <c r="D101" s="97">
        <f>SUM(D96:D100)</f>
        <v>1001129</v>
      </c>
      <c r="E101" s="98"/>
      <c r="F101" s="97">
        <f>SUM(F96:F100)</f>
        <v>850000</v>
      </c>
      <c r="G101" s="99"/>
      <c r="H101" s="97">
        <f>SUM(H96:H100)</f>
        <v>1001129</v>
      </c>
      <c r="I101" s="99"/>
      <c r="J101" s="97">
        <f>SUM(J96:J100)</f>
        <v>850000</v>
      </c>
    </row>
    <row r="102" spans="1:10" ht="19.5" customHeight="1">
      <c r="A102" s="23" t="s">
        <v>49</v>
      </c>
      <c r="B102" s="46"/>
      <c r="D102" s="97">
        <v>1036000</v>
      </c>
      <c r="E102" s="98"/>
      <c r="F102" s="97">
        <v>1036000</v>
      </c>
      <c r="G102" s="97"/>
      <c r="H102" s="97">
        <v>1036000</v>
      </c>
      <c r="I102" s="99"/>
      <c r="J102" s="97">
        <v>1036000</v>
      </c>
    </row>
    <row r="103" spans="1:10" ht="19.5" customHeight="1">
      <c r="A103" s="23" t="s">
        <v>69</v>
      </c>
      <c r="B103" s="46"/>
      <c r="D103" s="97"/>
      <c r="E103" s="98"/>
      <c r="F103" s="97"/>
      <c r="G103" s="97"/>
      <c r="H103" s="97"/>
      <c r="I103" s="99"/>
      <c r="J103" s="97"/>
    </row>
    <row r="104" spans="1:10" ht="19.5" customHeight="1">
      <c r="A104" s="23" t="s">
        <v>171</v>
      </c>
      <c r="B104" s="46"/>
      <c r="D104" s="101">
        <v>443715</v>
      </c>
      <c r="E104" s="98"/>
      <c r="F104" s="101">
        <v>443715</v>
      </c>
      <c r="G104" s="99"/>
      <c r="H104" s="101">
        <v>443715</v>
      </c>
      <c r="I104" s="99"/>
      <c r="J104" s="101">
        <v>443715</v>
      </c>
    </row>
    <row r="105" spans="1:10" ht="19.5" customHeight="1">
      <c r="A105" s="23" t="s">
        <v>29</v>
      </c>
      <c r="B105" s="46"/>
      <c r="D105" s="102">
        <v>87263</v>
      </c>
      <c r="E105" s="98"/>
      <c r="F105" s="102">
        <v>99673</v>
      </c>
      <c r="G105" s="99"/>
      <c r="H105" s="102">
        <v>87263</v>
      </c>
      <c r="I105" s="99"/>
      <c r="J105" s="102">
        <v>99673</v>
      </c>
    </row>
    <row r="106" spans="1:10" ht="19.5" customHeight="1">
      <c r="A106" s="23"/>
      <c r="B106" s="46"/>
      <c r="D106" s="97">
        <f>SUM(D104:D105)</f>
        <v>530978</v>
      </c>
      <c r="E106" s="98"/>
      <c r="F106" s="97">
        <f>SUM(F104:F105)</f>
        <v>543388</v>
      </c>
      <c r="G106" s="99"/>
      <c r="H106" s="97">
        <f>SUM(H104:H105)</f>
        <v>530978</v>
      </c>
      <c r="I106" s="99"/>
      <c r="J106" s="97">
        <f>SUM(J104:J105)</f>
        <v>543388</v>
      </c>
    </row>
    <row r="107" spans="1:10" ht="19.5" customHeight="1">
      <c r="A107" s="23" t="s">
        <v>213</v>
      </c>
      <c r="B107" s="46">
        <v>12</v>
      </c>
      <c r="D107" s="97">
        <v>7039</v>
      </c>
      <c r="E107" s="98"/>
      <c r="F107" s="97">
        <v>0</v>
      </c>
      <c r="G107" s="99"/>
      <c r="H107" s="97">
        <v>7039</v>
      </c>
      <c r="I107" s="99"/>
      <c r="J107" s="97">
        <v>0</v>
      </c>
    </row>
    <row r="108" spans="1:10" ht="19.5" customHeight="1">
      <c r="A108" s="27" t="s">
        <v>225</v>
      </c>
      <c r="B108" s="46">
        <v>6</v>
      </c>
      <c r="D108" s="97">
        <v>7282</v>
      </c>
      <c r="E108" s="99"/>
      <c r="F108" s="97">
        <v>-18255</v>
      </c>
      <c r="G108" s="99"/>
      <c r="H108" s="97">
        <v>7282</v>
      </c>
      <c r="I108" s="99"/>
      <c r="J108" s="97">
        <v>-18255</v>
      </c>
    </row>
    <row r="109" spans="1:10" ht="19.5" customHeight="1">
      <c r="A109" s="23" t="s">
        <v>30</v>
      </c>
      <c r="B109" s="53"/>
      <c r="D109" s="97"/>
      <c r="E109" s="103"/>
      <c r="F109" s="97"/>
      <c r="G109" s="99"/>
      <c r="H109" s="97"/>
      <c r="I109" s="99"/>
      <c r="J109" s="97"/>
    </row>
    <row r="110" spans="1:10" ht="19.5" customHeight="1">
      <c r="A110" s="27" t="s">
        <v>31</v>
      </c>
      <c r="B110" s="46"/>
      <c r="D110" s="97">
        <v>48565</v>
      </c>
      <c r="E110" s="98"/>
      <c r="F110" s="97">
        <v>48565</v>
      </c>
      <c r="G110" s="99"/>
      <c r="H110" s="97">
        <v>48565</v>
      </c>
      <c r="I110" s="99"/>
      <c r="J110" s="97">
        <v>48565</v>
      </c>
    </row>
    <row r="111" spans="1:10" ht="19.5" customHeight="1">
      <c r="A111" s="27" t="s">
        <v>153</v>
      </c>
      <c r="B111" s="53"/>
      <c r="D111" s="105">
        <v>340641</v>
      </c>
      <c r="E111" s="103"/>
      <c r="F111" s="105">
        <v>-110785</v>
      </c>
      <c r="G111" s="99"/>
      <c r="H111" s="105">
        <v>340641</v>
      </c>
      <c r="I111" s="99"/>
      <c r="J111" s="105">
        <v>-110785</v>
      </c>
    </row>
    <row r="112" spans="1:10" ht="19.5" customHeight="1">
      <c r="A112" s="27" t="s">
        <v>32</v>
      </c>
      <c r="D112" s="97">
        <f>SUM(D101:D111)-D106</f>
        <v>2971634</v>
      </c>
      <c r="E112" s="99"/>
      <c r="F112" s="97">
        <f>SUM(F101:F111)-F106</f>
        <v>2348913</v>
      </c>
      <c r="G112" s="99"/>
      <c r="H112" s="97">
        <f>SUM(H101:H111)-H106</f>
        <v>2971634</v>
      </c>
      <c r="I112" s="99"/>
      <c r="J112" s="97">
        <f>SUM(J101:J111)-J106</f>
        <v>2348913</v>
      </c>
    </row>
    <row r="113" spans="1:10" ht="19.5" customHeight="1">
      <c r="A113" s="27" t="s">
        <v>33</v>
      </c>
      <c r="D113" s="103"/>
      <c r="E113" s="103"/>
      <c r="F113" s="103"/>
      <c r="G113" s="103"/>
      <c r="H113" s="103"/>
      <c r="I113" s="103"/>
      <c r="J113" s="115"/>
    </row>
    <row r="114" spans="1:10" ht="19.5" customHeight="1">
      <c r="A114" s="27" t="s">
        <v>34</v>
      </c>
      <c r="D114" s="105">
        <v>103815</v>
      </c>
      <c r="E114" s="103"/>
      <c r="F114" s="105">
        <v>106844</v>
      </c>
      <c r="G114" s="99"/>
      <c r="H114" s="105">
        <v>0</v>
      </c>
      <c r="I114" s="99"/>
      <c r="J114" s="105">
        <v>0</v>
      </c>
    </row>
    <row r="115" spans="1:10" ht="19.5" customHeight="1">
      <c r="A115" s="27" t="s">
        <v>35</v>
      </c>
      <c r="D115" s="97">
        <f>SUM(D112:D114)</f>
        <v>3075449</v>
      </c>
      <c r="E115" s="103"/>
      <c r="F115" s="97">
        <f>SUM(F112:F114)</f>
        <v>2455757</v>
      </c>
      <c r="G115" s="99"/>
      <c r="H115" s="97">
        <f>SUM(H112:H114)</f>
        <v>2971634</v>
      </c>
      <c r="I115" s="99"/>
      <c r="J115" s="97">
        <f>SUM(J112:J114)</f>
        <v>2348913</v>
      </c>
    </row>
    <row r="116" spans="1:10" ht="19.5" customHeight="1" thickBot="1">
      <c r="A116" s="27" t="s">
        <v>36</v>
      </c>
      <c r="D116" s="107">
        <f>SUM(D78+D115)</f>
        <v>5764505</v>
      </c>
      <c r="E116" s="103"/>
      <c r="F116" s="107">
        <f>SUM(F78+F115)</f>
        <v>4593041</v>
      </c>
      <c r="G116" s="99"/>
      <c r="H116" s="107">
        <f>SUM(H78+H115)</f>
        <v>5596449</v>
      </c>
      <c r="I116" s="99"/>
      <c r="J116" s="107">
        <f>SUM(J78+J115)</f>
        <v>4425104</v>
      </c>
    </row>
    <row r="117" spans="4:10" ht="19.5" customHeight="1" thickTop="1">
      <c r="D117" s="72">
        <f>D116-D39</f>
        <v>0</v>
      </c>
      <c r="E117" s="73"/>
      <c r="F117" s="72">
        <f>F116-F39</f>
        <v>0</v>
      </c>
      <c r="G117" s="74"/>
      <c r="H117" s="72">
        <f>H116-H39</f>
        <v>0</v>
      </c>
      <c r="I117" s="72"/>
      <c r="J117" s="72">
        <f>J116-J39</f>
        <v>0</v>
      </c>
    </row>
    <row r="118" spans="1:10" ht="19.5" customHeight="1">
      <c r="A118" s="27" t="s">
        <v>5</v>
      </c>
      <c r="F118" s="43"/>
      <c r="G118" s="43"/>
      <c r="H118" s="43"/>
      <c r="I118" s="43"/>
      <c r="J118" s="44"/>
    </row>
    <row r="119" spans="1:10" ht="19.5" customHeight="1">
      <c r="A119" s="27"/>
      <c r="F119" s="43"/>
      <c r="G119" s="43"/>
      <c r="H119" s="43"/>
      <c r="I119" s="43"/>
      <c r="J119" s="44"/>
    </row>
    <row r="120" spans="1:10" ht="19.5" customHeight="1">
      <c r="A120" s="75"/>
      <c r="C120" s="62"/>
      <c r="F120" s="43"/>
      <c r="G120" s="42"/>
      <c r="H120" s="42"/>
      <c r="I120" s="42"/>
      <c r="J120" s="44"/>
    </row>
    <row r="121" spans="6:10" ht="19.5" customHeight="1">
      <c r="F121" s="43"/>
      <c r="G121" s="43"/>
      <c r="H121" s="43"/>
      <c r="I121" s="43"/>
      <c r="J121" s="44"/>
    </row>
    <row r="122" spans="2:10" ht="19.5" customHeight="1">
      <c r="B122" s="41" t="s">
        <v>37</v>
      </c>
      <c r="F122" s="43"/>
      <c r="G122" s="43"/>
      <c r="H122" s="43"/>
      <c r="I122" s="43"/>
      <c r="J122" s="44"/>
    </row>
    <row r="123" spans="1:10" ht="19.5" customHeight="1">
      <c r="A123" s="75"/>
      <c r="C123" s="62"/>
      <c r="F123" s="43"/>
      <c r="G123" s="42"/>
      <c r="H123" s="42"/>
      <c r="I123" s="42"/>
      <c r="J123" s="44"/>
    </row>
    <row r="124" spans="1:10" ht="19.5" customHeight="1">
      <c r="A124" s="45"/>
      <c r="C124" s="62"/>
      <c r="F124" s="43"/>
      <c r="G124" s="42"/>
      <c r="H124" s="42"/>
      <c r="I124" s="42"/>
      <c r="J124" s="76" t="s">
        <v>116</v>
      </c>
    </row>
    <row r="125" spans="1:12" s="27" customFormat="1" ht="19.5" customHeight="1">
      <c r="A125" s="24" t="s">
        <v>90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5"/>
      <c r="L125" s="26"/>
    </row>
    <row r="126" spans="1:12" s="27" customFormat="1" ht="19.5" customHeight="1">
      <c r="A126" s="24" t="s">
        <v>38</v>
      </c>
      <c r="B126" s="77"/>
      <c r="C126" s="78"/>
      <c r="D126" s="24"/>
      <c r="E126" s="24"/>
      <c r="F126" s="24"/>
      <c r="G126" s="24"/>
      <c r="H126" s="24"/>
      <c r="I126" s="24"/>
      <c r="J126" s="24"/>
      <c r="K126" s="26"/>
      <c r="L126" s="26"/>
    </row>
    <row r="127" spans="1:10" s="79" customFormat="1" ht="19.5" customHeight="1">
      <c r="A127" s="29" t="s">
        <v>219</v>
      </c>
      <c r="B127" s="77"/>
      <c r="C127" s="78"/>
      <c r="D127" s="24"/>
      <c r="E127" s="24"/>
      <c r="F127" s="24"/>
      <c r="G127" s="24"/>
      <c r="H127" s="24"/>
      <c r="I127" s="24"/>
      <c r="J127" s="24"/>
    </row>
    <row r="128" spans="1:10" s="79" customFormat="1" ht="19.5" customHeight="1">
      <c r="A128" s="29" t="s">
        <v>177</v>
      </c>
      <c r="B128" s="77"/>
      <c r="C128" s="78"/>
      <c r="D128" s="24"/>
      <c r="E128" s="24"/>
      <c r="F128" s="24"/>
      <c r="G128" s="24"/>
      <c r="H128" s="24"/>
      <c r="I128" s="24"/>
      <c r="J128" s="24"/>
    </row>
    <row r="129" spans="2:12" s="27" customFormat="1" ht="19.5" customHeight="1">
      <c r="B129" s="30"/>
      <c r="C129" s="30"/>
      <c r="D129" s="31"/>
      <c r="E129" s="32" t="s">
        <v>2</v>
      </c>
      <c r="F129" s="31"/>
      <c r="G129" s="33"/>
      <c r="H129" s="31"/>
      <c r="I129" s="32" t="s">
        <v>3</v>
      </c>
      <c r="J129" s="31"/>
      <c r="K129" s="26"/>
      <c r="L129" s="26"/>
    </row>
    <row r="130" spans="2:12" s="27" customFormat="1" ht="19.5" customHeight="1">
      <c r="B130" s="34" t="s">
        <v>4</v>
      </c>
      <c r="C130" s="80"/>
      <c r="D130" s="36">
        <v>2003</v>
      </c>
      <c r="E130" s="36"/>
      <c r="F130" s="36">
        <v>2002</v>
      </c>
      <c r="G130" s="36"/>
      <c r="H130" s="36">
        <v>2003</v>
      </c>
      <c r="I130" s="36"/>
      <c r="J130" s="36">
        <v>2002</v>
      </c>
      <c r="K130" s="26"/>
      <c r="L130" s="26"/>
    </row>
    <row r="131" ht="19.5" customHeight="1">
      <c r="A131" s="27" t="s">
        <v>39</v>
      </c>
    </row>
    <row r="132" spans="1:10" ht="19.5" customHeight="1">
      <c r="A132" s="27" t="s">
        <v>47</v>
      </c>
      <c r="B132" s="81"/>
      <c r="C132" s="81"/>
      <c r="D132" s="103">
        <v>1403575</v>
      </c>
      <c r="E132" s="103"/>
      <c r="F132" s="103">
        <v>1021704</v>
      </c>
      <c r="G132" s="103"/>
      <c r="H132" s="103">
        <v>1386969</v>
      </c>
      <c r="I132" s="103"/>
      <c r="J132" s="103">
        <v>1013999</v>
      </c>
    </row>
    <row r="133" spans="1:10" ht="19.5" customHeight="1">
      <c r="A133" s="27" t="s">
        <v>117</v>
      </c>
      <c r="B133" s="81"/>
      <c r="C133" s="81"/>
      <c r="D133" s="103"/>
      <c r="E133" s="103"/>
      <c r="F133" s="103"/>
      <c r="G133" s="103"/>
      <c r="H133" s="103"/>
      <c r="I133" s="103"/>
      <c r="J133" s="103"/>
    </row>
    <row r="134" spans="1:10" ht="19.5" customHeight="1">
      <c r="A134" s="27" t="s">
        <v>146</v>
      </c>
      <c r="B134" s="81"/>
      <c r="C134" s="81"/>
      <c r="D134" s="103">
        <v>3619</v>
      </c>
      <c r="E134" s="103"/>
      <c r="F134" s="103">
        <v>11483</v>
      </c>
      <c r="G134" s="103"/>
      <c r="H134" s="103">
        <v>3619</v>
      </c>
      <c r="I134" s="103"/>
      <c r="J134" s="103">
        <v>11483</v>
      </c>
    </row>
    <row r="135" spans="1:10" ht="19.5" customHeight="1">
      <c r="A135" s="27" t="s">
        <v>229</v>
      </c>
      <c r="B135" s="46">
        <v>6</v>
      </c>
      <c r="C135" s="81"/>
      <c r="D135" s="103">
        <v>51829</v>
      </c>
      <c r="E135" s="103"/>
      <c r="F135" s="103">
        <v>0</v>
      </c>
      <c r="G135" s="103"/>
      <c r="H135" s="103">
        <v>51829</v>
      </c>
      <c r="I135" s="103"/>
      <c r="J135" s="103">
        <v>0</v>
      </c>
    </row>
    <row r="136" spans="1:10" ht="19.5" customHeight="1">
      <c r="A136" s="27" t="s">
        <v>226</v>
      </c>
      <c r="B136" s="46"/>
      <c r="C136" s="81"/>
      <c r="D136" s="103">
        <v>7383</v>
      </c>
      <c r="E136" s="103"/>
      <c r="F136" s="103">
        <v>0</v>
      </c>
      <c r="G136" s="103"/>
      <c r="H136" s="103">
        <v>0</v>
      </c>
      <c r="I136" s="103"/>
      <c r="J136" s="103">
        <v>0</v>
      </c>
    </row>
    <row r="137" spans="1:10" ht="19.5" customHeight="1">
      <c r="A137" s="27" t="s">
        <v>24</v>
      </c>
      <c r="B137" s="81"/>
      <c r="C137" s="81"/>
      <c r="D137" s="103">
        <v>8051</v>
      </c>
      <c r="E137" s="103"/>
      <c r="F137" s="103">
        <v>6202</v>
      </c>
      <c r="G137" s="103"/>
      <c r="H137" s="103">
        <v>7602</v>
      </c>
      <c r="I137" s="103"/>
      <c r="J137" s="103">
        <v>5846</v>
      </c>
    </row>
    <row r="138" spans="1:10" ht="19.5" customHeight="1">
      <c r="A138" s="27" t="s">
        <v>227</v>
      </c>
      <c r="B138" s="81"/>
      <c r="C138" s="81"/>
      <c r="D138" s="103"/>
      <c r="E138" s="103"/>
      <c r="F138" s="103"/>
      <c r="G138" s="103"/>
      <c r="H138" s="103"/>
      <c r="I138" s="103"/>
      <c r="J138" s="103"/>
    </row>
    <row r="139" spans="1:10" ht="19.5" customHeight="1">
      <c r="A139" s="27" t="s">
        <v>103</v>
      </c>
      <c r="B139" s="81"/>
      <c r="C139" s="81"/>
      <c r="D139" s="103">
        <v>-12895</v>
      </c>
      <c r="E139" s="103"/>
      <c r="F139" s="103">
        <v>37051</v>
      </c>
      <c r="G139" s="103"/>
      <c r="H139" s="103">
        <v>-9866</v>
      </c>
      <c r="I139" s="103"/>
      <c r="J139" s="103">
        <v>37684</v>
      </c>
    </row>
    <row r="140" spans="1:10" ht="19.5" customHeight="1">
      <c r="A140" s="27" t="s">
        <v>40</v>
      </c>
      <c r="B140" s="82"/>
      <c r="C140" s="82"/>
      <c r="D140" s="113">
        <f>SUM(D132:D139)</f>
        <v>1461562</v>
      </c>
      <c r="E140" s="99"/>
      <c r="F140" s="113">
        <f>SUM(F132:F139)</f>
        <v>1076440</v>
      </c>
      <c r="G140" s="99"/>
      <c r="H140" s="113">
        <f>SUM(H132:H139)</f>
        <v>1440153</v>
      </c>
      <c r="I140" s="99"/>
      <c r="J140" s="113">
        <f>SUM(J132:J139)</f>
        <v>1069012</v>
      </c>
    </row>
    <row r="141" spans="1:10" ht="19.5" customHeight="1">
      <c r="A141" s="23" t="s">
        <v>41</v>
      </c>
      <c r="B141" s="82"/>
      <c r="C141" s="82"/>
      <c r="D141" s="103"/>
      <c r="E141" s="99"/>
      <c r="F141" s="103"/>
      <c r="G141" s="99"/>
      <c r="H141" s="103"/>
      <c r="I141" s="99"/>
      <c r="J141" s="103"/>
    </row>
    <row r="142" spans="1:10" ht="19.5" customHeight="1">
      <c r="A142" s="23" t="s">
        <v>42</v>
      </c>
      <c r="B142" s="81"/>
      <c r="C142" s="81"/>
      <c r="D142" s="103">
        <v>1205150</v>
      </c>
      <c r="E142" s="103"/>
      <c r="F142" s="103">
        <v>887014</v>
      </c>
      <c r="G142" s="99"/>
      <c r="H142" s="103">
        <v>1190208</v>
      </c>
      <c r="I142" s="99"/>
      <c r="J142" s="103">
        <v>881271</v>
      </c>
    </row>
    <row r="143" spans="1:10" ht="19.5" customHeight="1">
      <c r="A143" s="23" t="s">
        <v>43</v>
      </c>
      <c r="B143" s="81"/>
      <c r="C143" s="81"/>
      <c r="D143" s="103">
        <v>67209</v>
      </c>
      <c r="E143" s="103"/>
      <c r="F143" s="103">
        <v>56200</v>
      </c>
      <c r="G143" s="99"/>
      <c r="H143" s="103">
        <v>65077</v>
      </c>
      <c r="I143" s="99"/>
      <c r="J143" s="103">
        <v>55329</v>
      </c>
    </row>
    <row r="144" spans="1:10" ht="19.5" customHeight="1">
      <c r="A144" s="23" t="s">
        <v>44</v>
      </c>
      <c r="B144" s="46"/>
      <c r="C144" s="81"/>
      <c r="D144" s="103">
        <v>160</v>
      </c>
      <c r="E144" s="103"/>
      <c r="F144" s="103">
        <v>210</v>
      </c>
      <c r="G144" s="99"/>
      <c r="H144" s="103">
        <v>160</v>
      </c>
      <c r="I144" s="99"/>
      <c r="J144" s="103">
        <v>180</v>
      </c>
    </row>
    <row r="145" spans="1:10" ht="19.5" customHeight="1">
      <c r="A145" s="23" t="s">
        <v>45</v>
      </c>
      <c r="B145" s="82"/>
      <c r="C145" s="82"/>
      <c r="D145" s="113">
        <f>SUM(D142:D144)</f>
        <v>1272519</v>
      </c>
      <c r="E145" s="99"/>
      <c r="F145" s="113">
        <f>SUM(F142:F144)</f>
        <v>943424</v>
      </c>
      <c r="G145" s="99"/>
      <c r="H145" s="113">
        <f>SUM(H142:H144)</f>
        <v>1255445</v>
      </c>
      <c r="I145" s="99"/>
      <c r="J145" s="113">
        <f>SUM(J142:J144)</f>
        <v>936780</v>
      </c>
    </row>
    <row r="146" spans="1:10" ht="19.5" customHeight="1">
      <c r="A146" s="27" t="s">
        <v>144</v>
      </c>
      <c r="B146" s="82"/>
      <c r="C146" s="82"/>
      <c r="D146" s="103"/>
      <c r="E146" s="103"/>
      <c r="F146" s="103"/>
      <c r="G146" s="103"/>
      <c r="H146" s="103"/>
      <c r="I146" s="103"/>
      <c r="J146" s="103"/>
    </row>
    <row r="147" spans="1:10" s="45" customFormat="1" ht="19.5" customHeight="1">
      <c r="A147" s="27" t="s">
        <v>104</v>
      </c>
      <c r="B147" s="82"/>
      <c r="C147" s="82"/>
      <c r="D147" s="99">
        <f>SUM(D140-D145)</f>
        <v>189043</v>
      </c>
      <c r="E147" s="99"/>
      <c r="F147" s="99">
        <f>SUM(F140-F145)</f>
        <v>133016</v>
      </c>
      <c r="G147" s="99"/>
      <c r="H147" s="99">
        <f>SUM(H140-H145)</f>
        <v>184708</v>
      </c>
      <c r="I147" s="99"/>
      <c r="J147" s="99">
        <f>SUM(J140-J145)</f>
        <v>132232</v>
      </c>
    </row>
    <row r="148" spans="1:10" s="45" customFormat="1" ht="19.5" customHeight="1">
      <c r="A148" s="27" t="s">
        <v>76</v>
      </c>
      <c r="B148" s="81"/>
      <c r="C148" s="81"/>
      <c r="D148" s="103">
        <v>-3217</v>
      </c>
      <c r="E148" s="103"/>
      <c r="F148" s="103">
        <v>-1635</v>
      </c>
      <c r="G148" s="99"/>
      <c r="H148" s="103">
        <v>-2523</v>
      </c>
      <c r="I148" s="99"/>
      <c r="J148" s="103">
        <v>-790</v>
      </c>
    </row>
    <row r="149" spans="1:12" s="81" customFormat="1" ht="19.5" customHeight="1">
      <c r="A149" s="27" t="s">
        <v>46</v>
      </c>
      <c r="B149" s="83">
        <v>13</v>
      </c>
      <c r="C149" s="82"/>
      <c r="D149" s="111">
        <v>-2922</v>
      </c>
      <c r="E149" s="99"/>
      <c r="F149" s="111">
        <v>0</v>
      </c>
      <c r="G149" s="99"/>
      <c r="H149" s="111">
        <v>0</v>
      </c>
      <c r="I149" s="99"/>
      <c r="J149" s="111">
        <v>0</v>
      </c>
      <c r="K149" s="82"/>
      <c r="L149" s="82"/>
    </row>
    <row r="150" spans="1:12" s="81" customFormat="1" ht="19.5" customHeight="1">
      <c r="A150" s="27" t="s">
        <v>145</v>
      </c>
      <c r="B150" s="82"/>
      <c r="C150" s="82"/>
      <c r="D150" s="99">
        <f>SUM(D147:D149)</f>
        <v>182904</v>
      </c>
      <c r="E150" s="99"/>
      <c r="F150" s="99">
        <f>SUM(F147:F149)</f>
        <v>131381</v>
      </c>
      <c r="G150" s="99"/>
      <c r="H150" s="99">
        <f>SUM(H147:H149)</f>
        <v>182185</v>
      </c>
      <c r="I150" s="99"/>
      <c r="J150" s="99">
        <f>SUM(J147:J149)</f>
        <v>131442</v>
      </c>
      <c r="K150" s="82"/>
      <c r="L150" s="82"/>
    </row>
    <row r="151" spans="1:10" ht="19.5" customHeight="1">
      <c r="A151" s="27" t="s">
        <v>206</v>
      </c>
      <c r="B151" s="82"/>
      <c r="C151" s="82"/>
      <c r="D151" s="111">
        <v>-719</v>
      </c>
      <c r="E151" s="99"/>
      <c r="F151" s="111">
        <v>61</v>
      </c>
      <c r="G151" s="99"/>
      <c r="H151" s="111">
        <v>0</v>
      </c>
      <c r="I151" s="99"/>
      <c r="J151" s="111">
        <v>0</v>
      </c>
    </row>
    <row r="152" spans="1:12" s="81" customFormat="1" ht="19.5" customHeight="1" thickBot="1">
      <c r="A152" s="84" t="s">
        <v>118</v>
      </c>
      <c r="B152" s="82"/>
      <c r="C152" s="82"/>
      <c r="D152" s="116">
        <f>SUM(D150+D151)</f>
        <v>182185</v>
      </c>
      <c r="E152" s="99"/>
      <c r="F152" s="116">
        <f>SUM(F150+F151)</f>
        <v>131442</v>
      </c>
      <c r="G152" s="99"/>
      <c r="H152" s="116">
        <f>SUM(H150+H151)</f>
        <v>182185</v>
      </c>
      <c r="I152" s="99"/>
      <c r="J152" s="116">
        <f>SUM(J150)</f>
        <v>131442</v>
      </c>
      <c r="K152" s="82"/>
      <c r="L152" s="82"/>
    </row>
    <row r="153" spans="1:12" s="81" customFormat="1" ht="19.5" customHeight="1" thickTop="1">
      <c r="A153" s="84"/>
      <c r="B153" s="82"/>
      <c r="C153" s="82"/>
      <c r="D153" s="43"/>
      <c r="E153" s="43"/>
      <c r="F153" s="43"/>
      <c r="G153" s="43"/>
      <c r="H153" s="43"/>
      <c r="I153" s="43"/>
      <c r="J153" s="43"/>
      <c r="K153" s="82"/>
      <c r="L153" s="82"/>
    </row>
    <row r="154" spans="1:12" s="81" customFormat="1" ht="19.5" customHeight="1">
      <c r="A154" s="23" t="s">
        <v>105</v>
      </c>
      <c r="B154" s="82"/>
      <c r="C154" s="82"/>
      <c r="K154" s="82"/>
      <c r="L154" s="82"/>
    </row>
    <row r="155" spans="1:12" s="81" customFormat="1" ht="19.5" customHeight="1">
      <c r="A155" s="23" t="s">
        <v>119</v>
      </c>
      <c r="B155" s="82"/>
      <c r="C155" s="82"/>
      <c r="K155" s="82"/>
      <c r="L155" s="82"/>
    </row>
    <row r="156" spans="1:12" s="81" customFormat="1" ht="19.5" customHeight="1" thickBot="1">
      <c r="A156" s="23" t="s">
        <v>130</v>
      </c>
      <c r="B156" s="83">
        <v>14</v>
      </c>
      <c r="C156" s="82"/>
      <c r="D156" s="85">
        <v>0.19</v>
      </c>
      <c r="E156" s="43"/>
      <c r="F156" s="85">
        <f>F152/810000</f>
        <v>0.16227407407407407</v>
      </c>
      <c r="G156" s="43"/>
      <c r="H156" s="85">
        <v>0.19</v>
      </c>
      <c r="I156" s="43"/>
      <c r="J156" s="85">
        <f>J152/810000</f>
        <v>0.16227407407407407</v>
      </c>
      <c r="K156" s="82"/>
      <c r="L156" s="82"/>
    </row>
    <row r="157" spans="1:12" s="81" customFormat="1" ht="19.5" customHeight="1" thickTop="1">
      <c r="A157" s="23" t="s">
        <v>120</v>
      </c>
      <c r="B157" s="82"/>
      <c r="C157" s="82"/>
      <c r="D157" s="86"/>
      <c r="E157" s="43"/>
      <c r="F157" s="86"/>
      <c r="G157" s="43"/>
      <c r="H157" s="86"/>
      <c r="I157" s="43"/>
      <c r="J157" s="86"/>
      <c r="K157" s="82"/>
      <c r="L157" s="82"/>
    </row>
    <row r="158" spans="1:12" s="81" customFormat="1" ht="19.5" customHeight="1" thickBot="1">
      <c r="A158" s="23" t="s">
        <v>130</v>
      </c>
      <c r="B158" s="83">
        <v>14</v>
      </c>
      <c r="C158" s="82"/>
      <c r="D158" s="85">
        <v>0.18</v>
      </c>
      <c r="E158" s="43"/>
      <c r="F158" s="85">
        <v>0.15</v>
      </c>
      <c r="G158" s="43"/>
      <c r="H158" s="85">
        <v>0.18</v>
      </c>
      <c r="I158" s="43"/>
      <c r="J158" s="85">
        <v>0.15</v>
      </c>
      <c r="K158" s="82"/>
      <c r="L158" s="82"/>
    </row>
    <row r="159" spans="1:12" s="81" customFormat="1" ht="19.5" customHeight="1" thickTop="1">
      <c r="A159" s="84"/>
      <c r="B159" s="82"/>
      <c r="C159" s="82"/>
      <c r="D159" s="43"/>
      <c r="E159" s="43"/>
      <c r="F159" s="43"/>
      <c r="G159" s="43"/>
      <c r="H159" s="43"/>
      <c r="I159" s="43"/>
      <c r="J159" s="43"/>
      <c r="K159" s="82"/>
      <c r="L159" s="82"/>
    </row>
    <row r="160" spans="1:10" ht="19.5" customHeight="1">
      <c r="A160" s="27" t="s">
        <v>5</v>
      </c>
      <c r="B160" s="82"/>
      <c r="C160" s="82"/>
      <c r="D160" s="42"/>
      <c r="E160" s="43"/>
      <c r="F160" s="43"/>
      <c r="G160" s="43"/>
      <c r="H160" s="42"/>
      <c r="I160" s="43"/>
      <c r="J160" s="52"/>
    </row>
    <row r="161" spans="1:10" ht="19.5" customHeight="1">
      <c r="A161" s="45"/>
      <c r="C161" s="62"/>
      <c r="F161" s="43"/>
      <c r="G161" s="42"/>
      <c r="H161" s="42"/>
      <c r="I161" s="42"/>
      <c r="J161" s="76" t="s">
        <v>116</v>
      </c>
    </row>
    <row r="162" spans="1:12" s="27" customFormat="1" ht="19.5" customHeight="1">
      <c r="A162" s="24" t="s">
        <v>90</v>
      </c>
      <c r="B162" s="24"/>
      <c r="C162" s="24"/>
      <c r="D162" s="24"/>
      <c r="E162" s="24"/>
      <c r="F162" s="24"/>
      <c r="G162" s="24"/>
      <c r="H162" s="24"/>
      <c r="I162" s="24"/>
      <c r="J162" s="24"/>
      <c r="K162" s="25"/>
      <c r="L162" s="26"/>
    </row>
    <row r="163" spans="1:12" s="27" customFormat="1" ht="19.5" customHeight="1">
      <c r="A163" s="24" t="s">
        <v>38</v>
      </c>
      <c r="B163" s="77"/>
      <c r="C163" s="78"/>
      <c r="D163" s="24"/>
      <c r="E163" s="24"/>
      <c r="F163" s="24"/>
      <c r="G163" s="24"/>
      <c r="H163" s="24"/>
      <c r="I163" s="24"/>
      <c r="J163" s="24"/>
      <c r="K163" s="26"/>
      <c r="L163" s="26"/>
    </row>
    <row r="164" spans="1:10" s="79" customFormat="1" ht="19.5" customHeight="1">
      <c r="A164" s="29" t="s">
        <v>220</v>
      </c>
      <c r="B164" s="77"/>
      <c r="C164" s="78"/>
      <c r="D164" s="24"/>
      <c r="E164" s="24"/>
      <c r="F164" s="24"/>
      <c r="G164" s="24"/>
      <c r="H164" s="24"/>
      <c r="I164" s="24"/>
      <c r="J164" s="24"/>
    </row>
    <row r="165" spans="1:10" s="79" customFormat="1" ht="19.5" customHeight="1">
      <c r="A165" s="29" t="s">
        <v>177</v>
      </c>
      <c r="B165" s="77"/>
      <c r="C165" s="78"/>
      <c r="D165" s="24"/>
      <c r="E165" s="24"/>
      <c r="F165" s="24"/>
      <c r="G165" s="24"/>
      <c r="H165" s="24"/>
      <c r="I165" s="24"/>
      <c r="J165" s="24"/>
    </row>
    <row r="166" spans="2:12" s="27" customFormat="1" ht="19.5" customHeight="1">
      <c r="B166" s="30"/>
      <c r="C166" s="30"/>
      <c r="D166" s="31"/>
      <c r="E166" s="32" t="s">
        <v>2</v>
      </c>
      <c r="F166" s="31"/>
      <c r="G166" s="33"/>
      <c r="H166" s="31"/>
      <c r="I166" s="32" t="s">
        <v>3</v>
      </c>
      <c r="J166" s="31"/>
      <c r="K166" s="26"/>
      <c r="L166" s="26"/>
    </row>
    <row r="167" spans="2:12" s="27" customFormat="1" ht="19.5" customHeight="1">
      <c r="B167" s="34" t="s">
        <v>4</v>
      </c>
      <c r="C167" s="80"/>
      <c r="D167" s="36">
        <v>2003</v>
      </c>
      <c r="E167" s="36"/>
      <c r="F167" s="36">
        <v>2002</v>
      </c>
      <c r="G167" s="36"/>
      <c r="H167" s="36">
        <v>2003</v>
      </c>
      <c r="I167" s="36"/>
      <c r="J167" s="36">
        <v>2002</v>
      </c>
      <c r="K167" s="26"/>
      <c r="L167" s="26"/>
    </row>
    <row r="168" ht="19.5" customHeight="1">
      <c r="A168" s="27" t="s">
        <v>39</v>
      </c>
    </row>
    <row r="169" spans="1:10" ht="19.5" customHeight="1">
      <c r="A169" s="27" t="s">
        <v>47</v>
      </c>
      <c r="B169" s="81"/>
      <c r="C169" s="81"/>
      <c r="D169" s="103">
        <v>3758045</v>
      </c>
      <c r="E169" s="103"/>
      <c r="F169" s="103">
        <v>2744504</v>
      </c>
      <c r="G169" s="103"/>
      <c r="H169" s="103">
        <v>3711667</v>
      </c>
      <c r="I169" s="103"/>
      <c r="J169" s="103">
        <v>2727120</v>
      </c>
    </row>
    <row r="170" spans="1:10" ht="19.5" customHeight="1">
      <c r="A170" s="27" t="s">
        <v>117</v>
      </c>
      <c r="B170" s="81"/>
      <c r="C170" s="81"/>
      <c r="D170" s="103"/>
      <c r="E170" s="103"/>
      <c r="F170" s="103"/>
      <c r="G170" s="103"/>
      <c r="H170" s="103"/>
      <c r="I170" s="103"/>
      <c r="J170" s="103"/>
    </row>
    <row r="171" spans="1:10" ht="19.5" customHeight="1">
      <c r="A171" s="27" t="s">
        <v>146</v>
      </c>
      <c r="B171" s="81"/>
      <c r="C171" s="81"/>
      <c r="D171" s="103">
        <v>11563</v>
      </c>
      <c r="E171" s="103"/>
      <c r="F171" s="103">
        <v>22621</v>
      </c>
      <c r="G171" s="103"/>
      <c r="H171" s="103">
        <v>11563</v>
      </c>
      <c r="I171" s="103"/>
      <c r="J171" s="103">
        <v>22621</v>
      </c>
    </row>
    <row r="172" spans="1:10" ht="19.5" customHeight="1">
      <c r="A172" s="27" t="s">
        <v>179</v>
      </c>
      <c r="B172" s="81"/>
      <c r="C172" s="81"/>
      <c r="D172" s="103"/>
      <c r="E172" s="103"/>
      <c r="F172" s="103"/>
      <c r="G172" s="103"/>
      <c r="H172" s="103"/>
      <c r="I172" s="103"/>
      <c r="J172" s="103"/>
    </row>
    <row r="173" spans="1:10" ht="19.5" customHeight="1">
      <c r="A173" s="27" t="s">
        <v>180</v>
      </c>
      <c r="B173" s="46">
        <v>9</v>
      </c>
      <c r="C173" s="81"/>
      <c r="D173" s="103">
        <v>9399</v>
      </c>
      <c r="E173" s="103"/>
      <c r="F173" s="103">
        <v>36724</v>
      </c>
      <c r="G173" s="103"/>
      <c r="H173" s="103">
        <v>9399</v>
      </c>
      <c r="I173" s="103"/>
      <c r="J173" s="103">
        <v>24847</v>
      </c>
    </row>
    <row r="174" spans="1:10" ht="19.5" customHeight="1">
      <c r="A174" s="27" t="s">
        <v>181</v>
      </c>
      <c r="B174" s="46">
        <v>5</v>
      </c>
      <c r="C174" s="81"/>
      <c r="D174" s="103">
        <v>28060</v>
      </c>
      <c r="E174" s="103"/>
      <c r="F174" s="103">
        <v>0</v>
      </c>
      <c r="G174" s="103"/>
      <c r="H174" s="103">
        <v>28060</v>
      </c>
      <c r="I174" s="103"/>
      <c r="J174" s="103">
        <v>0</v>
      </c>
    </row>
    <row r="175" spans="1:10" ht="19.5" customHeight="1">
      <c r="A175" s="27" t="s">
        <v>229</v>
      </c>
      <c r="B175" s="46">
        <v>6</v>
      </c>
      <c r="C175" s="81"/>
      <c r="D175" s="103">
        <v>51829</v>
      </c>
      <c r="E175" s="103"/>
      <c r="F175" s="103">
        <v>3879</v>
      </c>
      <c r="G175" s="103"/>
      <c r="H175" s="103">
        <v>51829</v>
      </c>
      <c r="I175" s="103"/>
      <c r="J175" s="103">
        <v>3879</v>
      </c>
    </row>
    <row r="176" spans="1:10" ht="19.5" customHeight="1">
      <c r="A176" s="27" t="s">
        <v>226</v>
      </c>
      <c r="B176" s="46"/>
      <c r="C176" s="81"/>
      <c r="D176" s="103">
        <v>7383</v>
      </c>
      <c r="E176" s="103"/>
      <c r="F176" s="103">
        <v>0</v>
      </c>
      <c r="G176" s="103"/>
      <c r="H176" s="103">
        <v>0</v>
      </c>
      <c r="I176" s="103"/>
      <c r="J176" s="103">
        <v>0</v>
      </c>
    </row>
    <row r="177" spans="1:10" ht="19.5" customHeight="1">
      <c r="A177" s="27" t="s">
        <v>24</v>
      </c>
      <c r="B177" s="81"/>
      <c r="C177" s="81"/>
      <c r="D177" s="103">
        <v>34910</v>
      </c>
      <c r="E177" s="103"/>
      <c r="F177" s="103">
        <v>22855</v>
      </c>
      <c r="G177" s="103"/>
      <c r="H177" s="103">
        <v>34103</v>
      </c>
      <c r="I177" s="103"/>
      <c r="J177" s="103">
        <v>21673</v>
      </c>
    </row>
    <row r="178" spans="1:10" ht="19.5" customHeight="1">
      <c r="A178" s="27" t="s">
        <v>178</v>
      </c>
      <c r="B178" s="81"/>
      <c r="C178" s="81"/>
      <c r="D178" s="103"/>
      <c r="E178" s="103"/>
      <c r="F178" s="103"/>
      <c r="G178" s="103"/>
      <c r="H178" s="103"/>
      <c r="I178" s="103"/>
      <c r="J178" s="103"/>
    </row>
    <row r="179" spans="1:10" ht="19.5" customHeight="1">
      <c r="A179" s="27" t="s">
        <v>103</v>
      </c>
      <c r="B179" s="81"/>
      <c r="C179" s="81"/>
      <c r="D179" s="103">
        <v>31466</v>
      </c>
      <c r="E179" s="103"/>
      <c r="F179" s="103">
        <v>72236</v>
      </c>
      <c r="G179" s="103"/>
      <c r="H179" s="103">
        <v>30997</v>
      </c>
      <c r="I179" s="103"/>
      <c r="J179" s="103">
        <v>78316</v>
      </c>
    </row>
    <row r="180" spans="1:10" ht="19.5" customHeight="1">
      <c r="A180" s="27" t="s">
        <v>40</v>
      </c>
      <c r="B180" s="82"/>
      <c r="C180" s="82"/>
      <c r="D180" s="113">
        <f>SUM(D169:D179)</f>
        <v>3932655</v>
      </c>
      <c r="E180" s="99"/>
      <c r="F180" s="113">
        <f>SUM(F169:F179)</f>
        <v>2902819</v>
      </c>
      <c r="G180" s="99"/>
      <c r="H180" s="113">
        <f>SUM(H169:H179)</f>
        <v>3877618</v>
      </c>
      <c r="I180" s="99"/>
      <c r="J180" s="113">
        <f>SUM(J169:J179)</f>
        <v>2878456</v>
      </c>
    </row>
    <row r="181" spans="1:10" ht="19.5" customHeight="1">
      <c r="A181" s="23" t="s">
        <v>41</v>
      </c>
      <c r="B181" s="82"/>
      <c r="C181" s="82"/>
      <c r="D181" s="103"/>
      <c r="E181" s="99"/>
      <c r="F181" s="103"/>
      <c r="G181" s="99"/>
      <c r="H181" s="103"/>
      <c r="I181" s="99"/>
      <c r="J181" s="103"/>
    </row>
    <row r="182" spans="1:10" ht="19.5" customHeight="1">
      <c r="A182" s="23" t="s">
        <v>42</v>
      </c>
      <c r="B182" s="81"/>
      <c r="C182" s="81"/>
      <c r="D182" s="103">
        <v>3276544</v>
      </c>
      <c r="E182" s="103"/>
      <c r="F182" s="103">
        <v>2378600</v>
      </c>
      <c r="G182" s="99"/>
      <c r="H182" s="103">
        <v>3235068</v>
      </c>
      <c r="I182" s="99"/>
      <c r="J182" s="103">
        <v>2361840</v>
      </c>
    </row>
    <row r="183" spans="1:10" ht="19.5" customHeight="1">
      <c r="A183" s="23" t="s">
        <v>43</v>
      </c>
      <c r="B183" s="81"/>
      <c r="C183" s="81"/>
      <c r="D183" s="103">
        <v>186629</v>
      </c>
      <c r="E183" s="103"/>
      <c r="F183" s="103">
        <v>191493</v>
      </c>
      <c r="G183" s="99"/>
      <c r="H183" s="103">
        <v>181984</v>
      </c>
      <c r="I183" s="99"/>
      <c r="J183" s="103">
        <v>187404</v>
      </c>
    </row>
    <row r="184" spans="1:10" ht="19.5" customHeight="1">
      <c r="A184" s="23" t="s">
        <v>44</v>
      </c>
      <c r="B184" s="46"/>
      <c r="C184" s="81"/>
      <c r="D184" s="103">
        <v>2930</v>
      </c>
      <c r="E184" s="103"/>
      <c r="F184" s="103">
        <v>720</v>
      </c>
      <c r="G184" s="99"/>
      <c r="H184" s="103">
        <v>2900</v>
      </c>
      <c r="I184" s="99"/>
      <c r="J184" s="103">
        <v>670</v>
      </c>
    </row>
    <row r="185" spans="1:10" ht="19.5" customHeight="1">
      <c r="A185" s="23" t="s">
        <v>45</v>
      </c>
      <c r="B185" s="82"/>
      <c r="C185" s="82"/>
      <c r="D185" s="113">
        <f>SUM(D182:D184)</f>
        <v>3466103</v>
      </c>
      <c r="E185" s="99"/>
      <c r="F185" s="113">
        <f>SUM(F182:F184)</f>
        <v>2570813</v>
      </c>
      <c r="G185" s="99"/>
      <c r="H185" s="113">
        <f>SUM(H182:H184)</f>
        <v>3419952</v>
      </c>
      <c r="I185" s="99"/>
      <c r="J185" s="113">
        <f>SUM(J182:J184)</f>
        <v>2549914</v>
      </c>
    </row>
    <row r="186" spans="1:10" ht="19.5" customHeight="1">
      <c r="A186" s="27" t="s">
        <v>144</v>
      </c>
      <c r="B186" s="82"/>
      <c r="C186" s="82"/>
      <c r="D186" s="103"/>
      <c r="E186" s="103"/>
      <c r="F186" s="103"/>
      <c r="G186" s="103"/>
      <c r="H186" s="103"/>
      <c r="I186" s="103"/>
      <c r="J186" s="103"/>
    </row>
    <row r="187" spans="1:10" ht="19.5" customHeight="1">
      <c r="A187" s="27" t="s">
        <v>104</v>
      </c>
      <c r="B187" s="82"/>
      <c r="C187" s="82"/>
      <c r="D187" s="99">
        <f>SUM(D180-D185)</f>
        <v>466552</v>
      </c>
      <c r="E187" s="99"/>
      <c r="F187" s="99">
        <f>SUM(F180-F185)</f>
        <v>332006</v>
      </c>
      <c r="G187" s="99"/>
      <c r="H187" s="99">
        <f>SUM(H180-H185)</f>
        <v>457666</v>
      </c>
      <c r="I187" s="99"/>
      <c r="J187" s="99">
        <f>SUM(J180-J185)</f>
        <v>328542</v>
      </c>
    </row>
    <row r="188" spans="1:10" s="45" customFormat="1" ht="19.5" customHeight="1">
      <c r="A188" s="27" t="s">
        <v>76</v>
      </c>
      <c r="B188" s="81"/>
      <c r="C188" s="81"/>
      <c r="D188" s="103">
        <v>-8413</v>
      </c>
      <c r="E188" s="103"/>
      <c r="F188" s="103">
        <v>-3998</v>
      </c>
      <c r="G188" s="99"/>
      <c r="H188" s="103">
        <v>-6240</v>
      </c>
      <c r="I188" s="99"/>
      <c r="J188" s="103">
        <v>-2515</v>
      </c>
    </row>
    <row r="189" spans="1:12" s="81" customFormat="1" ht="19.5" customHeight="1">
      <c r="A189" s="27" t="s">
        <v>46</v>
      </c>
      <c r="B189" s="83">
        <v>13</v>
      </c>
      <c r="C189" s="82"/>
      <c r="D189" s="111">
        <v>-6812</v>
      </c>
      <c r="E189" s="99"/>
      <c r="F189" s="111">
        <v>0</v>
      </c>
      <c r="G189" s="99"/>
      <c r="H189" s="111">
        <v>0</v>
      </c>
      <c r="I189" s="99"/>
      <c r="J189" s="111">
        <v>0</v>
      </c>
      <c r="K189" s="82"/>
      <c r="L189" s="82"/>
    </row>
    <row r="190" spans="1:12" s="81" customFormat="1" ht="19.5" customHeight="1">
      <c r="A190" s="27" t="s">
        <v>145</v>
      </c>
      <c r="B190" s="82"/>
      <c r="C190" s="82"/>
      <c r="D190" s="99">
        <f>SUM(D187:D189)</f>
        <v>451327</v>
      </c>
      <c r="E190" s="99"/>
      <c r="F190" s="99">
        <f>SUM(F187:F189)</f>
        <v>328008</v>
      </c>
      <c r="G190" s="99"/>
      <c r="H190" s="99">
        <f>SUM(H187:H189)</f>
        <v>451426</v>
      </c>
      <c r="I190" s="99"/>
      <c r="J190" s="99">
        <f>SUM(J187:J189)</f>
        <v>326027</v>
      </c>
      <c r="K190" s="82"/>
      <c r="L190" s="82"/>
    </row>
    <row r="191" spans="1:10" ht="19.5" customHeight="1">
      <c r="A191" s="27" t="s">
        <v>206</v>
      </c>
      <c r="B191" s="82"/>
      <c r="C191" s="82"/>
      <c r="D191" s="111">
        <v>99</v>
      </c>
      <c r="E191" s="99"/>
      <c r="F191" s="111">
        <v>-1981</v>
      </c>
      <c r="G191" s="99"/>
      <c r="H191" s="111">
        <v>0</v>
      </c>
      <c r="I191" s="99"/>
      <c r="J191" s="111">
        <v>0</v>
      </c>
    </row>
    <row r="192" spans="1:12" s="81" customFormat="1" ht="19.5" customHeight="1" thickBot="1">
      <c r="A192" s="84" t="s">
        <v>118</v>
      </c>
      <c r="B192" s="82"/>
      <c r="C192" s="82"/>
      <c r="D192" s="116">
        <f>SUM(D190+D191)</f>
        <v>451426</v>
      </c>
      <c r="E192" s="99"/>
      <c r="F192" s="116">
        <f>SUM(F190+F191)</f>
        <v>326027</v>
      </c>
      <c r="G192" s="99"/>
      <c r="H192" s="116">
        <f>SUM(H190+H191)</f>
        <v>451426</v>
      </c>
      <c r="I192" s="99"/>
      <c r="J192" s="116">
        <f>SUM(J190)</f>
        <v>326027</v>
      </c>
      <c r="K192" s="82"/>
      <c r="L192" s="82"/>
    </row>
    <row r="193" spans="1:12" s="81" customFormat="1" ht="19.5" customHeight="1" thickTop="1">
      <c r="A193" s="84"/>
      <c r="B193" s="82"/>
      <c r="C193" s="82"/>
      <c r="D193" s="43"/>
      <c r="E193" s="43"/>
      <c r="F193" s="43"/>
      <c r="G193" s="43"/>
      <c r="H193" s="43"/>
      <c r="I193" s="43"/>
      <c r="J193" s="43"/>
      <c r="K193" s="82"/>
      <c r="L193" s="82"/>
    </row>
    <row r="194" spans="1:12" s="81" customFormat="1" ht="19.5" customHeight="1">
      <c r="A194" s="23" t="s">
        <v>105</v>
      </c>
      <c r="B194" s="82"/>
      <c r="C194" s="82"/>
      <c r="K194" s="82"/>
      <c r="L194" s="82"/>
    </row>
    <row r="195" spans="1:12" s="81" customFormat="1" ht="19.5" customHeight="1">
      <c r="A195" s="23" t="s">
        <v>119</v>
      </c>
      <c r="B195" s="82"/>
      <c r="C195" s="82"/>
      <c r="K195" s="82"/>
      <c r="L195" s="82"/>
    </row>
    <row r="196" spans="1:12" s="81" customFormat="1" ht="19.5" customHeight="1" thickBot="1">
      <c r="A196" s="23" t="s">
        <v>130</v>
      </c>
      <c r="B196" s="83">
        <v>14</v>
      </c>
      <c r="C196" s="82"/>
      <c r="D196" s="85">
        <v>0.52</v>
      </c>
      <c r="E196" s="43"/>
      <c r="F196" s="85">
        <v>0.41</v>
      </c>
      <c r="G196" s="43"/>
      <c r="H196" s="85">
        <v>0.52</v>
      </c>
      <c r="I196" s="43"/>
      <c r="J196" s="85">
        <v>0.41</v>
      </c>
      <c r="K196" s="82"/>
      <c r="L196" s="82"/>
    </row>
    <row r="197" spans="1:12" s="81" customFormat="1" ht="19.5" customHeight="1" thickTop="1">
      <c r="A197" s="23" t="s">
        <v>120</v>
      </c>
      <c r="B197" s="82"/>
      <c r="C197" s="82"/>
      <c r="D197" s="86"/>
      <c r="E197" s="43"/>
      <c r="F197" s="86"/>
      <c r="G197" s="43"/>
      <c r="H197" s="86"/>
      <c r="I197" s="43"/>
      <c r="J197" s="86"/>
      <c r="K197" s="82"/>
      <c r="L197" s="82"/>
    </row>
    <row r="198" spans="1:12" s="81" customFormat="1" ht="19.5" customHeight="1" thickBot="1">
      <c r="A198" s="23" t="s">
        <v>130</v>
      </c>
      <c r="B198" s="83">
        <v>14</v>
      </c>
      <c r="C198" s="82"/>
      <c r="D198" s="85">
        <v>0.49</v>
      </c>
      <c r="E198" s="43"/>
      <c r="F198" s="85">
        <v>0.38</v>
      </c>
      <c r="G198" s="43"/>
      <c r="H198" s="85">
        <v>0.49</v>
      </c>
      <c r="I198" s="43"/>
      <c r="J198" s="85">
        <v>0.38</v>
      </c>
      <c r="K198" s="82"/>
      <c r="L198" s="82"/>
    </row>
    <row r="199" spans="1:12" s="81" customFormat="1" ht="19.5" customHeight="1" thickTop="1">
      <c r="A199" s="84"/>
      <c r="B199" s="82"/>
      <c r="C199" s="82"/>
      <c r="D199" s="43"/>
      <c r="E199" s="43"/>
      <c r="F199" s="43"/>
      <c r="G199" s="43"/>
      <c r="H199" s="43"/>
      <c r="I199" s="43"/>
      <c r="J199" s="43"/>
      <c r="K199" s="82"/>
      <c r="L199" s="82"/>
    </row>
    <row r="200" spans="1:10" ht="19.5" customHeight="1">
      <c r="A200" s="27" t="s">
        <v>5</v>
      </c>
      <c r="B200" s="82"/>
      <c r="C200" s="82"/>
      <c r="D200" s="42"/>
      <c r="E200" s="43"/>
      <c r="F200" s="43"/>
      <c r="G200" s="43"/>
      <c r="H200" s="42"/>
      <c r="I200" s="43"/>
      <c r="J200" s="52"/>
    </row>
    <row r="201" spans="1:10" ht="19.5" customHeight="1">
      <c r="A201" s="27"/>
      <c r="B201" s="82"/>
      <c r="C201" s="82"/>
      <c r="D201" s="42"/>
      <c r="E201" s="43"/>
      <c r="F201" s="43"/>
      <c r="G201" s="43"/>
      <c r="H201" s="42"/>
      <c r="I201" s="43"/>
      <c r="J201" s="76" t="s">
        <v>116</v>
      </c>
    </row>
    <row r="202" spans="1:12" s="27" customFormat="1" ht="19.5" customHeight="1">
      <c r="A202" s="24" t="s">
        <v>90</v>
      </c>
      <c r="B202" s="24"/>
      <c r="C202" s="24"/>
      <c r="D202" s="24"/>
      <c r="E202" s="24"/>
      <c r="F202" s="24"/>
      <c r="G202" s="24"/>
      <c r="H202" s="24"/>
      <c r="I202" s="24"/>
      <c r="J202" s="24"/>
      <c r="K202" s="25"/>
      <c r="L202" s="26"/>
    </row>
    <row r="203" spans="1:12" s="27" customFormat="1" ht="19.5" customHeight="1">
      <c r="A203" s="24" t="s">
        <v>159</v>
      </c>
      <c r="B203" s="77"/>
      <c r="C203" s="78"/>
      <c r="D203" s="24"/>
      <c r="E203" s="24"/>
      <c r="F203" s="24"/>
      <c r="G203" s="24"/>
      <c r="H203" s="24"/>
      <c r="I203" s="24"/>
      <c r="J203" s="24"/>
      <c r="K203" s="25"/>
      <c r="L203" s="26"/>
    </row>
    <row r="204" spans="1:10" s="79" customFormat="1" ht="19.5" customHeight="1">
      <c r="A204" s="29" t="s">
        <v>223</v>
      </c>
      <c r="B204" s="77"/>
      <c r="C204" s="78"/>
      <c r="D204" s="24"/>
      <c r="E204" s="24"/>
      <c r="F204" s="24"/>
      <c r="G204" s="24"/>
      <c r="H204" s="24"/>
      <c r="I204" s="24"/>
      <c r="J204" s="24"/>
    </row>
    <row r="205" spans="1:10" s="79" customFormat="1" ht="19.5" customHeight="1">
      <c r="A205" s="29" t="s">
        <v>126</v>
      </c>
      <c r="B205" s="77"/>
      <c r="C205" s="78"/>
      <c r="D205" s="24"/>
      <c r="E205" s="24"/>
      <c r="F205" s="24"/>
      <c r="G205" s="24"/>
      <c r="H205" s="24"/>
      <c r="I205" s="24"/>
      <c r="J205" s="24"/>
    </row>
    <row r="206" spans="2:12" s="27" customFormat="1" ht="19.5" customHeight="1">
      <c r="B206" s="30"/>
      <c r="C206" s="30"/>
      <c r="D206" s="31"/>
      <c r="E206" s="32" t="s">
        <v>2</v>
      </c>
      <c r="F206" s="31"/>
      <c r="G206" s="33"/>
      <c r="H206" s="31"/>
      <c r="I206" s="32" t="s">
        <v>3</v>
      </c>
      <c r="J206" s="31"/>
      <c r="K206" s="26"/>
      <c r="L206" s="26"/>
    </row>
    <row r="207" spans="2:12" s="27" customFormat="1" ht="19.5" customHeight="1">
      <c r="B207" s="80"/>
      <c r="C207" s="80"/>
      <c r="D207" s="36">
        <v>2003</v>
      </c>
      <c r="E207" s="36"/>
      <c r="F207" s="36">
        <v>2002</v>
      </c>
      <c r="G207" s="36"/>
      <c r="H207" s="36">
        <v>2003</v>
      </c>
      <c r="I207" s="36"/>
      <c r="J207" s="36">
        <v>2002</v>
      </c>
      <c r="K207" s="26"/>
      <c r="L207" s="26"/>
    </row>
    <row r="208" spans="1:10" ht="19.5" customHeight="1">
      <c r="A208" s="87" t="s">
        <v>182</v>
      </c>
      <c r="J208" s="54"/>
    </row>
    <row r="209" spans="1:10" ht="19.5" customHeight="1">
      <c r="A209" s="27" t="s">
        <v>131</v>
      </c>
      <c r="D209" s="103">
        <f>D192</f>
        <v>451426</v>
      </c>
      <c r="E209" s="103"/>
      <c r="F209" s="103">
        <f>F192</f>
        <v>326027</v>
      </c>
      <c r="G209" s="103"/>
      <c r="H209" s="103">
        <f>H192</f>
        <v>451426</v>
      </c>
      <c r="I209" s="103"/>
      <c r="J209" s="103">
        <f>J192</f>
        <v>326027</v>
      </c>
    </row>
    <row r="210" spans="1:10" ht="19.5" customHeight="1">
      <c r="A210" s="27" t="s">
        <v>132</v>
      </c>
      <c r="D210" s="103"/>
      <c r="E210" s="103"/>
      <c r="F210" s="103"/>
      <c r="G210" s="103"/>
      <c r="H210" s="103"/>
      <c r="I210" s="103"/>
      <c r="J210" s="103"/>
    </row>
    <row r="211" spans="1:10" ht="19.5" customHeight="1">
      <c r="A211" s="27" t="s">
        <v>51</v>
      </c>
      <c r="D211" s="103"/>
      <c r="E211" s="103"/>
      <c r="F211" s="103"/>
      <c r="G211" s="103"/>
      <c r="H211" s="103"/>
      <c r="I211" s="103"/>
      <c r="J211" s="103"/>
    </row>
    <row r="212" spans="1:10" ht="19.5" customHeight="1">
      <c r="A212" s="27" t="s">
        <v>52</v>
      </c>
      <c r="D212" s="103">
        <v>89917</v>
      </c>
      <c r="E212" s="103"/>
      <c r="F212" s="103">
        <v>76799</v>
      </c>
      <c r="G212" s="103"/>
      <c r="H212" s="103">
        <v>78696</v>
      </c>
      <c r="I212" s="103"/>
      <c r="J212" s="103">
        <v>65469</v>
      </c>
    </row>
    <row r="213" spans="1:12" ht="19.5" customHeight="1">
      <c r="A213" s="27" t="s">
        <v>146</v>
      </c>
      <c r="D213" s="103">
        <v>-11563</v>
      </c>
      <c r="E213" s="103"/>
      <c r="F213" s="103">
        <v>-22621</v>
      </c>
      <c r="G213" s="103"/>
      <c r="H213" s="103">
        <v>-11563</v>
      </c>
      <c r="I213" s="103"/>
      <c r="J213" s="103">
        <v>-22621</v>
      </c>
      <c r="L213" s="88"/>
    </row>
    <row r="214" spans="1:12" ht="19.5" customHeight="1">
      <c r="A214" s="27" t="s">
        <v>179</v>
      </c>
      <c r="D214" s="103"/>
      <c r="E214" s="103"/>
      <c r="F214" s="103"/>
      <c r="G214" s="103"/>
      <c r="H214" s="103"/>
      <c r="I214" s="103"/>
      <c r="J214" s="103"/>
      <c r="L214" s="88"/>
    </row>
    <row r="215" spans="1:12" ht="19.5" customHeight="1">
      <c r="A215" s="27" t="s">
        <v>180</v>
      </c>
      <c r="D215" s="103">
        <v>-9399</v>
      </c>
      <c r="E215" s="103"/>
      <c r="F215" s="103">
        <v>-36724</v>
      </c>
      <c r="G215" s="103"/>
      <c r="H215" s="103">
        <v>-9399</v>
      </c>
      <c r="I215" s="103"/>
      <c r="J215" s="103">
        <v>-24847</v>
      </c>
      <c r="L215" s="88"/>
    </row>
    <row r="216" spans="1:12" ht="19.5" customHeight="1">
      <c r="A216" s="27" t="s">
        <v>181</v>
      </c>
      <c r="D216" s="103">
        <v>-28060</v>
      </c>
      <c r="E216" s="103"/>
      <c r="F216" s="103">
        <v>0</v>
      </c>
      <c r="G216" s="103"/>
      <c r="H216" s="103">
        <v>-28060</v>
      </c>
      <c r="I216" s="103"/>
      <c r="J216" s="103">
        <v>0</v>
      </c>
      <c r="L216" s="88"/>
    </row>
    <row r="217" spans="1:12" ht="19.5" customHeight="1">
      <c r="A217" s="27" t="s">
        <v>185</v>
      </c>
      <c r="D217" s="103"/>
      <c r="E217" s="103"/>
      <c r="F217" s="103"/>
      <c r="G217" s="103"/>
      <c r="H217" s="103"/>
      <c r="I217" s="103"/>
      <c r="J217" s="103"/>
      <c r="L217" s="88"/>
    </row>
    <row r="218" spans="1:12" ht="19.5" customHeight="1">
      <c r="A218" s="27" t="s">
        <v>186</v>
      </c>
      <c r="D218" s="103">
        <v>-2622</v>
      </c>
      <c r="E218" s="103"/>
      <c r="F218" s="103">
        <v>-1748</v>
      </c>
      <c r="G218" s="103"/>
      <c r="H218" s="103">
        <v>-2622</v>
      </c>
      <c r="I218" s="103"/>
      <c r="J218" s="103">
        <v>-1748</v>
      </c>
      <c r="L218" s="88"/>
    </row>
    <row r="219" spans="1:12" ht="19.5" customHeight="1">
      <c r="A219" s="27" t="s">
        <v>203</v>
      </c>
      <c r="D219" s="103">
        <v>-1294</v>
      </c>
      <c r="E219" s="103"/>
      <c r="F219" s="103">
        <v>0</v>
      </c>
      <c r="G219" s="103"/>
      <c r="H219" s="103">
        <v>-1014</v>
      </c>
      <c r="I219" s="103"/>
      <c r="J219" s="103">
        <v>0</v>
      </c>
      <c r="L219" s="88"/>
    </row>
    <row r="220" spans="1:10" ht="19.5" customHeight="1">
      <c r="A220" s="27" t="s">
        <v>192</v>
      </c>
      <c r="D220" s="103"/>
      <c r="E220" s="103"/>
      <c r="F220" s="103"/>
      <c r="G220" s="103"/>
      <c r="H220" s="103"/>
      <c r="I220" s="103"/>
      <c r="J220" s="103"/>
    </row>
    <row r="221" spans="1:12" ht="19.5" customHeight="1">
      <c r="A221" s="27" t="s">
        <v>122</v>
      </c>
      <c r="D221" s="99">
        <v>-31466</v>
      </c>
      <c r="E221" s="99"/>
      <c r="F221" s="99">
        <v>-72236</v>
      </c>
      <c r="G221" s="103"/>
      <c r="H221" s="103">
        <v>-30997</v>
      </c>
      <c r="I221" s="103"/>
      <c r="J221" s="103">
        <v>-78316</v>
      </c>
      <c r="L221" s="88"/>
    </row>
    <row r="222" spans="1:10" ht="19.5" customHeight="1">
      <c r="A222" s="27" t="s">
        <v>142</v>
      </c>
      <c r="D222" s="103">
        <v>-51829</v>
      </c>
      <c r="E222" s="103"/>
      <c r="F222" s="103">
        <v>-3879</v>
      </c>
      <c r="G222" s="103"/>
      <c r="H222" s="103">
        <v>-51829</v>
      </c>
      <c r="I222" s="103"/>
      <c r="J222" s="103">
        <v>-3879</v>
      </c>
    </row>
    <row r="223" spans="1:10" ht="19.5" customHeight="1">
      <c r="A223" s="27" t="s">
        <v>217</v>
      </c>
      <c r="D223" s="103">
        <v>1211</v>
      </c>
      <c r="E223" s="103"/>
      <c r="F223" s="103">
        <v>0</v>
      </c>
      <c r="G223" s="103"/>
      <c r="H223" s="103">
        <v>1211</v>
      </c>
      <c r="I223" s="103"/>
      <c r="J223" s="103">
        <v>0</v>
      </c>
    </row>
    <row r="224" spans="1:10" ht="19.5" customHeight="1">
      <c r="A224" s="27" t="s">
        <v>232</v>
      </c>
      <c r="D224" s="103">
        <v>0</v>
      </c>
      <c r="E224" s="103"/>
      <c r="F224" s="103">
        <v>-43</v>
      </c>
      <c r="G224" s="103"/>
      <c r="H224" s="103">
        <v>0</v>
      </c>
      <c r="I224" s="103"/>
      <c r="J224" s="103">
        <v>-43</v>
      </c>
    </row>
    <row r="225" spans="1:10" ht="19.5" customHeight="1">
      <c r="A225" s="27" t="s">
        <v>233</v>
      </c>
      <c r="D225" s="103">
        <v>1723</v>
      </c>
      <c r="E225" s="103"/>
      <c r="F225" s="103">
        <v>0</v>
      </c>
      <c r="G225" s="103"/>
      <c r="H225" s="103">
        <v>1723</v>
      </c>
      <c r="I225" s="103"/>
      <c r="J225" s="103">
        <v>0</v>
      </c>
    </row>
    <row r="226" spans="1:10" ht="19.5" customHeight="1">
      <c r="A226" s="27" t="s">
        <v>226</v>
      </c>
      <c r="D226" s="103">
        <v>-7383</v>
      </c>
      <c r="E226" s="103"/>
      <c r="F226" s="103">
        <v>0</v>
      </c>
      <c r="G226" s="103"/>
      <c r="H226" s="103">
        <v>0</v>
      </c>
      <c r="I226" s="103"/>
      <c r="J226" s="103">
        <v>0</v>
      </c>
    </row>
    <row r="227" spans="1:12" s="89" customFormat="1" ht="19.5" customHeight="1">
      <c r="A227" s="27" t="s">
        <v>183</v>
      </c>
      <c r="D227" s="103">
        <v>-2752</v>
      </c>
      <c r="E227" s="99"/>
      <c r="F227" s="103">
        <v>-5478</v>
      </c>
      <c r="G227" s="99"/>
      <c r="H227" s="99">
        <v>-2752</v>
      </c>
      <c r="I227" s="99"/>
      <c r="J227" s="99">
        <v>-5459</v>
      </c>
      <c r="K227" s="90"/>
      <c r="L227" s="91"/>
    </row>
    <row r="228" spans="1:10" s="62" customFormat="1" ht="19.5" customHeight="1">
      <c r="A228" s="27" t="s">
        <v>184</v>
      </c>
      <c r="D228" s="103">
        <v>-4081</v>
      </c>
      <c r="E228" s="103"/>
      <c r="F228" s="103">
        <v>-47759</v>
      </c>
      <c r="G228" s="103"/>
      <c r="H228" s="103">
        <v>-4081</v>
      </c>
      <c r="I228" s="103"/>
      <c r="J228" s="103">
        <v>-47759</v>
      </c>
    </row>
    <row r="229" spans="1:10" ht="19.5" customHeight="1">
      <c r="A229" s="27" t="s">
        <v>207</v>
      </c>
      <c r="D229" s="111">
        <v>-99</v>
      </c>
      <c r="E229" s="99"/>
      <c r="F229" s="111">
        <v>1981</v>
      </c>
      <c r="G229" s="99"/>
      <c r="H229" s="111">
        <v>0</v>
      </c>
      <c r="I229" s="99"/>
      <c r="J229" s="111">
        <v>0</v>
      </c>
    </row>
    <row r="230" spans="1:10" ht="19.5" customHeight="1">
      <c r="A230" s="27"/>
      <c r="D230" s="99">
        <f>SUM(D209:D229)</f>
        <v>393729</v>
      </c>
      <c r="E230" s="99"/>
      <c r="F230" s="99">
        <f>SUM(F209:F229)</f>
        <v>214319</v>
      </c>
      <c r="G230" s="99"/>
      <c r="H230" s="99">
        <f>SUM(H209:H229)</f>
        <v>390739</v>
      </c>
      <c r="I230" s="99"/>
      <c r="J230" s="99">
        <f>SUM(J209:J229)</f>
        <v>206824</v>
      </c>
    </row>
    <row r="231" spans="1:10" ht="19.5" customHeight="1">
      <c r="A231" s="27" t="s">
        <v>53</v>
      </c>
      <c r="D231" s="103"/>
      <c r="E231" s="103"/>
      <c r="F231" s="99"/>
      <c r="G231" s="103"/>
      <c r="H231" s="99"/>
      <c r="I231" s="103"/>
      <c r="J231" s="99"/>
    </row>
    <row r="232" spans="1:10" ht="19.5" customHeight="1">
      <c r="A232" s="27" t="s">
        <v>54</v>
      </c>
      <c r="D232" s="103">
        <v>-450354</v>
      </c>
      <c r="E232" s="103"/>
      <c r="F232" s="103">
        <v>-135962</v>
      </c>
      <c r="G232" s="103"/>
      <c r="H232" s="103">
        <v>-449354</v>
      </c>
      <c r="I232" s="103"/>
      <c r="J232" s="103">
        <v>-146047</v>
      </c>
    </row>
    <row r="233" spans="1:10" ht="19.5" customHeight="1">
      <c r="A233" s="27" t="s">
        <v>121</v>
      </c>
      <c r="D233" s="103">
        <v>90567</v>
      </c>
      <c r="E233" s="103"/>
      <c r="F233" s="103">
        <v>-109373</v>
      </c>
      <c r="G233" s="103"/>
      <c r="H233" s="103">
        <v>88003</v>
      </c>
      <c r="I233" s="103"/>
      <c r="J233" s="103">
        <v>-109261</v>
      </c>
    </row>
    <row r="234" spans="1:10" ht="19.5" customHeight="1">
      <c r="A234" s="27" t="s">
        <v>55</v>
      </c>
      <c r="D234" s="103">
        <v>-48053</v>
      </c>
      <c r="E234" s="103"/>
      <c r="F234" s="103">
        <v>-188871</v>
      </c>
      <c r="G234" s="103"/>
      <c r="H234" s="103">
        <v>-44361</v>
      </c>
      <c r="I234" s="103"/>
      <c r="J234" s="103">
        <v>-181001</v>
      </c>
    </row>
    <row r="235" spans="1:10" ht="19.5" customHeight="1">
      <c r="A235" s="27" t="s">
        <v>56</v>
      </c>
      <c r="D235" s="103">
        <v>-106350</v>
      </c>
      <c r="E235" s="103"/>
      <c r="F235" s="103">
        <v>-162418</v>
      </c>
      <c r="G235" s="103"/>
      <c r="H235" s="103">
        <v>-106350</v>
      </c>
      <c r="I235" s="103"/>
      <c r="J235" s="103">
        <v>-162418</v>
      </c>
    </row>
    <row r="236" spans="1:10" ht="19.5" customHeight="1">
      <c r="A236" s="27" t="s">
        <v>57</v>
      </c>
      <c r="D236" s="103">
        <v>-66752</v>
      </c>
      <c r="E236" s="103"/>
      <c r="F236" s="103">
        <v>76697</v>
      </c>
      <c r="G236" s="103"/>
      <c r="H236" s="103">
        <v>-62119</v>
      </c>
      <c r="I236" s="103"/>
      <c r="J236" s="103">
        <v>76697</v>
      </c>
    </row>
    <row r="237" spans="1:10" ht="19.5" customHeight="1">
      <c r="A237" s="27" t="s">
        <v>58</v>
      </c>
      <c r="D237" s="103">
        <v>-13884</v>
      </c>
      <c r="E237" s="103"/>
      <c r="F237" s="103">
        <v>36672</v>
      </c>
      <c r="G237" s="103"/>
      <c r="H237" s="103">
        <v>-10896</v>
      </c>
      <c r="I237" s="103"/>
      <c r="J237" s="103">
        <v>36853</v>
      </c>
    </row>
    <row r="238" spans="1:10" ht="19.5" customHeight="1">
      <c r="A238" s="27" t="s">
        <v>59</v>
      </c>
      <c r="D238" s="112">
        <v>99911</v>
      </c>
      <c r="E238" s="103"/>
      <c r="F238" s="112">
        <v>57422</v>
      </c>
      <c r="G238" s="103"/>
      <c r="H238" s="103">
        <v>87532</v>
      </c>
      <c r="I238" s="103"/>
      <c r="J238" s="103">
        <v>58816</v>
      </c>
    </row>
    <row r="239" spans="1:10" ht="19.5" customHeight="1">
      <c r="A239" s="27" t="s">
        <v>60</v>
      </c>
      <c r="D239" s="103"/>
      <c r="E239" s="103"/>
      <c r="F239" s="103"/>
      <c r="G239" s="103"/>
      <c r="H239" s="103"/>
      <c r="I239" s="103"/>
      <c r="J239" s="103"/>
    </row>
    <row r="240" spans="1:10" ht="19.5" customHeight="1">
      <c r="A240" s="27" t="s">
        <v>61</v>
      </c>
      <c r="D240" s="103">
        <v>212514</v>
      </c>
      <c r="E240" s="103"/>
      <c r="F240" s="103">
        <v>-89539</v>
      </c>
      <c r="G240" s="103"/>
      <c r="H240" s="103">
        <v>206689</v>
      </c>
      <c r="I240" s="103"/>
      <c r="J240" s="103">
        <v>-90730</v>
      </c>
    </row>
    <row r="241" spans="1:10" ht="19.5" customHeight="1">
      <c r="A241" s="27" t="s">
        <v>123</v>
      </c>
      <c r="D241" s="103">
        <v>17334</v>
      </c>
      <c r="E241" s="103"/>
      <c r="F241" s="103">
        <v>-1742</v>
      </c>
      <c r="G241" s="103"/>
      <c r="H241" s="103">
        <v>17289</v>
      </c>
      <c r="I241" s="103"/>
      <c r="J241" s="103">
        <v>23</v>
      </c>
    </row>
    <row r="242" spans="1:10" ht="19.5" customHeight="1">
      <c r="A242" s="27" t="s">
        <v>113</v>
      </c>
      <c r="D242" s="103">
        <v>56802</v>
      </c>
      <c r="E242" s="103"/>
      <c r="F242" s="103">
        <v>474900</v>
      </c>
      <c r="G242" s="103"/>
      <c r="H242" s="103">
        <v>56802</v>
      </c>
      <c r="I242" s="103"/>
      <c r="J242" s="103">
        <v>474900</v>
      </c>
    </row>
    <row r="243" spans="1:10" ht="19.5" customHeight="1">
      <c r="A243" s="27" t="s">
        <v>62</v>
      </c>
      <c r="D243" s="103">
        <v>68101</v>
      </c>
      <c r="E243" s="103"/>
      <c r="F243" s="103">
        <v>28147</v>
      </c>
      <c r="G243" s="103"/>
      <c r="H243" s="103">
        <v>63657</v>
      </c>
      <c r="I243" s="103"/>
      <c r="J243" s="103">
        <v>30689</v>
      </c>
    </row>
    <row r="244" spans="1:10" ht="19.5" customHeight="1">
      <c r="A244" s="27" t="s">
        <v>63</v>
      </c>
      <c r="D244" s="112">
        <v>-2024</v>
      </c>
      <c r="E244" s="103"/>
      <c r="F244" s="112">
        <v>1470</v>
      </c>
      <c r="G244" s="103"/>
      <c r="H244" s="103">
        <v>-1436</v>
      </c>
      <c r="I244" s="103"/>
      <c r="J244" s="103">
        <v>2964</v>
      </c>
    </row>
    <row r="245" spans="1:10" ht="19.5" customHeight="1">
      <c r="A245" s="27" t="s">
        <v>234</v>
      </c>
      <c r="D245" s="113">
        <f>SUM(D230:D244)</f>
        <v>251541</v>
      </c>
      <c r="E245" s="103"/>
      <c r="F245" s="113">
        <f>SUM(F230:F244)</f>
        <v>201722</v>
      </c>
      <c r="G245" s="103"/>
      <c r="H245" s="113">
        <f>SUM(H230:H244)</f>
        <v>236195</v>
      </c>
      <c r="I245" s="103"/>
      <c r="J245" s="113">
        <f>SUM(J230:J244)</f>
        <v>198309</v>
      </c>
    </row>
    <row r="246" spans="6:10" ht="19.5" customHeight="1">
      <c r="F246" s="93"/>
      <c r="G246" s="41"/>
      <c r="H246" s="93"/>
      <c r="I246" s="41"/>
      <c r="J246" s="94"/>
    </row>
    <row r="247" spans="1:10" ht="19.5" customHeight="1">
      <c r="A247" s="27" t="s">
        <v>5</v>
      </c>
      <c r="D247" s="92"/>
      <c r="J247" s="54"/>
    </row>
    <row r="248" spans="1:10" ht="19.5" customHeight="1">
      <c r="A248" s="27"/>
      <c r="B248" s="82"/>
      <c r="C248" s="82"/>
      <c r="D248" s="42"/>
      <c r="E248" s="43"/>
      <c r="F248" s="43"/>
      <c r="G248" s="43"/>
      <c r="H248" s="42"/>
      <c r="I248" s="43"/>
      <c r="J248" s="76" t="s">
        <v>116</v>
      </c>
    </row>
    <row r="249" spans="1:12" s="27" customFormat="1" ht="19.5" customHeight="1">
      <c r="A249" s="24" t="s">
        <v>90</v>
      </c>
      <c r="B249" s="24"/>
      <c r="C249" s="24"/>
      <c r="D249" s="24"/>
      <c r="E249" s="24"/>
      <c r="F249" s="24"/>
      <c r="G249" s="24"/>
      <c r="H249" s="24"/>
      <c r="I249" s="24"/>
      <c r="J249" s="24"/>
      <c r="K249" s="25"/>
      <c r="L249" s="26"/>
    </row>
    <row r="250" spans="1:12" s="27" customFormat="1" ht="19.5" customHeight="1">
      <c r="A250" s="24" t="s">
        <v>160</v>
      </c>
      <c r="B250" s="77"/>
      <c r="C250" s="78"/>
      <c r="D250" s="24"/>
      <c r="E250" s="24"/>
      <c r="F250" s="24"/>
      <c r="G250" s="24"/>
      <c r="H250" s="24"/>
      <c r="I250" s="24"/>
      <c r="J250" s="24"/>
      <c r="K250" s="25"/>
      <c r="L250" s="26"/>
    </row>
    <row r="251" spans="1:10" s="79" customFormat="1" ht="19.5" customHeight="1">
      <c r="A251" s="29" t="s">
        <v>220</v>
      </c>
      <c r="B251" s="77"/>
      <c r="C251" s="78"/>
      <c r="D251" s="24"/>
      <c r="E251" s="24"/>
      <c r="F251" s="24"/>
      <c r="G251" s="24"/>
      <c r="H251" s="24"/>
      <c r="I251" s="24"/>
      <c r="J251" s="24"/>
    </row>
    <row r="252" spans="1:10" s="79" customFormat="1" ht="19.5" customHeight="1">
      <c r="A252" s="29" t="s">
        <v>126</v>
      </c>
      <c r="B252" s="77"/>
      <c r="C252" s="78"/>
      <c r="D252" s="24"/>
      <c r="E252" s="24"/>
      <c r="F252" s="24"/>
      <c r="G252" s="24"/>
      <c r="H252" s="24"/>
      <c r="I252" s="24"/>
      <c r="J252" s="24"/>
    </row>
    <row r="253" spans="1:10" s="79" customFormat="1" ht="19.5" customHeight="1">
      <c r="A253" s="29"/>
      <c r="B253" s="77"/>
      <c r="C253" s="78"/>
      <c r="D253" s="24"/>
      <c r="E253" s="24"/>
      <c r="F253" s="24"/>
      <c r="G253" s="24"/>
      <c r="H253" s="24"/>
      <c r="I253" s="24"/>
      <c r="J253" s="24"/>
    </row>
    <row r="254" spans="2:12" s="27" customFormat="1" ht="19.5" customHeight="1">
      <c r="B254" s="30"/>
      <c r="C254" s="30"/>
      <c r="D254" s="31"/>
      <c r="E254" s="32" t="s">
        <v>2</v>
      </c>
      <c r="F254" s="31"/>
      <c r="G254" s="33"/>
      <c r="H254" s="31"/>
      <c r="I254" s="32" t="s">
        <v>3</v>
      </c>
      <c r="J254" s="31"/>
      <c r="K254" s="26"/>
      <c r="L254" s="26"/>
    </row>
    <row r="255" spans="2:12" s="27" customFormat="1" ht="19.5" customHeight="1">
      <c r="B255" s="80"/>
      <c r="C255" s="80"/>
      <c r="D255" s="36">
        <v>2003</v>
      </c>
      <c r="E255" s="36"/>
      <c r="F255" s="36">
        <v>2002</v>
      </c>
      <c r="G255" s="36"/>
      <c r="H255" s="36">
        <v>2003</v>
      </c>
      <c r="I255" s="36"/>
      <c r="J255" s="36">
        <v>2002</v>
      </c>
      <c r="K255" s="26"/>
      <c r="L255" s="26"/>
    </row>
    <row r="256" spans="1:10" ht="19.5" customHeight="1">
      <c r="A256" s="87" t="s">
        <v>64</v>
      </c>
      <c r="D256" s="81"/>
      <c r="E256" s="41"/>
      <c r="F256" s="41"/>
      <c r="G256" s="41"/>
      <c r="H256" s="81"/>
      <c r="I256" s="41"/>
      <c r="J256" s="41"/>
    </row>
    <row r="257" spans="1:10" ht="19.5" customHeight="1">
      <c r="A257" s="27" t="s">
        <v>148</v>
      </c>
      <c r="D257" s="103">
        <v>137888</v>
      </c>
      <c r="E257" s="103"/>
      <c r="F257" s="103">
        <v>141657</v>
      </c>
      <c r="G257" s="103"/>
      <c r="H257" s="103">
        <v>137888</v>
      </c>
      <c r="I257" s="103"/>
      <c r="J257" s="103">
        <v>141657</v>
      </c>
    </row>
    <row r="258" spans="1:10" ht="19.5" customHeight="1">
      <c r="A258" s="27" t="s">
        <v>191</v>
      </c>
      <c r="D258" s="103">
        <v>-257400</v>
      </c>
      <c r="E258" s="103"/>
      <c r="F258" s="103">
        <v>-10300</v>
      </c>
      <c r="G258" s="103"/>
      <c r="H258" s="103">
        <v>-100000</v>
      </c>
      <c r="I258" s="103"/>
      <c r="J258" s="103">
        <v>-10300</v>
      </c>
    </row>
    <row r="259" spans="1:10" ht="19.5" customHeight="1">
      <c r="A259" s="27" t="s">
        <v>205</v>
      </c>
      <c r="D259" s="103">
        <v>8079</v>
      </c>
      <c r="E259" s="103"/>
      <c r="F259" s="103">
        <v>0</v>
      </c>
      <c r="G259" s="103"/>
      <c r="H259" s="103">
        <v>8079</v>
      </c>
      <c r="I259" s="103"/>
      <c r="J259" s="103">
        <v>0</v>
      </c>
    </row>
    <row r="260" spans="1:10" ht="19.5" customHeight="1">
      <c r="A260" s="27" t="s">
        <v>187</v>
      </c>
      <c r="D260" s="103">
        <v>0</v>
      </c>
      <c r="E260" s="103"/>
      <c r="F260" s="103">
        <v>0</v>
      </c>
      <c r="G260" s="103"/>
      <c r="H260" s="103">
        <v>0</v>
      </c>
      <c r="I260" s="103"/>
      <c r="J260" s="103">
        <v>-45000</v>
      </c>
    </row>
    <row r="261" spans="1:12" ht="19.5" customHeight="1">
      <c r="A261" s="27" t="s">
        <v>149</v>
      </c>
      <c r="D261" s="103">
        <v>112429</v>
      </c>
      <c r="E261" s="103"/>
      <c r="F261" s="103">
        <v>11492</v>
      </c>
      <c r="G261" s="103"/>
      <c r="H261" s="103">
        <v>112429</v>
      </c>
      <c r="I261" s="103"/>
      <c r="J261" s="103">
        <v>11492</v>
      </c>
      <c r="L261" s="95"/>
    </row>
    <row r="262" spans="1:12" ht="19.5" customHeight="1">
      <c r="A262" s="27" t="s">
        <v>237</v>
      </c>
      <c r="D262" s="103">
        <v>46427</v>
      </c>
      <c r="E262" s="103"/>
      <c r="F262" s="103">
        <v>0</v>
      </c>
      <c r="G262" s="103"/>
      <c r="H262" s="103">
        <v>0</v>
      </c>
      <c r="I262" s="103"/>
      <c r="J262" s="103">
        <v>0</v>
      </c>
      <c r="L262" s="95"/>
    </row>
    <row r="263" spans="1:10" ht="19.5" customHeight="1">
      <c r="A263" s="27" t="s">
        <v>152</v>
      </c>
      <c r="D263" s="103">
        <v>1900</v>
      </c>
      <c r="E263" s="103"/>
      <c r="F263" s="103">
        <v>9300</v>
      </c>
      <c r="G263" s="103"/>
      <c r="H263" s="103">
        <v>1900</v>
      </c>
      <c r="I263" s="103"/>
      <c r="J263" s="103">
        <v>9300</v>
      </c>
    </row>
    <row r="264" spans="1:12" ht="19.5" customHeight="1">
      <c r="A264" s="27" t="s">
        <v>143</v>
      </c>
      <c r="D264" s="103">
        <v>-118652</v>
      </c>
      <c r="E264" s="103"/>
      <c r="F264" s="103">
        <v>-92145</v>
      </c>
      <c r="G264" s="103"/>
      <c r="H264" s="103">
        <v>-118859</v>
      </c>
      <c r="I264" s="103"/>
      <c r="J264" s="103">
        <v>-94786</v>
      </c>
      <c r="L264" s="95"/>
    </row>
    <row r="265" spans="1:12" ht="19.5" customHeight="1">
      <c r="A265" s="27" t="s">
        <v>238</v>
      </c>
      <c r="D265" s="103">
        <v>11200</v>
      </c>
      <c r="E265" s="103"/>
      <c r="F265" s="103">
        <v>0</v>
      </c>
      <c r="G265" s="103"/>
      <c r="H265" s="103">
        <v>0</v>
      </c>
      <c r="I265" s="103"/>
      <c r="J265" s="103">
        <v>0</v>
      </c>
      <c r="L265" s="95"/>
    </row>
    <row r="266" spans="1:12" ht="19.5" customHeight="1">
      <c r="A266" s="27" t="s">
        <v>190</v>
      </c>
      <c r="D266" s="103">
        <v>7266</v>
      </c>
      <c r="E266" s="103"/>
      <c r="F266" s="103">
        <v>7396</v>
      </c>
      <c r="G266" s="103"/>
      <c r="H266" s="103">
        <v>7266</v>
      </c>
      <c r="I266" s="103"/>
      <c r="J266" s="103">
        <v>7380</v>
      </c>
      <c r="L266" s="95"/>
    </row>
    <row r="267" spans="1:10" ht="19.5" customHeight="1">
      <c r="A267" s="27" t="s">
        <v>147</v>
      </c>
      <c r="D267" s="103">
        <v>55994</v>
      </c>
      <c r="E267" s="118"/>
      <c r="F267" s="103">
        <v>8400</v>
      </c>
      <c r="G267" s="103"/>
      <c r="H267" s="103">
        <v>55994</v>
      </c>
      <c r="I267" s="103"/>
      <c r="J267" s="103">
        <v>13400</v>
      </c>
    </row>
    <row r="268" spans="1:10" ht="19.5" customHeight="1">
      <c r="A268" s="27" t="s">
        <v>204</v>
      </c>
      <c r="D268" s="113">
        <f>SUM(D257:D267)</f>
        <v>5131</v>
      </c>
      <c r="E268" s="99">
        <f>SUM(E257:E267)</f>
        <v>0</v>
      </c>
      <c r="F268" s="113">
        <f>SUM(F257:F267)</f>
        <v>75800</v>
      </c>
      <c r="G268" s="103"/>
      <c r="H268" s="113">
        <f>SUM(H257:H267)</f>
        <v>104697</v>
      </c>
      <c r="I268" s="103"/>
      <c r="J268" s="113">
        <f>SUM(J257:J267)</f>
        <v>33143</v>
      </c>
    </row>
    <row r="269" spans="1:10" ht="19.5" customHeight="1">
      <c r="A269" s="87" t="s">
        <v>65</v>
      </c>
      <c r="D269" s="103"/>
      <c r="E269" s="103"/>
      <c r="F269" s="103"/>
      <c r="G269" s="103"/>
      <c r="H269" s="103"/>
      <c r="I269" s="103"/>
      <c r="J269" s="103"/>
    </row>
    <row r="270" spans="1:10" ht="19.5" customHeight="1">
      <c r="A270" s="27" t="s">
        <v>208</v>
      </c>
      <c r="D270" s="103">
        <v>477411</v>
      </c>
      <c r="E270" s="103"/>
      <c r="F270" s="103">
        <v>-26830</v>
      </c>
      <c r="G270" s="103"/>
      <c r="H270" s="103">
        <v>477411</v>
      </c>
      <c r="I270" s="103"/>
      <c r="J270" s="103">
        <v>-26830</v>
      </c>
    </row>
    <row r="271" spans="1:10" ht="19.5" customHeight="1">
      <c r="A271" s="27" t="s">
        <v>188</v>
      </c>
      <c r="D271" s="103">
        <v>-27454</v>
      </c>
      <c r="E271" s="103"/>
      <c r="F271" s="103">
        <v>-22500</v>
      </c>
      <c r="G271" s="103"/>
      <c r="H271" s="103">
        <v>-27454</v>
      </c>
      <c r="I271" s="103"/>
      <c r="J271" s="103">
        <v>-22500</v>
      </c>
    </row>
    <row r="272" spans="1:10" ht="19.5" customHeight="1">
      <c r="A272" s="27" t="s">
        <v>189</v>
      </c>
      <c r="D272" s="103">
        <v>-200000</v>
      </c>
      <c r="E272" s="103"/>
      <c r="F272" s="103">
        <v>-229280</v>
      </c>
      <c r="G272" s="103"/>
      <c r="H272" s="103">
        <v>-200000</v>
      </c>
      <c r="I272" s="103"/>
      <c r="J272" s="103">
        <v>-175000</v>
      </c>
    </row>
    <row r="273" spans="1:10" ht="19.5" customHeight="1">
      <c r="A273" s="27" t="s">
        <v>200</v>
      </c>
      <c r="D273" s="103">
        <v>-6550</v>
      </c>
      <c r="E273" s="103"/>
      <c r="F273" s="103">
        <v>46500</v>
      </c>
      <c r="G273" s="103"/>
      <c r="H273" s="103">
        <v>0</v>
      </c>
      <c r="I273" s="103"/>
      <c r="J273" s="103">
        <v>0</v>
      </c>
    </row>
    <row r="274" spans="1:10" ht="19.5" customHeight="1">
      <c r="A274" s="27" t="s">
        <v>212</v>
      </c>
      <c r="D274" s="103">
        <v>158168</v>
      </c>
      <c r="E274" s="103"/>
      <c r="F274" s="103">
        <v>0</v>
      </c>
      <c r="G274" s="103"/>
      <c r="H274" s="103">
        <v>158168</v>
      </c>
      <c r="I274" s="103"/>
      <c r="J274" s="103">
        <v>0</v>
      </c>
    </row>
    <row r="275" spans="1:10" ht="19.5" customHeight="1">
      <c r="A275" s="41" t="s">
        <v>156</v>
      </c>
      <c r="D275" s="103">
        <v>0</v>
      </c>
      <c r="E275" s="103"/>
      <c r="F275" s="103">
        <v>-45000</v>
      </c>
      <c r="G275" s="103"/>
      <c r="H275" s="103">
        <v>0</v>
      </c>
      <c r="I275" s="103"/>
      <c r="J275" s="103">
        <v>0</v>
      </c>
    </row>
    <row r="276" spans="1:10" ht="19.5" customHeight="1">
      <c r="A276" s="27" t="s">
        <v>235</v>
      </c>
      <c r="D276" s="113">
        <f>SUM(D270:D275)</f>
        <v>401575</v>
      </c>
      <c r="E276" s="103"/>
      <c r="F276" s="113">
        <f>SUM(F270:F275)</f>
        <v>-277110</v>
      </c>
      <c r="G276" s="103"/>
      <c r="H276" s="113">
        <f>SUM(H270:H275)</f>
        <v>408125</v>
      </c>
      <c r="I276" s="103"/>
      <c r="J276" s="113">
        <f>SUM(J270:J275)</f>
        <v>-224330</v>
      </c>
    </row>
    <row r="277" spans="1:10" ht="19.5" customHeight="1">
      <c r="A277" s="27" t="s">
        <v>236</v>
      </c>
      <c r="D277" s="103">
        <f>SUM(D245+D268+D276)</f>
        <v>658247</v>
      </c>
      <c r="E277" s="103"/>
      <c r="F277" s="103">
        <f>SUM(F245+F268+F276)</f>
        <v>412</v>
      </c>
      <c r="G277" s="103"/>
      <c r="H277" s="103">
        <f>SUM(H245+H268+H276)</f>
        <v>749017</v>
      </c>
      <c r="I277" s="103"/>
      <c r="J277" s="103">
        <f>SUM(J245+J268+J276)</f>
        <v>7122</v>
      </c>
    </row>
    <row r="278" spans="1:10" ht="19.5" customHeight="1">
      <c r="A278" s="27" t="s">
        <v>124</v>
      </c>
      <c r="D278" s="103">
        <v>418724</v>
      </c>
      <c r="E278" s="103"/>
      <c r="F278" s="103">
        <v>214293</v>
      </c>
      <c r="G278" s="103"/>
      <c r="H278" s="103">
        <v>321468</v>
      </c>
      <c r="I278" s="103"/>
      <c r="J278" s="103">
        <v>198114</v>
      </c>
    </row>
    <row r="279" spans="1:10" ht="19.5" customHeight="1" thickBot="1">
      <c r="A279" s="27" t="s">
        <v>133</v>
      </c>
      <c r="D279" s="114">
        <f>SUM(D277:D278)</f>
        <v>1076971</v>
      </c>
      <c r="E279" s="103"/>
      <c r="F279" s="114">
        <f>SUM(F277:F278)</f>
        <v>214705</v>
      </c>
      <c r="G279" s="103"/>
      <c r="H279" s="114">
        <f>SUM(H277:H278)</f>
        <v>1070485</v>
      </c>
      <c r="I279" s="103"/>
      <c r="J279" s="114">
        <f>SUM(J277:J278)</f>
        <v>205236</v>
      </c>
    </row>
    <row r="280" spans="1:10" ht="19.5" customHeight="1" thickTop="1">
      <c r="A280" s="27"/>
      <c r="D280" s="99"/>
      <c r="E280" s="103"/>
      <c r="F280" s="99"/>
      <c r="G280" s="103"/>
      <c r="H280" s="99"/>
      <c r="I280" s="103"/>
      <c r="J280" s="99"/>
    </row>
    <row r="281" spans="1:10" ht="19.5" customHeight="1">
      <c r="A281" s="27" t="s">
        <v>66</v>
      </c>
      <c r="D281" s="103"/>
      <c r="E281" s="103"/>
      <c r="F281" s="103"/>
      <c r="G281" s="103"/>
      <c r="H281" s="103"/>
      <c r="I281" s="103"/>
      <c r="J281" s="103"/>
    </row>
    <row r="282" spans="1:10" ht="19.5" customHeight="1">
      <c r="A282" s="27" t="s">
        <v>125</v>
      </c>
      <c r="D282" s="103"/>
      <c r="E282" s="103"/>
      <c r="F282" s="103"/>
      <c r="G282" s="103"/>
      <c r="H282" s="103"/>
      <c r="I282" s="103"/>
      <c r="J282" s="103"/>
    </row>
    <row r="283" spans="1:10" ht="19.5" customHeight="1">
      <c r="A283" s="27" t="s">
        <v>67</v>
      </c>
      <c r="D283" s="103">
        <v>12727</v>
      </c>
      <c r="E283" s="103"/>
      <c r="F283" s="103">
        <v>25288</v>
      </c>
      <c r="G283" s="103"/>
      <c r="H283" s="103">
        <v>10555</v>
      </c>
      <c r="I283" s="103"/>
      <c r="J283" s="103">
        <v>22620</v>
      </c>
    </row>
    <row r="284" spans="1:10" ht="19.5" customHeight="1">
      <c r="A284" s="27"/>
      <c r="J284" s="54"/>
    </row>
    <row r="285" spans="1:10" ht="19.5" customHeight="1">
      <c r="A285" s="27" t="s">
        <v>5</v>
      </c>
      <c r="J285" s="54"/>
    </row>
  </sheetData>
  <mergeCells count="1">
    <mergeCell ref="A82:J82"/>
  </mergeCells>
  <printOptions horizontalCentered="1"/>
  <pageMargins left="0.984251968503937" right="0.3937007874015748" top="0.3937007874015748" bottom="0.3937007874015748" header="0.21" footer="0.1968503937007874"/>
  <pageSetup horizontalDpi="600" verticalDpi="600" orientation="portrait" scale="80" r:id="rId2"/>
  <rowBreaks count="6" manualBreakCount="6">
    <brk id="42" max="255" man="1"/>
    <brk id="81" max="255" man="1"/>
    <brk id="123" max="255" man="1"/>
    <brk id="160" max="9" man="1"/>
    <brk id="200" max="255" man="1"/>
    <brk id="24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67"/>
  <sheetViews>
    <sheetView showGridLines="0" zoomScale="80" zoomScaleNormal="80" workbookViewId="0" topLeftCell="F47">
      <selection activeCell="R58" sqref="R58"/>
    </sheetView>
  </sheetViews>
  <sheetFormatPr defaultColWidth="9.00390625" defaultRowHeight="12.75"/>
  <cols>
    <col min="1" max="1" width="34.375" style="4" customWidth="1"/>
    <col min="2" max="2" width="3.25390625" style="4" customWidth="1"/>
    <col min="3" max="3" width="1.75390625" style="4" customWidth="1"/>
    <col min="4" max="4" width="10.75390625" style="11" customWidth="1"/>
    <col min="5" max="5" width="1.75390625" style="11" customWidth="1"/>
    <col min="6" max="6" width="10.75390625" style="11" customWidth="1"/>
    <col min="7" max="7" width="1.75390625" style="11" customWidth="1"/>
    <col min="8" max="8" width="10.75390625" style="11" customWidth="1"/>
    <col min="9" max="9" width="1.75390625" style="11" customWidth="1"/>
    <col min="10" max="10" width="10.75390625" style="11" customWidth="1"/>
    <col min="11" max="11" width="1.75390625" style="11" customWidth="1"/>
    <col min="12" max="12" width="10.75390625" style="11" customWidth="1"/>
    <col min="13" max="13" width="1.75390625" style="11" customWidth="1"/>
    <col min="14" max="14" width="10.75390625" style="11" customWidth="1"/>
    <col min="15" max="15" width="2.375" style="11" customWidth="1"/>
    <col min="16" max="16" width="10.75390625" style="11" customWidth="1"/>
    <col min="17" max="17" width="2.875" style="11" customWidth="1"/>
    <col min="18" max="18" width="10.75390625" style="11" customWidth="1"/>
    <col min="19" max="19" width="1.75390625" style="11" customWidth="1"/>
    <col min="20" max="20" width="11.75390625" style="11" customWidth="1"/>
    <col min="21" max="21" width="1.75390625" style="11" customWidth="1"/>
    <col min="22" max="22" width="11.25390625" style="11" customWidth="1"/>
    <col min="23" max="23" width="1.75390625" style="11" customWidth="1"/>
    <col min="24" max="24" width="11.25390625" style="11" customWidth="1"/>
    <col min="25" max="16384" width="9.125" style="4" customWidth="1"/>
  </cols>
  <sheetData>
    <row r="1" ht="18.75">
      <c r="X1" s="1" t="s">
        <v>116</v>
      </c>
    </row>
    <row r="2" spans="1:24" ht="18">
      <c r="A2" s="124" t="s">
        <v>90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ht="18">
      <c r="A3" s="124" t="s">
        <v>77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</row>
    <row r="4" spans="1:24" s="2" customFormat="1" ht="21" customHeight="1">
      <c r="A4" s="124" t="s">
        <v>220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</row>
    <row r="5" spans="1:24" s="2" customFormat="1" ht="21" customHeight="1">
      <c r="A5" s="124" t="s">
        <v>126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</row>
    <row r="7" spans="4:24" ht="18">
      <c r="D7" s="122" t="s">
        <v>78</v>
      </c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</row>
    <row r="8" spans="4:24" s="3" customFormat="1" ht="18">
      <c r="D8" s="121" t="s">
        <v>80</v>
      </c>
      <c r="E8" s="121"/>
      <c r="F8" s="121"/>
      <c r="G8" s="9"/>
      <c r="H8" s="120" t="s">
        <v>48</v>
      </c>
      <c r="I8" s="120"/>
      <c r="J8" s="120"/>
      <c r="K8" s="120"/>
      <c r="L8" s="120"/>
      <c r="M8" s="9"/>
      <c r="O8" s="10"/>
      <c r="Q8" s="10"/>
      <c r="U8" s="9"/>
      <c r="V8" s="9"/>
      <c r="W8" s="10"/>
      <c r="X8" s="10"/>
    </row>
    <row r="9" spans="4:24" s="3" customFormat="1" ht="18">
      <c r="D9" s="123" t="s">
        <v>106</v>
      </c>
      <c r="E9" s="123"/>
      <c r="F9" s="123"/>
      <c r="G9" s="9"/>
      <c r="H9" s="9"/>
      <c r="I9" s="9"/>
      <c r="J9" s="9" t="s">
        <v>172</v>
      </c>
      <c r="K9" s="9"/>
      <c r="L9" s="9" t="s">
        <v>136</v>
      </c>
      <c r="M9" s="9"/>
      <c r="N9" s="10" t="s">
        <v>214</v>
      </c>
      <c r="O9" s="10"/>
      <c r="P9" s="10" t="s">
        <v>140</v>
      </c>
      <c r="Q9" s="10"/>
      <c r="R9" s="123" t="s">
        <v>50</v>
      </c>
      <c r="S9" s="123"/>
      <c r="T9" s="123"/>
      <c r="U9" s="9"/>
      <c r="V9" s="10"/>
      <c r="W9" s="10"/>
      <c r="X9" s="10"/>
    </row>
    <row r="10" spans="4:24" s="3" customFormat="1" ht="18">
      <c r="D10" s="10" t="s">
        <v>150</v>
      </c>
      <c r="E10" s="10"/>
      <c r="F10" s="10" t="s">
        <v>94</v>
      </c>
      <c r="G10" s="9"/>
      <c r="H10" s="9" t="s">
        <v>81</v>
      </c>
      <c r="I10" s="9"/>
      <c r="J10" s="9" t="s">
        <v>84</v>
      </c>
      <c r="K10" s="9"/>
      <c r="L10" s="9" t="s">
        <v>137</v>
      </c>
      <c r="M10" s="9"/>
      <c r="N10" s="10" t="s">
        <v>215</v>
      </c>
      <c r="O10" s="10"/>
      <c r="P10" s="10" t="s">
        <v>173</v>
      </c>
      <c r="Q10" s="10"/>
      <c r="R10" s="10" t="s">
        <v>85</v>
      </c>
      <c r="S10" s="10"/>
      <c r="T10" s="10" t="s">
        <v>154</v>
      </c>
      <c r="U10" s="9"/>
      <c r="V10" s="10"/>
      <c r="W10" s="10"/>
      <c r="X10" s="10"/>
    </row>
    <row r="11" spans="4:24" s="3" customFormat="1" ht="18">
      <c r="D11" s="8" t="s">
        <v>79</v>
      </c>
      <c r="E11" s="9"/>
      <c r="F11" s="8" t="s">
        <v>79</v>
      </c>
      <c r="G11" s="9"/>
      <c r="H11" s="8" t="s">
        <v>82</v>
      </c>
      <c r="I11" s="9"/>
      <c r="J11" s="8" t="s">
        <v>83</v>
      </c>
      <c r="K11" s="9"/>
      <c r="L11" s="8" t="s">
        <v>138</v>
      </c>
      <c r="M11" s="9"/>
      <c r="N11" s="8" t="s">
        <v>216</v>
      </c>
      <c r="O11" s="9"/>
      <c r="P11" s="8" t="s">
        <v>108</v>
      </c>
      <c r="Q11" s="9"/>
      <c r="R11" s="8" t="s">
        <v>107</v>
      </c>
      <c r="S11" s="9"/>
      <c r="T11" s="8" t="s">
        <v>155</v>
      </c>
      <c r="U11" s="9"/>
      <c r="V11" s="8" t="s">
        <v>109</v>
      </c>
      <c r="W11" s="9"/>
      <c r="X11" s="8" t="s">
        <v>86</v>
      </c>
    </row>
    <row r="12" spans="1:24" ht="18">
      <c r="A12" s="12" t="s">
        <v>134</v>
      </c>
      <c r="D12" s="15">
        <v>70000</v>
      </c>
      <c r="E12" s="15"/>
      <c r="F12" s="15">
        <v>780000</v>
      </c>
      <c r="G12" s="15"/>
      <c r="H12" s="15">
        <v>1036000</v>
      </c>
      <c r="I12" s="15"/>
      <c r="J12" s="15">
        <v>443715</v>
      </c>
      <c r="K12" s="15"/>
      <c r="L12" s="14">
        <v>161847</v>
      </c>
      <c r="M12" s="15"/>
      <c r="N12" s="14" t="s">
        <v>0</v>
      </c>
      <c r="O12" s="15"/>
      <c r="P12" s="15">
        <v>-28752</v>
      </c>
      <c r="Q12" s="15"/>
      <c r="R12" s="15">
        <v>48565</v>
      </c>
      <c r="S12" s="15"/>
      <c r="T12" s="15">
        <v>-614608</v>
      </c>
      <c r="U12" s="15"/>
      <c r="V12" s="15">
        <v>187870</v>
      </c>
      <c r="W12" s="15"/>
      <c r="X12" s="15">
        <f>SUM(D12:W12)</f>
        <v>2084637</v>
      </c>
    </row>
    <row r="13" spans="1:24" ht="18">
      <c r="A13" s="4" t="s">
        <v>87</v>
      </c>
      <c r="B13" s="6"/>
      <c r="D13" s="14" t="s">
        <v>0</v>
      </c>
      <c r="E13" s="17"/>
      <c r="F13" s="14" t="s">
        <v>0</v>
      </c>
      <c r="G13" s="17"/>
      <c r="H13" s="14" t="s">
        <v>0</v>
      </c>
      <c r="I13" s="17"/>
      <c r="J13" s="14" t="s">
        <v>0</v>
      </c>
      <c r="K13" s="16"/>
      <c r="L13" s="14" t="s">
        <v>0</v>
      </c>
      <c r="M13" s="17"/>
      <c r="N13" s="14" t="s">
        <v>0</v>
      </c>
      <c r="O13" s="17"/>
      <c r="P13" s="14" t="s">
        <v>0</v>
      </c>
      <c r="Q13" s="17"/>
      <c r="R13" s="14" t="s">
        <v>0</v>
      </c>
      <c r="S13" s="14"/>
      <c r="T13" s="16">
        <f>Eng!F192</f>
        <v>326027</v>
      </c>
      <c r="U13" s="17"/>
      <c r="V13" s="14">
        <v>1981</v>
      </c>
      <c r="W13" s="17"/>
      <c r="X13" s="17">
        <f>SUM(D13:W13)</f>
        <v>328008</v>
      </c>
    </row>
    <row r="14" spans="1:24" ht="18">
      <c r="A14" s="4" t="s">
        <v>209</v>
      </c>
      <c r="B14" s="6"/>
      <c r="D14" s="14">
        <v>-30000</v>
      </c>
      <c r="E14" s="17"/>
      <c r="F14" s="14">
        <v>30000</v>
      </c>
      <c r="G14" s="17"/>
      <c r="H14" s="14" t="s">
        <v>0</v>
      </c>
      <c r="I14" s="17"/>
      <c r="J14" s="14" t="s">
        <v>0</v>
      </c>
      <c r="K14" s="16"/>
      <c r="L14" s="14" t="s">
        <v>0</v>
      </c>
      <c r="M14" s="17"/>
      <c r="N14" s="14" t="s">
        <v>0</v>
      </c>
      <c r="O14" s="17"/>
      <c r="P14" s="14" t="s">
        <v>0</v>
      </c>
      <c r="Q14" s="17"/>
      <c r="R14" s="14" t="s">
        <v>0</v>
      </c>
      <c r="S14" s="14"/>
      <c r="T14" s="16" t="s">
        <v>0</v>
      </c>
      <c r="U14" s="17"/>
      <c r="V14" s="14" t="s">
        <v>0</v>
      </c>
      <c r="W14" s="17"/>
      <c r="X14" s="16" t="s">
        <v>0</v>
      </c>
    </row>
    <row r="15" spans="1:24" ht="18">
      <c r="A15" s="4" t="s">
        <v>175</v>
      </c>
      <c r="D15" s="14" t="s">
        <v>0</v>
      </c>
      <c r="E15" s="17"/>
      <c r="F15" s="14" t="s">
        <v>0</v>
      </c>
      <c r="G15" s="17"/>
      <c r="H15" s="14" t="s">
        <v>0</v>
      </c>
      <c r="I15" s="17"/>
      <c r="J15" s="14" t="s">
        <v>0</v>
      </c>
      <c r="K15" s="16"/>
      <c r="L15" s="14" t="s">
        <v>0</v>
      </c>
      <c r="M15" s="17"/>
      <c r="N15" s="16" t="s">
        <v>0</v>
      </c>
      <c r="O15" s="17"/>
      <c r="P15" s="17">
        <v>7342</v>
      </c>
      <c r="Q15" s="17"/>
      <c r="R15" s="14" t="s">
        <v>0</v>
      </c>
      <c r="S15" s="14"/>
      <c r="T15" s="14" t="s">
        <v>0</v>
      </c>
      <c r="U15" s="17"/>
      <c r="V15" s="14" t="s">
        <v>0</v>
      </c>
      <c r="W15" s="17"/>
      <c r="X15" s="17">
        <f>SUM(D15:W15)</f>
        <v>7342</v>
      </c>
    </row>
    <row r="16" spans="1:24" ht="18">
      <c r="A16" s="4" t="s">
        <v>239</v>
      </c>
      <c r="D16" s="14"/>
      <c r="E16" s="17"/>
      <c r="F16" s="14"/>
      <c r="G16" s="17"/>
      <c r="H16" s="14"/>
      <c r="I16" s="17"/>
      <c r="J16" s="14"/>
      <c r="K16" s="16"/>
      <c r="L16" s="14"/>
      <c r="M16" s="17"/>
      <c r="N16" s="16"/>
      <c r="O16" s="17"/>
      <c r="P16" s="17"/>
      <c r="Q16" s="17"/>
      <c r="R16" s="14"/>
      <c r="S16" s="14"/>
      <c r="T16" s="14"/>
      <c r="U16" s="17"/>
      <c r="V16" s="14"/>
      <c r="W16" s="17"/>
      <c r="X16" s="17"/>
    </row>
    <row r="17" spans="1:26" ht="18">
      <c r="A17" s="4" t="s">
        <v>240</v>
      </c>
      <c r="D17" s="16" t="s">
        <v>0</v>
      </c>
      <c r="E17" s="17"/>
      <c r="F17" s="16" t="s">
        <v>0</v>
      </c>
      <c r="G17" s="17"/>
      <c r="H17" s="16" t="s">
        <v>0</v>
      </c>
      <c r="I17" s="17"/>
      <c r="J17" s="16" t="s">
        <v>0</v>
      </c>
      <c r="K17" s="16"/>
      <c r="L17" s="16" t="s">
        <v>0</v>
      </c>
      <c r="M17" s="17"/>
      <c r="N17" s="16" t="s">
        <v>0</v>
      </c>
      <c r="O17" s="17"/>
      <c r="P17" s="16" t="s">
        <v>0</v>
      </c>
      <c r="Q17" s="17"/>
      <c r="R17" s="16" t="s">
        <v>0</v>
      </c>
      <c r="S17" s="16"/>
      <c r="T17" s="16" t="s">
        <v>0</v>
      </c>
      <c r="U17" s="17"/>
      <c r="V17" s="17">
        <v>-79969</v>
      </c>
      <c r="W17" s="17"/>
      <c r="X17" s="17">
        <f>SUM(D17:W17)</f>
        <v>-79969</v>
      </c>
      <c r="Y17" s="21"/>
      <c r="Z17" s="21"/>
    </row>
    <row r="18" spans="1:24" ht="18">
      <c r="A18" s="4" t="s">
        <v>141</v>
      </c>
      <c r="D18" s="14" t="s">
        <v>0</v>
      </c>
      <c r="E18" s="15"/>
      <c r="F18" s="14" t="s">
        <v>0</v>
      </c>
      <c r="G18" s="15"/>
      <c r="H18" s="14" t="s">
        <v>0</v>
      </c>
      <c r="I18" s="15"/>
      <c r="J18" s="14" t="s">
        <v>0</v>
      </c>
      <c r="K18" s="14"/>
      <c r="L18" s="14">
        <v>-12410</v>
      </c>
      <c r="M18" s="15"/>
      <c r="N18" s="14" t="s">
        <v>0</v>
      </c>
      <c r="O18" s="15"/>
      <c r="P18" s="14" t="s">
        <v>0</v>
      </c>
      <c r="Q18" s="15"/>
      <c r="R18" s="14" t="s">
        <v>0</v>
      </c>
      <c r="S18" s="15"/>
      <c r="T18" s="14" t="s">
        <v>0</v>
      </c>
      <c r="U18" s="15"/>
      <c r="V18" s="14">
        <v>-2930</v>
      </c>
      <c r="W18" s="15"/>
      <c r="X18" s="17">
        <f>SUM(D18:W18)</f>
        <v>-15340</v>
      </c>
    </row>
    <row r="19" spans="1:24" ht="18.75" thickBot="1">
      <c r="A19" s="12" t="s">
        <v>221</v>
      </c>
      <c r="D19" s="18">
        <f>SUM(D12:D18)</f>
        <v>40000</v>
      </c>
      <c r="E19" s="17"/>
      <c r="F19" s="18">
        <f>SUM(F12:F18)</f>
        <v>810000</v>
      </c>
      <c r="G19" s="17"/>
      <c r="H19" s="18">
        <f>SUM(H12:H18)</f>
        <v>1036000</v>
      </c>
      <c r="I19" s="17"/>
      <c r="J19" s="18">
        <f>SUM(J12:J18)</f>
        <v>443715</v>
      </c>
      <c r="K19" s="17"/>
      <c r="L19" s="18">
        <f>SUM(L12:L18)</f>
        <v>149437</v>
      </c>
      <c r="M19" s="17"/>
      <c r="N19" s="20" t="s">
        <v>0</v>
      </c>
      <c r="O19" s="17"/>
      <c r="P19" s="18">
        <f>SUM(P12:P18)</f>
        <v>-21410</v>
      </c>
      <c r="Q19" s="17"/>
      <c r="R19" s="18">
        <f>SUM(R12:R18)</f>
        <v>48565</v>
      </c>
      <c r="S19" s="17"/>
      <c r="T19" s="18">
        <f>SUM(T12:T18)</f>
        <v>-288581</v>
      </c>
      <c r="U19" s="17"/>
      <c r="V19" s="18">
        <f>SUM(V12:V18)</f>
        <v>106952</v>
      </c>
      <c r="W19" s="17"/>
      <c r="X19" s="18">
        <f>SUM(X12:X18)</f>
        <v>2324678</v>
      </c>
    </row>
    <row r="20" spans="1:24" ht="18.75" thickTop="1">
      <c r="A20" s="12"/>
      <c r="D20" s="17"/>
      <c r="E20" s="17"/>
      <c r="F20" s="17"/>
      <c r="G20" s="17"/>
      <c r="H20" s="17"/>
      <c r="I20" s="17"/>
      <c r="J20" s="17"/>
      <c r="K20" s="17"/>
      <c r="L20" s="16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18">
      <c r="A21" s="12" t="s">
        <v>174</v>
      </c>
      <c r="D21" s="17">
        <v>40000</v>
      </c>
      <c r="E21" s="17"/>
      <c r="F21" s="17">
        <v>810000</v>
      </c>
      <c r="G21" s="17"/>
      <c r="H21" s="17">
        <v>1036000</v>
      </c>
      <c r="I21" s="17"/>
      <c r="J21" s="17">
        <v>443715</v>
      </c>
      <c r="K21" s="17"/>
      <c r="L21" s="17">
        <v>99673</v>
      </c>
      <c r="M21" s="17"/>
      <c r="N21" s="16" t="s">
        <v>0</v>
      </c>
      <c r="O21" s="17"/>
      <c r="P21" s="17">
        <v>-18255</v>
      </c>
      <c r="Q21" s="17"/>
      <c r="R21" s="17">
        <v>48565</v>
      </c>
      <c r="S21" s="17"/>
      <c r="T21" s="17">
        <v>-110785</v>
      </c>
      <c r="U21" s="17"/>
      <c r="V21" s="17">
        <v>106844</v>
      </c>
      <c r="W21" s="17"/>
      <c r="X21" s="17">
        <f>SUM(D21:W21)</f>
        <v>2455757</v>
      </c>
    </row>
    <row r="22" spans="1:24" ht="18">
      <c r="A22" s="4" t="s">
        <v>210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8">
      <c r="A23" s="4" t="s">
        <v>230</v>
      </c>
      <c r="D23" s="16" t="s">
        <v>0</v>
      </c>
      <c r="E23" s="17"/>
      <c r="F23" s="16">
        <v>151129</v>
      </c>
      <c r="G23" s="17"/>
      <c r="H23" s="16" t="s">
        <v>0</v>
      </c>
      <c r="I23" s="17"/>
      <c r="J23" s="16" t="s">
        <v>0</v>
      </c>
      <c r="K23" s="17"/>
      <c r="L23" s="16" t="s">
        <v>0</v>
      </c>
      <c r="M23" s="17"/>
      <c r="N23" s="16" t="s">
        <v>0</v>
      </c>
      <c r="O23" s="17"/>
      <c r="P23" s="16" t="s">
        <v>0</v>
      </c>
      <c r="Q23" s="17"/>
      <c r="R23" s="16" t="s">
        <v>0</v>
      </c>
      <c r="S23" s="17"/>
      <c r="T23" s="16" t="s">
        <v>0</v>
      </c>
      <c r="U23" s="17"/>
      <c r="V23" s="16" t="s">
        <v>0</v>
      </c>
      <c r="W23" s="17"/>
      <c r="X23" s="16">
        <f>SUM(D23:V23)</f>
        <v>151129</v>
      </c>
    </row>
    <row r="24" spans="1:24" ht="18">
      <c r="A24" s="4" t="s">
        <v>231</v>
      </c>
      <c r="D24" s="16" t="s">
        <v>0</v>
      </c>
      <c r="E24" s="17"/>
      <c r="F24" s="16" t="s">
        <v>0</v>
      </c>
      <c r="G24" s="17"/>
      <c r="H24" s="16" t="s">
        <v>0</v>
      </c>
      <c r="I24" s="17"/>
      <c r="J24" s="16" t="s">
        <v>0</v>
      </c>
      <c r="K24" s="17"/>
      <c r="L24" s="16" t="s">
        <v>0</v>
      </c>
      <c r="M24" s="17"/>
      <c r="N24" s="16">
        <v>7039</v>
      </c>
      <c r="O24" s="17"/>
      <c r="P24" s="16" t="s">
        <v>0</v>
      </c>
      <c r="Q24" s="17"/>
      <c r="R24" s="16" t="s">
        <v>0</v>
      </c>
      <c r="S24" s="17"/>
      <c r="T24" s="16" t="s">
        <v>0</v>
      </c>
      <c r="U24" s="17"/>
      <c r="V24" s="16" t="s">
        <v>0</v>
      </c>
      <c r="W24" s="17"/>
      <c r="X24" s="16">
        <f>SUM(D24:V24)</f>
        <v>7039</v>
      </c>
    </row>
    <row r="25" spans="1:24" ht="18">
      <c r="A25" s="4" t="s">
        <v>87</v>
      </c>
      <c r="D25" s="14" t="s">
        <v>0</v>
      </c>
      <c r="E25" s="15"/>
      <c r="F25" s="14" t="s">
        <v>0</v>
      </c>
      <c r="G25" s="15"/>
      <c r="H25" s="14" t="s">
        <v>0</v>
      </c>
      <c r="I25" s="15"/>
      <c r="J25" s="14" t="s">
        <v>0</v>
      </c>
      <c r="K25" s="14"/>
      <c r="L25" s="14" t="s">
        <v>0</v>
      </c>
      <c r="M25" s="15"/>
      <c r="N25" s="14" t="s">
        <v>0</v>
      </c>
      <c r="O25" s="15"/>
      <c r="P25" s="14" t="s">
        <v>0</v>
      </c>
      <c r="Q25" s="15"/>
      <c r="R25" s="14" t="s">
        <v>0</v>
      </c>
      <c r="S25" s="15"/>
      <c r="T25" s="16">
        <f>Eng!D192</f>
        <v>451426</v>
      </c>
      <c r="U25" s="15"/>
      <c r="V25" s="16">
        <v>-99</v>
      </c>
      <c r="W25" s="15"/>
      <c r="X25" s="16">
        <f>SUM(D25:V25)</f>
        <v>451327</v>
      </c>
    </row>
    <row r="26" spans="1:24" ht="18">
      <c r="A26" s="4" t="s">
        <v>175</v>
      </c>
      <c r="D26" s="14" t="s">
        <v>0</v>
      </c>
      <c r="E26" s="15"/>
      <c r="F26" s="14" t="s">
        <v>0</v>
      </c>
      <c r="G26" s="15"/>
      <c r="H26" s="14" t="s">
        <v>0</v>
      </c>
      <c r="I26" s="15"/>
      <c r="J26" s="14" t="s">
        <v>0</v>
      </c>
      <c r="K26" s="14"/>
      <c r="L26" s="14" t="s">
        <v>0</v>
      </c>
      <c r="M26" s="15"/>
      <c r="N26" s="16" t="s">
        <v>0</v>
      </c>
      <c r="O26" s="15"/>
      <c r="P26" s="16">
        <v>25537</v>
      </c>
      <c r="Q26" s="15"/>
      <c r="R26" s="14" t="s">
        <v>0</v>
      </c>
      <c r="S26" s="15"/>
      <c r="T26" s="14" t="s">
        <v>0</v>
      </c>
      <c r="U26" s="15"/>
      <c r="V26" s="14" t="s">
        <v>0</v>
      </c>
      <c r="W26" s="15"/>
      <c r="X26" s="16">
        <f>SUM(D26:V26)</f>
        <v>25537</v>
      </c>
    </row>
    <row r="27" spans="1:24" ht="18">
      <c r="A27" s="4" t="s">
        <v>141</v>
      </c>
      <c r="D27" s="14" t="s">
        <v>0</v>
      </c>
      <c r="E27" s="15"/>
      <c r="F27" s="14" t="s">
        <v>0</v>
      </c>
      <c r="G27" s="15"/>
      <c r="H27" s="14" t="s">
        <v>0</v>
      </c>
      <c r="I27" s="15"/>
      <c r="J27" s="14" t="s">
        <v>0</v>
      </c>
      <c r="K27" s="14"/>
      <c r="L27" s="16">
        <v>-12410</v>
      </c>
      <c r="M27" s="15"/>
      <c r="N27" s="14" t="s">
        <v>0</v>
      </c>
      <c r="O27" s="15"/>
      <c r="P27" s="14" t="s">
        <v>0</v>
      </c>
      <c r="Q27" s="15"/>
      <c r="R27" s="14" t="s">
        <v>0</v>
      </c>
      <c r="S27" s="15"/>
      <c r="T27" s="14" t="s">
        <v>0</v>
      </c>
      <c r="U27" s="15"/>
      <c r="V27" s="16">
        <v>-2930</v>
      </c>
      <c r="W27" s="15"/>
      <c r="X27" s="16">
        <f>SUM(D27:V27)</f>
        <v>-15340</v>
      </c>
    </row>
    <row r="28" spans="1:24" ht="18.75" thickBot="1">
      <c r="A28" s="12" t="s">
        <v>222</v>
      </c>
      <c r="D28" s="18">
        <f>SUM(D21:D27)</f>
        <v>40000</v>
      </c>
      <c r="E28" s="15"/>
      <c r="F28" s="18">
        <f>SUM(F21:F27)</f>
        <v>961129</v>
      </c>
      <c r="G28" s="15"/>
      <c r="H28" s="18">
        <f>SUM(H21:H27)</f>
        <v>1036000</v>
      </c>
      <c r="I28" s="15"/>
      <c r="J28" s="18">
        <f>SUM(J21:J27)</f>
        <v>443715</v>
      </c>
      <c r="K28" s="17"/>
      <c r="L28" s="18">
        <f>SUM(L21:L27)</f>
        <v>87263</v>
      </c>
      <c r="M28" s="15"/>
      <c r="N28" s="18">
        <f>SUM(N21:N27)</f>
        <v>7039</v>
      </c>
      <c r="O28" s="15"/>
      <c r="P28" s="18">
        <f>SUM(P21:P27)</f>
        <v>7282</v>
      </c>
      <c r="Q28" s="15"/>
      <c r="R28" s="18">
        <f>SUM(R21:R27)</f>
        <v>48565</v>
      </c>
      <c r="S28" s="15"/>
      <c r="T28" s="18">
        <f>SUM(T21:T27)</f>
        <v>340641</v>
      </c>
      <c r="U28" s="15"/>
      <c r="V28" s="18">
        <f>SUM(V21:V27)</f>
        <v>103815</v>
      </c>
      <c r="W28" s="15"/>
      <c r="X28" s="18">
        <f>SUM(X21:X27)</f>
        <v>3075449</v>
      </c>
    </row>
    <row r="29" spans="4:24" ht="18.75" thickTop="1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15"/>
    </row>
    <row r="31" ht="18">
      <c r="A31" s="7" t="s">
        <v>5</v>
      </c>
    </row>
    <row r="33" spans="22:24" ht="18.75">
      <c r="V33" s="1" t="s">
        <v>116</v>
      </c>
      <c r="X33" s="4"/>
    </row>
    <row r="34" spans="1:24" ht="19.5" customHeight="1">
      <c r="A34" s="124" t="s">
        <v>90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</row>
    <row r="35" spans="1:24" ht="18">
      <c r="A35" s="124" t="s">
        <v>114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</row>
    <row r="36" spans="1:24" s="2" customFormat="1" ht="21" customHeight="1">
      <c r="A36" s="124" t="s">
        <v>220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</row>
    <row r="37" spans="1:24" s="2" customFormat="1" ht="21" customHeight="1">
      <c r="A37" s="124" t="s">
        <v>126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</row>
    <row r="38" spans="4:22" ht="18"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4:24" ht="18">
      <c r="D39" s="122" t="s">
        <v>88</v>
      </c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0"/>
      <c r="X39" s="10"/>
    </row>
    <row r="40" spans="4:24" s="3" customFormat="1" ht="18">
      <c r="D40" s="121" t="s">
        <v>80</v>
      </c>
      <c r="E40" s="121"/>
      <c r="F40" s="121"/>
      <c r="G40" s="9"/>
      <c r="H40" s="120" t="s">
        <v>48</v>
      </c>
      <c r="I40" s="120"/>
      <c r="J40" s="120"/>
      <c r="K40" s="120"/>
      <c r="L40" s="120"/>
      <c r="M40" s="9"/>
      <c r="O40" s="10"/>
      <c r="Q40" s="10"/>
      <c r="U40" s="9"/>
      <c r="V40" s="10"/>
      <c r="W40" s="10"/>
      <c r="X40" s="9"/>
    </row>
    <row r="41" spans="4:24" s="3" customFormat="1" ht="18">
      <c r="D41" s="123" t="s">
        <v>106</v>
      </c>
      <c r="E41" s="123"/>
      <c r="F41" s="123"/>
      <c r="G41" s="9"/>
      <c r="H41" s="9"/>
      <c r="I41" s="9"/>
      <c r="J41" s="9" t="s">
        <v>172</v>
      </c>
      <c r="K41" s="9"/>
      <c r="L41" s="9" t="s">
        <v>136</v>
      </c>
      <c r="M41" s="9"/>
      <c r="N41" s="10" t="s">
        <v>214</v>
      </c>
      <c r="O41" s="10"/>
      <c r="P41" s="10" t="s">
        <v>140</v>
      </c>
      <c r="Q41" s="10"/>
      <c r="R41" s="123" t="s">
        <v>50</v>
      </c>
      <c r="S41" s="123"/>
      <c r="T41" s="123"/>
      <c r="U41" s="9"/>
      <c r="V41" s="10"/>
      <c r="W41" s="10"/>
      <c r="X41" s="9"/>
    </row>
    <row r="42" spans="4:24" s="3" customFormat="1" ht="18">
      <c r="D42" s="10" t="s">
        <v>150</v>
      </c>
      <c r="E42" s="10"/>
      <c r="F42" s="10" t="s">
        <v>94</v>
      </c>
      <c r="G42" s="9"/>
      <c r="H42" s="9" t="s">
        <v>81</v>
      </c>
      <c r="I42" s="9"/>
      <c r="J42" s="9" t="s">
        <v>84</v>
      </c>
      <c r="K42" s="9"/>
      <c r="L42" s="9" t="s">
        <v>137</v>
      </c>
      <c r="M42" s="9"/>
      <c r="N42" s="10" t="s">
        <v>215</v>
      </c>
      <c r="O42" s="10"/>
      <c r="P42" s="10" t="s">
        <v>173</v>
      </c>
      <c r="Q42" s="10"/>
      <c r="R42" s="10" t="s">
        <v>85</v>
      </c>
      <c r="S42" s="10"/>
      <c r="T42" s="10" t="s">
        <v>154</v>
      </c>
      <c r="U42" s="9"/>
      <c r="V42" s="10"/>
      <c r="W42" s="10"/>
      <c r="X42" s="9"/>
    </row>
    <row r="43" spans="4:24" s="3" customFormat="1" ht="18">
      <c r="D43" s="8" t="s">
        <v>79</v>
      </c>
      <c r="E43" s="9"/>
      <c r="F43" s="8" t="s">
        <v>79</v>
      </c>
      <c r="G43" s="9"/>
      <c r="H43" s="8" t="s">
        <v>82</v>
      </c>
      <c r="I43" s="9"/>
      <c r="J43" s="8" t="s">
        <v>83</v>
      </c>
      <c r="K43" s="9"/>
      <c r="L43" s="8" t="s">
        <v>138</v>
      </c>
      <c r="M43" s="9"/>
      <c r="N43" s="8" t="s">
        <v>216</v>
      </c>
      <c r="O43" s="9"/>
      <c r="P43" s="8" t="s">
        <v>108</v>
      </c>
      <c r="Q43" s="9"/>
      <c r="R43" s="8" t="s">
        <v>107</v>
      </c>
      <c r="S43" s="9"/>
      <c r="T43" s="8" t="s">
        <v>155</v>
      </c>
      <c r="U43" s="9"/>
      <c r="V43" s="8" t="s">
        <v>86</v>
      </c>
      <c r="W43" s="9"/>
      <c r="X43" s="9"/>
    </row>
    <row r="44" spans="2:24" ht="18">
      <c r="B44" s="5"/>
      <c r="X44" s="9"/>
    </row>
    <row r="45" spans="1:24" ht="18">
      <c r="A45" s="12" t="s">
        <v>134</v>
      </c>
      <c r="D45" s="15">
        <v>70000</v>
      </c>
      <c r="E45" s="15"/>
      <c r="F45" s="15">
        <v>780000</v>
      </c>
      <c r="G45" s="15"/>
      <c r="H45" s="15">
        <v>1036000</v>
      </c>
      <c r="J45" s="15">
        <v>443715</v>
      </c>
      <c r="K45" s="15"/>
      <c r="L45" s="14">
        <v>161847</v>
      </c>
      <c r="M45" s="15"/>
      <c r="N45" s="14" t="s">
        <v>0</v>
      </c>
      <c r="O45" s="15"/>
      <c r="P45" s="15">
        <v>-28752</v>
      </c>
      <c r="Q45" s="15"/>
      <c r="R45" s="15">
        <v>48565</v>
      </c>
      <c r="S45" s="15"/>
      <c r="T45" s="15">
        <v>-614608</v>
      </c>
      <c r="U45" s="15"/>
      <c r="V45" s="15">
        <f>SUM(D45:U45)</f>
        <v>1896767</v>
      </c>
      <c r="W45" s="15"/>
      <c r="X45" s="17"/>
    </row>
    <row r="46" spans="1:24" ht="18">
      <c r="A46" s="4" t="s">
        <v>87</v>
      </c>
      <c r="B46" s="6"/>
      <c r="D46" s="14" t="s">
        <v>0</v>
      </c>
      <c r="E46" s="15"/>
      <c r="F46" s="14" t="s">
        <v>0</v>
      </c>
      <c r="G46" s="15"/>
      <c r="H46" s="14" t="s">
        <v>0</v>
      </c>
      <c r="J46" s="14" t="s">
        <v>0</v>
      </c>
      <c r="K46" s="14"/>
      <c r="L46" s="14" t="s">
        <v>0</v>
      </c>
      <c r="M46" s="15"/>
      <c r="N46" s="14" t="s">
        <v>0</v>
      </c>
      <c r="O46" s="15"/>
      <c r="P46" s="14" t="s">
        <v>0</v>
      </c>
      <c r="Q46" s="15"/>
      <c r="R46" s="14" t="s">
        <v>0</v>
      </c>
      <c r="S46" s="15"/>
      <c r="T46" s="19">
        <f>Eng!J192</f>
        <v>326027</v>
      </c>
      <c r="U46" s="15"/>
      <c r="V46" s="15">
        <f>SUM(D46:U46)</f>
        <v>326027</v>
      </c>
      <c r="W46" s="17"/>
      <c r="X46" s="17"/>
    </row>
    <row r="47" spans="1:24" ht="18">
      <c r="A47" s="4" t="s">
        <v>209</v>
      </c>
      <c r="D47" s="16">
        <v>-30000</v>
      </c>
      <c r="E47" s="17"/>
      <c r="F47" s="16">
        <v>30000</v>
      </c>
      <c r="G47" s="17"/>
      <c r="H47" s="16" t="s">
        <v>0</v>
      </c>
      <c r="J47" s="16" t="s">
        <v>0</v>
      </c>
      <c r="K47" s="16"/>
      <c r="L47" s="16" t="s">
        <v>0</v>
      </c>
      <c r="M47" s="17"/>
      <c r="N47" s="16" t="s">
        <v>0</v>
      </c>
      <c r="O47" s="17"/>
      <c r="P47" s="16" t="s">
        <v>0</v>
      </c>
      <c r="Q47" s="17"/>
      <c r="R47" s="16" t="s">
        <v>0</v>
      </c>
      <c r="S47" s="17"/>
      <c r="T47" s="16" t="s">
        <v>0</v>
      </c>
      <c r="U47" s="17"/>
      <c r="V47" s="14" t="s">
        <v>0</v>
      </c>
      <c r="W47" s="17"/>
      <c r="X47" s="17"/>
    </row>
    <row r="48" spans="1:24" ht="18">
      <c r="A48" s="4" t="s">
        <v>175</v>
      </c>
      <c r="D48" s="14" t="s">
        <v>0</v>
      </c>
      <c r="E48" s="15"/>
      <c r="F48" s="14" t="s">
        <v>0</v>
      </c>
      <c r="G48" s="15"/>
      <c r="H48" s="14" t="s">
        <v>0</v>
      </c>
      <c r="J48" s="14" t="s">
        <v>0</v>
      </c>
      <c r="K48" s="14"/>
      <c r="L48" s="14" t="s">
        <v>0</v>
      </c>
      <c r="M48" s="15"/>
      <c r="N48" s="14" t="s">
        <v>0</v>
      </c>
      <c r="O48" s="15"/>
      <c r="P48" s="14">
        <v>7342</v>
      </c>
      <c r="Q48" s="15"/>
      <c r="R48" s="14" t="s">
        <v>0</v>
      </c>
      <c r="S48" s="15"/>
      <c r="T48" s="14" t="s">
        <v>0</v>
      </c>
      <c r="U48" s="15"/>
      <c r="V48" s="15">
        <f>SUM(D48:U48)</f>
        <v>7342</v>
      </c>
      <c r="W48" s="15"/>
      <c r="X48" s="17"/>
    </row>
    <row r="49" spans="1:24" ht="18">
      <c r="A49" s="4" t="s">
        <v>141</v>
      </c>
      <c r="D49" s="16" t="s">
        <v>0</v>
      </c>
      <c r="E49" s="15"/>
      <c r="F49" s="16" t="s">
        <v>0</v>
      </c>
      <c r="G49" s="15"/>
      <c r="H49" s="16" t="s">
        <v>0</v>
      </c>
      <c r="I49" s="15"/>
      <c r="J49" s="16" t="s">
        <v>0</v>
      </c>
      <c r="K49" s="14"/>
      <c r="L49" s="14">
        <v>-12410</v>
      </c>
      <c r="M49" s="15"/>
      <c r="N49" s="16" t="s">
        <v>0</v>
      </c>
      <c r="O49" s="15"/>
      <c r="P49" s="16" t="s">
        <v>0</v>
      </c>
      <c r="Q49" s="15"/>
      <c r="R49" s="16" t="s">
        <v>0</v>
      </c>
      <c r="S49" s="15"/>
      <c r="T49" s="16" t="s">
        <v>0</v>
      </c>
      <c r="U49" s="15"/>
      <c r="V49" s="15">
        <f>SUM(F49:U49)</f>
        <v>-12410</v>
      </c>
      <c r="W49" s="17"/>
      <c r="X49" s="17"/>
    </row>
    <row r="50" spans="1:24" ht="18.75" thickBot="1">
      <c r="A50" s="12" t="s">
        <v>221</v>
      </c>
      <c r="D50" s="20">
        <f>SUM(D45:D49)</f>
        <v>40000</v>
      </c>
      <c r="E50" s="15"/>
      <c r="F50" s="20">
        <f>SUM(F45:F49)</f>
        <v>810000</v>
      </c>
      <c r="G50" s="15"/>
      <c r="H50" s="20">
        <f>SUM(H45:H49)</f>
        <v>1036000</v>
      </c>
      <c r="J50" s="20">
        <f>SUM(J45:J49)</f>
        <v>443715</v>
      </c>
      <c r="K50" s="16"/>
      <c r="L50" s="20">
        <f>SUM(L45:L49)</f>
        <v>149437</v>
      </c>
      <c r="M50" s="15"/>
      <c r="N50" s="20" t="s">
        <v>0</v>
      </c>
      <c r="O50" s="15"/>
      <c r="P50" s="20">
        <f>SUM(P45:P49)</f>
        <v>-21410</v>
      </c>
      <c r="Q50" s="15"/>
      <c r="R50" s="20">
        <f>SUM(R45:R49)</f>
        <v>48565</v>
      </c>
      <c r="S50" s="15"/>
      <c r="T50" s="20">
        <f>SUM(T45:T49)</f>
        <v>-288581</v>
      </c>
      <c r="U50" s="15"/>
      <c r="V50" s="20">
        <f>SUM(V45:V49)</f>
        <v>2217726</v>
      </c>
      <c r="W50" s="17"/>
      <c r="X50" s="17"/>
    </row>
    <row r="51" spans="1:24" ht="18.75" thickTop="1">
      <c r="A51" s="12"/>
      <c r="O51" s="15"/>
      <c r="Q51" s="15"/>
      <c r="V51" s="15"/>
      <c r="W51" s="17"/>
      <c r="X51" s="17"/>
    </row>
    <row r="52" spans="1:24" ht="18">
      <c r="A52" s="12" t="s">
        <v>174</v>
      </c>
      <c r="D52" s="14">
        <v>40000</v>
      </c>
      <c r="E52" s="14"/>
      <c r="F52" s="14">
        <v>810000</v>
      </c>
      <c r="G52" s="14"/>
      <c r="H52" s="14">
        <v>1036000</v>
      </c>
      <c r="I52" s="14"/>
      <c r="J52" s="14">
        <v>443715</v>
      </c>
      <c r="K52" s="14"/>
      <c r="L52" s="14">
        <v>99673</v>
      </c>
      <c r="M52" s="14"/>
      <c r="N52" s="14" t="s">
        <v>0</v>
      </c>
      <c r="O52" s="14"/>
      <c r="P52" s="14">
        <v>-18255</v>
      </c>
      <c r="Q52" s="14"/>
      <c r="R52" s="14">
        <v>48565</v>
      </c>
      <c r="S52" s="14"/>
      <c r="T52" s="14">
        <v>-110785</v>
      </c>
      <c r="U52" s="14"/>
      <c r="V52" s="14">
        <f>SUM(D52:U52)</f>
        <v>2348913</v>
      </c>
      <c r="W52" s="17"/>
      <c r="X52" s="17"/>
    </row>
    <row r="53" spans="1:24" ht="18">
      <c r="A53" s="4" t="s">
        <v>211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7"/>
      <c r="X53" s="17"/>
    </row>
    <row r="54" spans="1:24" ht="18">
      <c r="A54" s="4" t="s">
        <v>230</v>
      </c>
      <c r="D54" s="14" t="s">
        <v>0</v>
      </c>
      <c r="E54" s="14"/>
      <c r="F54" s="14">
        <v>151129</v>
      </c>
      <c r="G54" s="14"/>
      <c r="H54" s="14" t="s">
        <v>0</v>
      </c>
      <c r="I54" s="14"/>
      <c r="J54" s="14" t="s">
        <v>0</v>
      </c>
      <c r="K54" s="14"/>
      <c r="L54" s="14" t="s">
        <v>0</v>
      </c>
      <c r="M54" s="14"/>
      <c r="N54" s="14" t="s">
        <v>0</v>
      </c>
      <c r="O54" s="14"/>
      <c r="P54" s="14" t="s">
        <v>0</v>
      </c>
      <c r="Q54" s="14"/>
      <c r="R54" s="14" t="s">
        <v>0</v>
      </c>
      <c r="S54" s="14"/>
      <c r="T54" s="14" t="s">
        <v>0</v>
      </c>
      <c r="U54" s="14"/>
      <c r="V54" s="14">
        <f>SUM(D54:U54)</f>
        <v>151129</v>
      </c>
      <c r="W54" s="17"/>
      <c r="X54" s="17"/>
    </row>
    <row r="55" spans="1:24" ht="18">
      <c r="A55" s="4" t="s">
        <v>231</v>
      </c>
      <c r="D55" s="14" t="s">
        <v>0</v>
      </c>
      <c r="E55" s="14"/>
      <c r="F55" s="14" t="s">
        <v>0</v>
      </c>
      <c r="G55" s="14"/>
      <c r="H55" s="14" t="s">
        <v>0</v>
      </c>
      <c r="I55" s="14"/>
      <c r="J55" s="14" t="s">
        <v>0</v>
      </c>
      <c r="K55" s="14"/>
      <c r="L55" s="14" t="s">
        <v>0</v>
      </c>
      <c r="M55" s="14"/>
      <c r="N55" s="14">
        <v>7039</v>
      </c>
      <c r="O55" s="14"/>
      <c r="P55" s="14" t="s">
        <v>0</v>
      </c>
      <c r="Q55" s="14"/>
      <c r="R55" s="14" t="s">
        <v>0</v>
      </c>
      <c r="S55" s="14"/>
      <c r="T55" s="14" t="s">
        <v>0</v>
      </c>
      <c r="U55" s="14"/>
      <c r="V55" s="14">
        <f>SUM(D55:U55)</f>
        <v>7039</v>
      </c>
      <c r="W55" s="17"/>
      <c r="X55" s="17"/>
    </row>
    <row r="56" spans="1:24" ht="18">
      <c r="A56" s="4" t="s">
        <v>87</v>
      </c>
      <c r="D56" s="14" t="s">
        <v>0</v>
      </c>
      <c r="E56" s="14"/>
      <c r="F56" s="14" t="s">
        <v>0</v>
      </c>
      <c r="G56" s="14"/>
      <c r="H56" s="14" t="s">
        <v>0</v>
      </c>
      <c r="I56" s="14"/>
      <c r="J56" s="14" t="s">
        <v>0</v>
      </c>
      <c r="K56" s="14"/>
      <c r="L56" s="14" t="s">
        <v>0</v>
      </c>
      <c r="M56" s="14"/>
      <c r="N56" s="14" t="s">
        <v>0</v>
      </c>
      <c r="O56" s="14"/>
      <c r="P56" s="14" t="s">
        <v>0</v>
      </c>
      <c r="Q56" s="14"/>
      <c r="R56" s="14" t="s">
        <v>0</v>
      </c>
      <c r="S56" s="14"/>
      <c r="T56" s="14">
        <f>Eng!H192</f>
        <v>451426</v>
      </c>
      <c r="U56" s="14"/>
      <c r="V56" s="14">
        <f>SUM(D56:U56)</f>
        <v>451426</v>
      </c>
      <c r="W56" s="15"/>
      <c r="X56" s="17"/>
    </row>
    <row r="57" spans="1:24" ht="18">
      <c r="A57" s="4" t="s">
        <v>175</v>
      </c>
      <c r="D57" s="14" t="s">
        <v>0</v>
      </c>
      <c r="E57" s="14"/>
      <c r="F57" s="14" t="s">
        <v>0</v>
      </c>
      <c r="G57" s="14"/>
      <c r="H57" s="14" t="s">
        <v>0</v>
      </c>
      <c r="I57" s="14"/>
      <c r="J57" s="14" t="s">
        <v>0</v>
      </c>
      <c r="K57" s="14"/>
      <c r="L57" s="14" t="s">
        <v>0</v>
      </c>
      <c r="M57" s="14"/>
      <c r="N57" s="14" t="s">
        <v>0</v>
      </c>
      <c r="O57" s="14"/>
      <c r="P57" s="14">
        <v>25537</v>
      </c>
      <c r="Q57" s="14"/>
      <c r="R57" s="14" t="s">
        <v>0</v>
      </c>
      <c r="S57" s="14"/>
      <c r="T57" s="14" t="s">
        <v>0</v>
      </c>
      <c r="U57" s="14"/>
      <c r="V57" s="14">
        <f>SUM(D57:U57)</f>
        <v>25537</v>
      </c>
      <c r="W57" s="15"/>
      <c r="X57" s="17"/>
    </row>
    <row r="58" spans="1:24" ht="18">
      <c r="A58" s="4" t="s">
        <v>141</v>
      </c>
      <c r="D58" s="16" t="s">
        <v>0</v>
      </c>
      <c r="E58" s="14"/>
      <c r="F58" s="16" t="s">
        <v>0</v>
      </c>
      <c r="G58" s="14"/>
      <c r="H58" s="16" t="s">
        <v>0</v>
      </c>
      <c r="I58" s="14"/>
      <c r="J58" s="16" t="s">
        <v>0</v>
      </c>
      <c r="K58" s="14"/>
      <c r="L58" s="14">
        <v>-12410</v>
      </c>
      <c r="M58" s="14"/>
      <c r="N58" s="16" t="s">
        <v>0</v>
      </c>
      <c r="O58" s="14"/>
      <c r="P58" s="16" t="s">
        <v>0</v>
      </c>
      <c r="Q58" s="14"/>
      <c r="R58" s="16" t="s">
        <v>0</v>
      </c>
      <c r="S58" s="14"/>
      <c r="T58" s="16" t="s">
        <v>0</v>
      </c>
      <c r="U58" s="14"/>
      <c r="V58" s="14">
        <f>SUM(D58:U58)</f>
        <v>-12410</v>
      </c>
      <c r="W58" s="15"/>
      <c r="X58" s="17"/>
    </row>
    <row r="59" spans="1:24" ht="18.75" thickBot="1">
      <c r="A59" s="12" t="s">
        <v>222</v>
      </c>
      <c r="D59" s="20">
        <f>SUM(D52:D58)</f>
        <v>40000</v>
      </c>
      <c r="E59" s="14"/>
      <c r="F59" s="20">
        <f>SUM(F52:F58)</f>
        <v>961129</v>
      </c>
      <c r="G59" s="14"/>
      <c r="H59" s="20">
        <f>SUM(H52:H58)</f>
        <v>1036000</v>
      </c>
      <c r="I59" s="14"/>
      <c r="J59" s="20">
        <f>SUM(J52:J58)</f>
        <v>443715</v>
      </c>
      <c r="K59" s="16"/>
      <c r="L59" s="20">
        <f>SUM(L52:L58)</f>
        <v>87263</v>
      </c>
      <c r="M59" s="14"/>
      <c r="N59" s="20">
        <f>SUM(N52:N58)</f>
        <v>7039</v>
      </c>
      <c r="O59" s="14"/>
      <c r="P59" s="20">
        <f>SUM(P52:P58)</f>
        <v>7282</v>
      </c>
      <c r="Q59" s="14"/>
      <c r="R59" s="20">
        <f>SUM(R52:R58)</f>
        <v>48565</v>
      </c>
      <c r="S59" s="14"/>
      <c r="T59" s="20">
        <f>SUM(T52:T58)</f>
        <v>340641</v>
      </c>
      <c r="U59" s="14"/>
      <c r="V59" s="20">
        <f>SUM(V51:V58)</f>
        <v>2971634</v>
      </c>
      <c r="W59" s="15"/>
      <c r="X59" s="15"/>
    </row>
    <row r="60" spans="1:24" ht="18.75" thickTop="1">
      <c r="A60" s="12"/>
      <c r="D60" s="16"/>
      <c r="E60" s="15"/>
      <c r="F60" s="16"/>
      <c r="G60" s="15"/>
      <c r="H60" s="16"/>
      <c r="I60" s="15"/>
      <c r="J60" s="16"/>
      <c r="K60" s="16"/>
      <c r="L60" s="16"/>
      <c r="M60" s="15"/>
      <c r="N60" s="16"/>
      <c r="O60" s="15"/>
      <c r="P60" s="16"/>
      <c r="Q60" s="15"/>
      <c r="R60" s="16"/>
      <c r="S60" s="15"/>
      <c r="T60" s="16"/>
      <c r="U60" s="15"/>
      <c r="V60" s="16"/>
      <c r="W60" s="15"/>
      <c r="X60" s="15"/>
    </row>
    <row r="61" spans="1:24" ht="18">
      <c r="A61" s="12"/>
      <c r="X61" s="9"/>
    </row>
    <row r="62" spans="1:24" ht="18">
      <c r="A62" s="7" t="s">
        <v>5</v>
      </c>
      <c r="X62" s="9"/>
    </row>
    <row r="63" ht="18">
      <c r="X63" s="9"/>
    </row>
    <row r="64" ht="18">
      <c r="X64" s="9"/>
    </row>
    <row r="65" ht="18">
      <c r="X65" s="9"/>
    </row>
    <row r="66" ht="18">
      <c r="X66" s="9"/>
    </row>
    <row r="67" ht="18">
      <c r="X67" s="9"/>
    </row>
  </sheetData>
  <mergeCells count="18">
    <mergeCell ref="D41:F41"/>
    <mergeCell ref="R41:T41"/>
    <mergeCell ref="D40:F40"/>
    <mergeCell ref="H40:L40"/>
    <mergeCell ref="A2:X2"/>
    <mergeCell ref="A3:X3"/>
    <mergeCell ref="A4:X4"/>
    <mergeCell ref="A5:X5"/>
    <mergeCell ref="H8:L8"/>
    <mergeCell ref="D8:F8"/>
    <mergeCell ref="D7:X7"/>
    <mergeCell ref="D39:V39"/>
    <mergeCell ref="R9:T9"/>
    <mergeCell ref="A34:X34"/>
    <mergeCell ref="A35:X35"/>
    <mergeCell ref="A36:X36"/>
    <mergeCell ref="D9:F9"/>
    <mergeCell ref="A37:X37"/>
  </mergeCells>
  <printOptions horizontalCentered="1"/>
  <pageMargins left="0.3937007874015748" right="0.16" top="0.984251968503937" bottom="0.3937007874015748" header="0.1968503937007874" footer="0.1968503937007874"/>
  <pageSetup horizontalDpi="600" verticalDpi="600" orientation="landscape" scale="75" r:id="rId1"/>
  <rowBreaks count="1" manualBreakCount="1">
    <brk id="3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PRESARIO 660 M 340</dc:creator>
  <cp:keywords/>
  <dc:description/>
  <cp:lastModifiedBy>bkpsx</cp:lastModifiedBy>
  <cp:lastPrinted>2003-10-30T03:08:41Z</cp:lastPrinted>
  <dcterms:created xsi:type="dcterms:W3CDTF">1997-11-12T04:38:50Z</dcterms:created>
  <dcterms:modified xsi:type="dcterms:W3CDTF">2003-10-31T04:29:21Z</dcterms:modified>
  <cp:category/>
  <cp:version/>
  <cp:contentType/>
  <cp:contentStatus/>
</cp:coreProperties>
</file>