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604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SCSE - E" sheetId="7" r:id="rId7"/>
    <sheet name="000" sheetId="8" state="veryHidden" r:id="rId8"/>
  </sheets>
  <definedNames>
    <definedName name="_xlnm.Print_Area" localSheetId="5">'Eng'!$A$1:$J$266</definedName>
  </definedNames>
  <calcPr fullCalcOnLoad="1"/>
</workbook>
</file>

<file path=xl/sharedStrings.xml><?xml version="1.0" encoding="utf-8"?>
<sst xmlns="http://schemas.openxmlformats.org/spreadsheetml/2006/main" count="545" uniqueCount="229">
  <si>
    <t>-</t>
  </si>
  <si>
    <t>BALANCE SHEETS</t>
  </si>
  <si>
    <t>Consolidated</t>
  </si>
  <si>
    <t>The Company Only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</si>
  <si>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</si>
  <si>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</si>
  <si>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</si>
  <si>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</si>
  <si>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</si>
  <si>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</si>
  <si>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</si>
  <si>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</si>
  <si>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</si>
  <si>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 xml:space="preserve">     Accounts and notes receivable - net</t>
  </si>
  <si>
    <t xml:space="preserve">     Accounts and notes receivable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</si>
  <si>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</si>
  <si>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</si>
  <si>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</si>
  <si>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</si>
  <si>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Accounts and notes payable</t>
  </si>
  <si>
    <t xml:space="preserve">     Current portion of restructured loans</t>
  </si>
  <si>
    <t xml:space="preserve">     Current portion of hire purchase creditors</t>
  </si>
  <si>
    <t xml:space="preserve">     Other current liabilities</t>
  </si>
  <si>
    <t xml:space="preserve">        Accrued interest</t>
  </si>
  <si>
    <t xml:space="preserve">        Reserves for loss of projects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</si>
  <si>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</si>
  <si>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</si>
  <si>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</si>
  <si>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</si>
  <si>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</si>
  <si>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Company's revaluation surplus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</si>
  <si>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</si>
  <si>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</si>
  <si>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</si>
  <si>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Equity attributable to the Company's shareholders</t>
  </si>
  <si>
    <t xml:space="preserve">     Minority interest - equity attributable to minority </t>
  </si>
  <si>
    <t xml:space="preserve">        shareholders of subsidiaries</t>
  </si>
  <si>
    <t>TOTAL SHAREHOLDERS' EQUITY</t>
  </si>
  <si>
    <t>TOTAL LIABILITIES AND SHAREHOLDERS' EQUITY</t>
  </si>
  <si>
    <t>DIRECTORS</t>
  </si>
  <si>
    <t>EARNINGS STATEMENTS</t>
  </si>
  <si>
    <t>REVENUES</t>
  </si>
  <si>
    <t>TOTAL REVENUES</t>
  </si>
  <si>
    <t>EXPENSES</t>
  </si>
  <si>
    <t xml:space="preserve">     Selling and administrative expenses</t>
  </si>
  <si>
    <t xml:space="preserve">     Directors' remuneration</t>
  </si>
  <si>
    <t>TOTAL EXPENSES</t>
  </si>
  <si>
    <t>CORPORATE INCOME TAX</t>
  </si>
  <si>
    <t xml:space="preserve">     Construction and service income</t>
  </si>
  <si>
    <t>Capital surplus</t>
  </si>
  <si>
    <t xml:space="preserve">     Share premium</t>
  </si>
  <si>
    <t>Retained earnings</t>
  </si>
  <si>
    <t xml:space="preserve">        from (used in) operating activities :-</t>
  </si>
  <si>
    <t xml:space="preserve">        Depreciation</t>
  </si>
  <si>
    <t xml:space="preserve">     Decrease (increase) in operating assets</t>
  </si>
  <si>
    <t xml:space="preserve">        Accounts and notes receivable</t>
  </si>
  <si>
    <t xml:space="preserve">        Unbilled receivables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</si>
  <si>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</si>
  <si>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</si>
  <si>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</si>
  <si>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</si>
  <si>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Increase (decrease) in operating liabilities</t>
  </si>
  <si>
    <t xml:space="preserve">        Accounts and notes payable</t>
  </si>
  <si>
    <t xml:space="preserve">        Other current liabilities</t>
  </si>
  <si>
    <t xml:space="preserve">        Other liabilities</t>
  </si>
  <si>
    <t>CASH FLOWS FROM (USED IN) INVESTING ACTIVITIES</t>
  </si>
  <si>
    <t>CASH FLOWS FROM (USED IN) FINANCING ACTIVITIES</t>
  </si>
  <si>
    <t xml:space="preserve">Supplementary cash flows information </t>
  </si>
  <si>
    <t>BALANCE SHEETS (Continued)</t>
  </si>
  <si>
    <t xml:space="preserve">     Revaluation surplus</t>
  </si>
  <si>
    <t>NON-CURRENT ASSETS</t>
  </si>
  <si>
    <t xml:space="preserve">     Other non-current assets</t>
  </si>
  <si>
    <t xml:space="preserve">          Condominium - net</t>
  </si>
  <si>
    <t xml:space="preserve">          Deposits - net</t>
  </si>
  <si>
    <t xml:space="preserve">          Withholding income tax</t>
  </si>
  <si>
    <t>TOTAL NON-CURRENT ASSETS</t>
  </si>
  <si>
    <t>INTEREST EXPENSES</t>
  </si>
  <si>
    <t>STATEMENTS OF CHANGES IN SHAREHOLDERS' EQUITY</t>
  </si>
  <si>
    <t>CONSOLIDATED</t>
  </si>
  <si>
    <t>shares</t>
  </si>
  <si>
    <t>Share capital-</t>
  </si>
  <si>
    <t>Share</t>
  </si>
  <si>
    <t>premium</t>
  </si>
  <si>
    <t>surplus</t>
  </si>
  <si>
    <t>Company's</t>
  </si>
  <si>
    <t>revaluation</t>
  </si>
  <si>
    <t>Appropriated-</t>
  </si>
  <si>
    <t>Total</t>
  </si>
  <si>
    <t>Net earnings</t>
  </si>
  <si>
    <t>THE COMPANY ONLY</t>
  </si>
  <si>
    <t xml:space="preserve">          Others - net</t>
  </si>
  <si>
    <t>SINO-THAI ENGINEERING AND CONSTRUCTION PUBLIC COMPANY LIMITED AND SUBSIDIARIES</t>
  </si>
  <si>
    <t>NON-CURRENT LIABILITIES</t>
  </si>
  <si>
    <t xml:space="preserve">     Other liabilities</t>
  </si>
  <si>
    <t xml:space="preserve">     Accrued interest under debt restructuring agreements</t>
  </si>
  <si>
    <t>TOTAL NON-CURRENT LIABILITIES</t>
  </si>
  <si>
    <t>Ordinary</t>
  </si>
  <si>
    <t xml:space="preserve">     Restructured loans - net of current portion</t>
  </si>
  <si>
    <t xml:space="preserve">     Long-term loans - net of current portion</t>
  </si>
  <si>
    <t xml:space="preserve">     Hire purchase creditors - net of current portion</t>
  </si>
  <si>
    <t xml:space="preserve">     Investments accounted for under equity method</t>
  </si>
  <si>
    <t xml:space="preserve">        Unrelated parties</t>
  </si>
  <si>
    <t xml:space="preserve">        Related parties - net</t>
  </si>
  <si>
    <t xml:space="preserve">        Advance to subcontractors - net</t>
  </si>
  <si>
    <t xml:space="preserve">     Property, plant and equipment - net</t>
  </si>
  <si>
    <t xml:space="preserve">       for under equity method</t>
  </si>
  <si>
    <t xml:space="preserve">     MINORITY INTEREST</t>
  </si>
  <si>
    <t>EARNINGS PER SHARE</t>
  </si>
  <si>
    <t>issued and fully paid</t>
  </si>
  <si>
    <t>statutory reserve</t>
  </si>
  <si>
    <t>securities</t>
  </si>
  <si>
    <t>Minority interest</t>
  </si>
  <si>
    <t xml:space="preserve">        Related parties</t>
  </si>
  <si>
    <t xml:space="preserve">     Total accounts and notes payable</t>
  </si>
  <si>
    <t xml:space="preserve">     Loans to related parties - net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</si>
  <si>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</si>
  <si>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</si>
  <si>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</si>
  <si>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 xml:space="preserve"> 31 December 2001</t>
  </si>
  <si>
    <t>(UNAUDITED BUT REVIEWED)</t>
  </si>
  <si>
    <t xml:space="preserve">     Other income</t>
  </si>
  <si>
    <t>NET EARNINGS FOR THE PERIOD</t>
  </si>
  <si>
    <t xml:space="preserve">   Basic earnings per share (Baht)</t>
  </si>
  <si>
    <t xml:space="preserve">   Diluted earnings per share (Baht)</t>
  </si>
  <si>
    <t xml:space="preserve">        Accounts receivable - related parties</t>
  </si>
  <si>
    <t xml:space="preserve">        Share of (profit)  loss from investments accounted for</t>
  </si>
  <si>
    <t xml:space="preserve">           under equity method</t>
  </si>
  <si>
    <t xml:space="preserve">        Accounts payable - related parties</t>
  </si>
  <si>
    <t>Cash and cash equivalents at beginning of period</t>
  </si>
  <si>
    <t xml:space="preserve">     Cash paid during period for :-</t>
  </si>
  <si>
    <t>2,3</t>
  </si>
  <si>
    <t>(Unit : Thousand Baht)</t>
  </si>
  <si>
    <t>(Unaudited</t>
  </si>
  <si>
    <t>but reviewed)</t>
  </si>
  <si>
    <t xml:space="preserve">     Fixed deposits with restrictions</t>
  </si>
  <si>
    <t xml:space="preserve">      Net earnings</t>
  </si>
  <si>
    <t xml:space="preserve">     Net earnings</t>
  </si>
  <si>
    <t xml:space="preserve">     Adjustments to reconcile net earnings to net cash</t>
  </si>
  <si>
    <t>Cash and cash equivalents at end of period</t>
  </si>
  <si>
    <t>Balance as at 31 December 2000 - audited</t>
  </si>
  <si>
    <t>Balance as at 31 December 2001 - audited</t>
  </si>
  <si>
    <t>(Audited)</t>
  </si>
  <si>
    <t>Share of revaluation</t>
  </si>
  <si>
    <t>surplus of</t>
  </si>
  <si>
    <t>subsidiaries</t>
  </si>
  <si>
    <t xml:space="preserve">        Decrease in reserve for loss of projects</t>
  </si>
  <si>
    <t xml:space="preserve">     Land and project under development - net</t>
  </si>
  <si>
    <t>Increase in minority interest from purchase of subsidiary</t>
  </si>
  <si>
    <t xml:space="preserve">     by the Company</t>
  </si>
  <si>
    <t xml:space="preserve">     shares of subsidiary by the Company</t>
  </si>
  <si>
    <t>Share of amortisation of revaluation surplus of subsidiary</t>
  </si>
  <si>
    <t>Decrease in minority interest from purchase of additional</t>
  </si>
  <si>
    <t xml:space="preserve">     Purchases of property, plant and equipment</t>
  </si>
  <si>
    <t xml:space="preserve">     Bank overdrafts</t>
  </si>
  <si>
    <t xml:space="preserve">     Doubtful debts recovery</t>
  </si>
  <si>
    <t>EARNINGS BEFORE INTEREST EXPENSES, TAX AND</t>
  </si>
  <si>
    <t>EARNINGS BEFORE MINORITY INTEREST</t>
  </si>
  <si>
    <t xml:space="preserve">        Doubtful debts recovery</t>
  </si>
  <si>
    <t xml:space="preserve">     Dividend received</t>
  </si>
  <si>
    <t xml:space="preserve">     Decrease in fixed deposits with restrictions</t>
  </si>
  <si>
    <t xml:space="preserve">     Cash received from sales of other long-term investments</t>
  </si>
  <si>
    <t>Preference</t>
  </si>
  <si>
    <t xml:space="preserve">     Other long-term investmens - net</t>
  </si>
  <si>
    <t xml:space="preserve">     Excess of net book value of subsidiary over cost of investment</t>
  </si>
  <si>
    <t xml:space="preserve">     Decrease in loans to related parties</t>
  </si>
  <si>
    <t xml:space="preserve">        Unappropriated (deficit)</t>
  </si>
  <si>
    <t>Unappropriated</t>
  </si>
  <si>
    <t>(deficit)</t>
  </si>
  <si>
    <t xml:space="preserve">        Registered</t>
  </si>
  <si>
    <t xml:space="preserve">        Issued and fully paid</t>
  </si>
  <si>
    <t xml:space="preserve">              (As at 31 December 2001 :</t>
  </si>
  <si>
    <t xml:space="preserve">              7,000,000 preference shares of Baht 10 each</t>
  </si>
  <si>
    <t xml:space="preserve">              78,000,000 ordinary shares of Baht 10 each)</t>
  </si>
  <si>
    <t xml:space="preserve">        Impairment loss on assets</t>
  </si>
  <si>
    <t>EARNINGS STATEMENTS (Continued)</t>
  </si>
  <si>
    <t xml:space="preserve">     Dividend payment</t>
  </si>
  <si>
    <t>Increase in share of revaluation surplus of subsidiary</t>
  </si>
  <si>
    <t>7,8</t>
  </si>
  <si>
    <t xml:space="preserve">     Current portion of long-term loan from related company</t>
  </si>
  <si>
    <t xml:space="preserve">     Long-term loan from related company - net of current portion</t>
  </si>
  <si>
    <t xml:space="preserve">           (As at 31 December 2001 : </t>
  </si>
  <si>
    <t xml:space="preserve">     Cash paid for purchase of minotiry interest of subsidiary</t>
  </si>
  <si>
    <t xml:space="preserve">     Increase in long-term loans from related party</t>
  </si>
  <si>
    <t>6,9</t>
  </si>
  <si>
    <t xml:space="preserve">     Cost of construction and services</t>
  </si>
  <si>
    <t xml:space="preserve">     Impairment loss on assets</t>
  </si>
  <si>
    <t>MINORITY INTEREST IN (EARNINGS) LOSS OF SUBSIDIARIES</t>
  </si>
  <si>
    <t xml:space="preserve">        Income from reversal of accrued interest expenses of restructured loans</t>
  </si>
  <si>
    <t xml:space="preserve">        Amortisation of excess of net book value of subsidiary over cost of investment</t>
  </si>
  <si>
    <t xml:space="preserve">        Losses (gains) on sales of long-term investments</t>
  </si>
  <si>
    <t xml:space="preserve">        Minority interest in earnings (loss) of subsidiaries</t>
  </si>
  <si>
    <t xml:space="preserve">        Net cash from investing activities</t>
  </si>
  <si>
    <t xml:space="preserve">        Net cash used in financing activities</t>
  </si>
  <si>
    <t xml:space="preserve">        Interest expenses</t>
  </si>
  <si>
    <t>Conversion of preference shares to ordinary shares (Note 7)</t>
  </si>
  <si>
    <t xml:space="preserve">     Provision for loss of subsidiary and joint venture</t>
  </si>
  <si>
    <t>30 September 2002</t>
  </si>
  <si>
    <t xml:space="preserve">     Current investments - marketable securities</t>
  </si>
  <si>
    <t>FOR THE THREE-MONTH PERIODS ENDED 30 SEPTEMBER 2002 AND 2001</t>
  </si>
  <si>
    <t>FOR THE NINE-MONTH PERIODS ENDED 30 SEPTEMBER 2002 AND 2001</t>
  </si>
  <si>
    <t xml:space="preserve">           40,000,000 preference shares of Baht 1 each</t>
  </si>
  <si>
    <t xml:space="preserve">           980,000,000 ordinary shares of Baht 1 each</t>
  </si>
  <si>
    <t xml:space="preserve">           810,000,000 ordinary shares of Baht 1 each</t>
  </si>
  <si>
    <t xml:space="preserve">     Unrealised losses on available-for-sale securities</t>
  </si>
  <si>
    <t>MINORITY INTEREST IN LOSS OF SUBSIDIARIES</t>
  </si>
  <si>
    <t xml:space="preserve">     Share of profit from investments accounted</t>
  </si>
  <si>
    <t>Balance as at 30 September 2001</t>
  </si>
  <si>
    <t>Balance as at 30 September 2002</t>
  </si>
  <si>
    <t xml:space="preserve">        Impairment loss on short-term investments</t>
  </si>
  <si>
    <t xml:space="preserve">     Increase in current investments</t>
  </si>
  <si>
    <t xml:space="preserve">     Cash received from sales of equipment and condominium</t>
  </si>
  <si>
    <t xml:space="preserve">     Cash received from purchase/sale of subsidiaries</t>
  </si>
  <si>
    <t xml:space="preserve">     Decrease in bank overdrafts </t>
  </si>
  <si>
    <t>Net increase in cash and cash equivalents</t>
  </si>
  <si>
    <t xml:space="preserve">        Unrelated parties - net</t>
  </si>
  <si>
    <t>Unrealised losses</t>
  </si>
  <si>
    <t>6, 9</t>
  </si>
  <si>
    <t xml:space="preserve">     Share of profit (loss) from investments accounted</t>
  </si>
  <si>
    <t xml:space="preserve">        (Gains) on disposal of equipment and condominium</t>
  </si>
  <si>
    <t xml:space="preserve">     Current portion of long-term loans</t>
  </si>
  <si>
    <t>CASH FLOWS STATEMENTS</t>
  </si>
  <si>
    <t xml:space="preserve">CASH FLOWS FROM (USED IN) OPERATING ACTIVITIES </t>
  </si>
  <si>
    <t xml:space="preserve">           Net cash from operating activities</t>
  </si>
  <si>
    <t>CASH FLOWS STATEMENTS (Continued)</t>
  </si>
  <si>
    <t>(Unit : Thousand Baht, except earnings per share expressed in Baht)</t>
  </si>
  <si>
    <t>on available-for-sale</t>
  </si>
  <si>
    <t>Increase in fair value of available-for-sale securities</t>
  </si>
  <si>
    <t xml:space="preserve">     Repayment of long-term loans</t>
  </si>
  <si>
    <t xml:space="preserve">     Repayment of  restructured loans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</si>
</sst>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\t&quot;$&quot;#,##0_);\(\t&quot;$&quot;#,##0\)"/>
    <numFmt numFmtId="198" formatCode="\t&quot;$&quot;#,##0_);[Red]\(\t&quot;$&quot;#,##0\)"/>
    <numFmt numFmtId="199" formatCode="\t&quot;$&quot;#,##0.00_);\(\t&quot;$&quot;#,##0.00\)"/>
    <numFmt numFmtId="200" formatCode="\t&quot;$&quot;#,##0.00_);[Red]\(\t&quot;$&quot;#,##0.00\)"/>
    <numFmt numFmtId="201" formatCode="_-&quot;฿&quot;* #,##0_-;\-&quot;฿&quot;* #,##0_-;_-&quot;฿&quot;* &quot;-&quot;_-;_-@_-"/>
    <numFmt numFmtId="202" formatCode="_-* #,##0_-;\-* #,##0_-;_-* &quot;-&quot;_-;_-@_-"/>
    <numFmt numFmtId="203" formatCode="&quot;ผ&quot;#,##0.00_);[Red]\(&quot;ผ&quot;#,##0.00\)"/>
    <numFmt numFmtId="204" formatCode="0.0%"/>
    <numFmt numFmtId="205" formatCode="dd\-mmm\-yy_)"/>
    <numFmt numFmtId="206" formatCode="0.00_)"/>
    <numFmt numFmtId="207" formatCode="#,##0.00\ &quot;F&quot;;\-#,##0.00\ &quot;F&quot;"/>
    <numFmt numFmtId="208" formatCode="_(* #,##0.00_);_(* \(#,##0.00\);_(* &quot;-&quot;_);_(@_)"/>
    <numFmt numFmtId="209" formatCode="_(* #,##0.0_);_(* \(#,##0.0\);_(* &quot;-&quot;_);_(@_)"/>
    <numFmt numFmtId="210" formatCode="_(* #,##0.000_);_(* \(#,##0.000\);_(* &quot;-&quot;_);_(@_)"/>
    <numFmt numFmtId="211" formatCode="_(* #,##0.0000_);_(* \(#,##0.0000\);_(* &quot;-&quot;_);_(@_)"/>
    <numFmt numFmtId="212" formatCode="_(* #,##0.0_);_(* \(#,##0.0\);_(* &quot;-&quot;??_);_(@_)"/>
    <numFmt numFmtId="213" formatCode="_(* #,##0_);_(* \(#,##0\);_(* &quot;-&quot;??_);_(@_)"/>
    <numFmt numFmtId="214" formatCode="d\ ดดดด\ bbbb"/>
  </numFmts>
  <fonts count="2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3"/>
      <name val="Angsana New"/>
      <family val="1"/>
    </font>
    <font>
      <sz val="13"/>
      <color indexed="8"/>
      <name val="Angsana New"/>
      <family val="1"/>
    </font>
    <font>
      <u val="single"/>
      <sz val="13"/>
      <name val="Angsana New"/>
      <family val="1"/>
    </font>
    <font>
      <sz val="10"/>
      <name val="Angsana New"/>
      <family val="1"/>
    </font>
    <font>
      <i/>
      <sz val="13"/>
      <name val="Angsana New"/>
      <family val="1"/>
    </font>
    <font>
      <b/>
      <i/>
      <sz val="13"/>
      <name val="Angsana New"/>
      <family val="1"/>
    </font>
    <font>
      <b/>
      <sz val="13"/>
      <name val="Angsana New"/>
      <family val="1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2"/>
      <name val="Angsana New"/>
      <family val="1"/>
    </font>
    <font>
      <u val="single"/>
      <sz val="12"/>
      <name val="Angsana New"/>
      <family val="1"/>
    </font>
    <font>
      <i/>
      <sz val="12"/>
      <name val="Angsana New"/>
      <family val="1"/>
    </font>
    <font>
      <b/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207" fontId="5" fillId="0" borderId="0">
      <alignment/>
      <protection/>
    </xf>
    <xf numFmtId="203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5" fontId="5" fillId="0" borderId="0">
      <alignment/>
      <protection/>
    </xf>
    <xf numFmtId="204" fontId="5" fillId="0" borderId="0">
      <alignment/>
      <protection/>
    </xf>
    <xf numFmtId="0" fontId="18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206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41">
    <xf numFmtId="0" fontId="0" fillId="0" borderId="0" xfId="0" applyAlignment="1">
      <alignment/>
    </xf>
    <xf numFmtId="37" fontId="10" fillId="0" borderId="0" xfId="0" applyNumberFormat="1" applyFont="1" applyAlignment="1">
      <alignment horizontal="centerContinuous"/>
    </xf>
    <xf numFmtId="41" fontId="10" fillId="0" borderId="0" xfId="0" applyNumberFormat="1" applyFont="1" applyAlignment="1" quotePrefix="1">
      <alignment horizontal="centerContinuous"/>
    </xf>
    <xf numFmtId="41" fontId="10" fillId="0" borderId="0" xfId="0" applyNumberFormat="1" applyFont="1" applyAlignment="1">
      <alignment horizontal="centerContinuous"/>
    </xf>
    <xf numFmtId="41" fontId="11" fillId="0" borderId="0" xfId="0" applyNumberFormat="1" applyFont="1" applyAlignment="1">
      <alignment horizontal="centerContinuous"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28" applyNumberFormat="1" applyFont="1" applyAlignment="1">
      <alignment horizontal="center"/>
      <protection/>
    </xf>
    <xf numFmtId="41" fontId="10" fillId="0" borderId="0" xfId="0" applyNumberFormat="1" applyFont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10" fillId="0" borderId="0" xfId="28" applyNumberFormat="1" applyFont="1" applyAlignment="1">
      <alignment/>
      <protection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0" fillId="0" borderId="0" xfId="0" applyNumberFormat="1" applyFont="1" applyBorder="1" applyAlignment="1" quotePrefix="1">
      <alignment horizontal="center"/>
    </xf>
    <xf numFmtId="41" fontId="11" fillId="0" borderId="3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left"/>
    </xf>
    <xf numFmtId="41" fontId="11" fillId="0" borderId="4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1" fillId="0" borderId="0" xfId="0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41" fontId="11" fillId="0" borderId="5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41" fontId="11" fillId="0" borderId="6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 horizontal="right"/>
    </xf>
    <xf numFmtId="41" fontId="14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0" fillId="0" borderId="0" xfId="15" applyNumberFormat="1" applyFont="1" applyAlignment="1">
      <alignment horizontal="right"/>
    </xf>
    <xf numFmtId="3" fontId="11" fillId="0" borderId="0" xfId="15" applyNumberFormat="1" applyFont="1" applyBorder="1" applyAlignment="1">
      <alignment horizontal="right"/>
    </xf>
    <xf numFmtId="3" fontId="10" fillId="0" borderId="0" xfId="15" applyNumberFormat="1" applyFont="1" applyBorder="1" applyAlignment="1">
      <alignment horizontal="right"/>
    </xf>
    <xf numFmtId="41" fontId="11" fillId="0" borderId="0" xfId="0" applyNumberFormat="1" applyFont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37" fontId="10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 horizontal="right"/>
    </xf>
    <xf numFmtId="41" fontId="11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/>
    </xf>
    <xf numFmtId="37" fontId="10" fillId="0" borderId="0" xfId="0" applyNumberFormat="1" applyFont="1" applyBorder="1" applyAlignment="1">
      <alignment horizontal="right"/>
    </xf>
    <xf numFmtId="41" fontId="10" fillId="0" borderId="8" xfId="0" applyNumberFormat="1" applyFont="1" applyBorder="1" applyAlignment="1">
      <alignment/>
    </xf>
    <xf numFmtId="41" fontId="10" fillId="0" borderId="5" xfId="0" applyNumberFormat="1" applyFont="1" applyBorder="1" applyAlignment="1">
      <alignment horizontal="center"/>
    </xf>
    <xf numFmtId="41" fontId="10" fillId="0" borderId="9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center"/>
    </xf>
    <xf numFmtId="208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8" fontId="10" fillId="0" borderId="0" xfId="28" applyNumberFormat="1" applyFont="1" applyAlignment="1">
      <alignment horizontal="centerContinuous" vertical="center"/>
      <protection/>
    </xf>
    <xf numFmtId="38" fontId="10" fillId="0" borderId="0" xfId="0" applyNumberFormat="1" applyFont="1" applyAlignment="1">
      <alignment horizontal="centerContinuous" vertical="center"/>
    </xf>
    <xf numFmtId="38" fontId="15" fillId="0" borderId="0" xfId="28" applyNumberFormat="1" applyFont="1" applyAlignment="1">
      <alignment horizontal="center" vertical="center"/>
      <protection/>
    </xf>
    <xf numFmtId="37" fontId="16" fillId="0" borderId="5" xfId="28" applyNumberFormat="1" applyFont="1" applyBorder="1" applyAlignment="1">
      <alignment horizontal="right" vertical="center"/>
      <protection/>
    </xf>
    <xf numFmtId="37" fontId="16" fillId="0" borderId="5" xfId="28" applyNumberFormat="1" applyFont="1" applyBorder="1" applyAlignment="1">
      <alignment horizontal="center" vertical="center"/>
      <protection/>
    </xf>
    <xf numFmtId="37" fontId="16" fillId="0" borderId="0" xfId="28" applyNumberFormat="1" applyFont="1" applyAlignment="1">
      <alignment vertical="center"/>
      <protection/>
    </xf>
    <xf numFmtId="38" fontId="12" fillId="0" borderId="0" xfId="28" applyNumberFormat="1" applyFont="1" applyAlignment="1">
      <alignment horizontal="center" vertical="center"/>
      <protection/>
    </xf>
    <xf numFmtId="0" fontId="12" fillId="0" borderId="0" xfId="28" applyNumberFormat="1" applyFont="1" applyAlignment="1">
      <alignment horizontal="center" vertical="center"/>
      <protection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28" applyNumberFormat="1" applyFont="1" applyAlignment="1">
      <alignment horizontal="center" vertical="center"/>
      <protection/>
    </xf>
    <xf numFmtId="37" fontId="10" fillId="0" borderId="0" xfId="0" applyNumberFormat="1" applyFont="1" applyAlignment="1">
      <alignment horizontal="left" vertical="center"/>
    </xf>
    <xf numFmtId="37" fontId="10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horizontal="centerContinuous" vertical="center"/>
    </xf>
    <xf numFmtId="0" fontId="10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37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7" fontId="19" fillId="0" borderId="0" xfId="0" applyNumberFormat="1" applyFont="1" applyAlignment="1">
      <alignment/>
    </xf>
    <xf numFmtId="37" fontId="19" fillId="0" borderId="5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37" fontId="19" fillId="0" borderId="0" xfId="0" applyNumberFormat="1" applyFont="1" applyAlignment="1">
      <alignment/>
    </xf>
    <xf numFmtId="0" fontId="22" fillId="0" borderId="0" xfId="0" applyFont="1" applyAlignment="1">
      <alignment/>
    </xf>
    <xf numFmtId="37" fontId="19" fillId="0" borderId="0" xfId="0" applyNumberFormat="1" applyFont="1" applyBorder="1" applyAlignment="1">
      <alignment/>
    </xf>
    <xf numFmtId="213" fontId="19" fillId="0" borderId="0" xfId="0" applyNumberFormat="1" applyFont="1" applyAlignment="1">
      <alignment horizontal="center"/>
    </xf>
    <xf numFmtId="213" fontId="19" fillId="0" borderId="0" xfId="0" applyNumberFormat="1" applyFont="1" applyAlignment="1">
      <alignment/>
    </xf>
    <xf numFmtId="213" fontId="19" fillId="0" borderId="0" xfId="0" applyNumberFormat="1" applyFont="1" applyBorder="1" applyAlignment="1">
      <alignment horizontal="center"/>
    </xf>
    <xf numFmtId="213" fontId="19" fillId="0" borderId="5" xfId="0" applyNumberFormat="1" applyFont="1" applyBorder="1" applyAlignment="1">
      <alignment/>
    </xf>
    <xf numFmtId="213" fontId="19" fillId="0" borderId="0" xfId="0" applyNumberFormat="1" applyFont="1" applyBorder="1" applyAlignment="1">
      <alignment/>
    </xf>
    <xf numFmtId="213" fontId="19" fillId="0" borderId="6" xfId="0" applyNumberFormat="1" applyFont="1" applyBorder="1" applyAlignment="1">
      <alignment/>
    </xf>
    <xf numFmtId="213" fontId="19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208" fontId="10" fillId="0" borderId="9" xfId="0" applyNumberFormat="1" applyFont="1" applyBorder="1" applyAlignment="1">
      <alignment horizontal="right"/>
    </xf>
    <xf numFmtId="37" fontId="10" fillId="0" borderId="8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6" xfId="0" applyNumberFormat="1" applyFont="1" applyBorder="1" applyAlignment="1">
      <alignment/>
    </xf>
    <xf numFmtId="41" fontId="10" fillId="0" borderId="10" xfId="0" applyNumberFormat="1" applyFont="1" applyBorder="1" applyAlignment="1">
      <alignment horizontal="right"/>
    </xf>
    <xf numFmtId="15" fontId="12" fillId="0" borderId="0" xfId="0" applyNumberFormat="1" applyFont="1" applyBorder="1" applyAlignment="1" quotePrefix="1">
      <alignment horizontal="center" vertical="center"/>
    </xf>
    <xf numFmtId="41" fontId="11" fillId="0" borderId="8" xfId="0" applyNumberFormat="1" applyFont="1" applyBorder="1" applyAlignment="1">
      <alignment horizontal="center"/>
    </xf>
    <xf numFmtId="213" fontId="11" fillId="0" borderId="0" xfId="0" applyNumberFormat="1" applyFont="1" applyBorder="1" applyAlignment="1">
      <alignment horizontal="center"/>
    </xf>
    <xf numFmtId="213" fontId="14" fillId="0" borderId="0" xfId="0" applyNumberFormat="1" applyFont="1" applyAlignment="1">
      <alignment horizontal="center"/>
    </xf>
    <xf numFmtId="213" fontId="10" fillId="0" borderId="0" xfId="0" applyNumberFormat="1" applyFont="1" applyBorder="1" applyAlignment="1">
      <alignment horizontal="center"/>
    </xf>
    <xf numFmtId="213" fontId="11" fillId="0" borderId="3" xfId="0" applyNumberFormat="1" applyFont="1" applyBorder="1" applyAlignment="1">
      <alignment horizontal="center"/>
    </xf>
    <xf numFmtId="213" fontId="11" fillId="0" borderId="4" xfId="0" applyNumberFormat="1" applyFont="1" applyBorder="1" applyAlignment="1">
      <alignment horizontal="center"/>
    </xf>
    <xf numFmtId="213" fontId="10" fillId="0" borderId="0" xfId="0" applyNumberFormat="1" applyFont="1" applyAlignment="1">
      <alignment horizontal="center"/>
    </xf>
    <xf numFmtId="213" fontId="11" fillId="0" borderId="0" xfId="0" applyNumberFormat="1" applyFont="1" applyFill="1" applyBorder="1" applyAlignment="1">
      <alignment horizontal="center"/>
    </xf>
    <xf numFmtId="213" fontId="10" fillId="0" borderId="0" xfId="15" applyNumberFormat="1" applyFont="1" applyBorder="1" applyAlignment="1">
      <alignment horizontal="center"/>
    </xf>
    <xf numFmtId="213" fontId="11" fillId="0" borderId="5" xfId="0" applyNumberFormat="1" applyFont="1" applyBorder="1" applyAlignment="1">
      <alignment horizontal="center"/>
    </xf>
    <xf numFmtId="213" fontId="11" fillId="0" borderId="0" xfId="15" applyNumberFormat="1" applyFont="1" applyBorder="1" applyAlignment="1">
      <alignment horizontal="center"/>
    </xf>
    <xf numFmtId="213" fontId="14" fillId="0" borderId="0" xfId="15" applyNumberFormat="1" applyFont="1" applyAlignment="1">
      <alignment horizontal="center"/>
    </xf>
    <xf numFmtId="213" fontId="10" fillId="0" borderId="5" xfId="0" applyNumberFormat="1" applyFont="1" applyBorder="1" applyAlignment="1">
      <alignment horizontal="center"/>
    </xf>
    <xf numFmtId="213" fontId="10" fillId="0" borderId="9" xfId="0" applyNumberFormat="1" applyFont="1" applyBorder="1" applyAlignment="1">
      <alignment horizontal="center"/>
    </xf>
    <xf numFmtId="41" fontId="10" fillId="0" borderId="0" xfId="0" applyNumberFormat="1" applyFont="1" applyFill="1" applyAlignment="1">
      <alignment horizontal="center"/>
    </xf>
    <xf numFmtId="41" fontId="10" fillId="0" borderId="0" xfId="15" applyNumberFormat="1" applyFont="1" applyBorder="1" applyAlignment="1">
      <alignment horizontal="center"/>
    </xf>
    <xf numFmtId="41" fontId="11" fillId="0" borderId="0" xfId="15" applyNumberFormat="1" applyFont="1" applyBorder="1" applyAlignment="1">
      <alignment horizontal="center"/>
    </xf>
    <xf numFmtId="213" fontId="14" fillId="0" borderId="0" xfId="0" applyNumberFormat="1" applyFont="1" applyBorder="1" applyAlignment="1">
      <alignment horizontal="center"/>
    </xf>
    <xf numFmtId="213" fontId="10" fillId="0" borderId="0" xfId="15" applyNumberFormat="1" applyFont="1" applyAlignment="1">
      <alignment horizontal="center"/>
    </xf>
    <xf numFmtId="213" fontId="11" fillId="0" borderId="8" xfId="0" applyNumberFormat="1" applyFont="1" applyBorder="1" applyAlignment="1">
      <alignment horizontal="center"/>
    </xf>
    <xf numFmtId="213" fontId="11" fillId="0" borderId="6" xfId="0" applyNumberFormat="1" applyFont="1" applyBorder="1" applyAlignment="1">
      <alignment horizontal="center"/>
    </xf>
    <xf numFmtId="213" fontId="11" fillId="0" borderId="0" xfId="0" applyNumberFormat="1" applyFont="1" applyAlignment="1">
      <alignment horizontal="center"/>
    </xf>
    <xf numFmtId="213" fontId="10" fillId="0" borderId="8" xfId="0" applyNumberFormat="1" applyFont="1" applyBorder="1" applyAlignment="1">
      <alignment horizontal="center"/>
    </xf>
    <xf numFmtId="213" fontId="10" fillId="0" borderId="0" xfId="0" applyNumberFormat="1" applyFont="1" applyFill="1" applyAlignment="1">
      <alignment horizontal="center"/>
    </xf>
    <xf numFmtId="213" fontId="10" fillId="0" borderId="6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 vertical="center"/>
    </xf>
    <xf numFmtId="37" fontId="19" fillId="0" borderId="8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7" fontId="22" fillId="0" borderId="5" xfId="0" applyNumberFormat="1" applyFont="1" applyBorder="1" applyAlignment="1">
      <alignment horizontal="center"/>
    </xf>
    <xf numFmtId="37" fontId="19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851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0"/>
          <a:ext cx="849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851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38100" y="0"/>
          <a:ext cx="849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6"/>
  <sheetViews>
    <sheetView showGridLines="0" tabSelected="1" zoomScale="85" zoomScaleNormal="85" workbookViewId="0" topLeftCell="A1">
      <selection activeCell="H152" sqref="H152"/>
    </sheetView>
  </sheetViews>
  <sheetFormatPr defaultColWidth="9.00390625" defaultRowHeight="21" customHeight="1"/>
  <cols>
    <col min="1" max="1" width="46.875" style="7" customWidth="1"/>
    <col min="2" max="2" width="7.25390625" style="7" customWidth="1"/>
    <col min="3" max="3" width="1.75390625" style="7" customWidth="1"/>
    <col min="4" max="4" width="12.375" style="31" customWidth="1"/>
    <col min="5" max="5" width="1.75390625" style="31" customWidth="1"/>
    <col min="6" max="6" width="13.875" style="22" bestFit="1" customWidth="1"/>
    <col min="7" max="7" width="1.75390625" style="31" customWidth="1"/>
    <col min="8" max="8" width="12.00390625" style="31" customWidth="1"/>
    <col min="9" max="9" width="1.75390625" style="31" customWidth="1"/>
    <col min="10" max="10" width="12.625" style="32" customWidth="1"/>
    <col min="11" max="11" width="1.875" style="8" customWidth="1"/>
    <col min="12" max="12" width="11.00390625" style="8" customWidth="1"/>
    <col min="13" max="16384" width="10.75390625" style="7" customWidth="1"/>
  </cols>
  <sheetData>
    <row r="1" spans="1:12" s="60" customFormat="1" ht="21" customHeight="1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9"/>
    </row>
    <row r="2" spans="1:12" s="60" customFormat="1" ht="21" customHeight="1">
      <c r="A2" s="61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9"/>
      <c r="L2" s="59"/>
    </row>
    <row r="3" spans="1:12" s="60" customFormat="1" ht="21" customHeight="1">
      <c r="A3" s="62" t="s">
        <v>131</v>
      </c>
      <c r="B3" s="57"/>
      <c r="C3" s="57"/>
      <c r="D3" s="57"/>
      <c r="E3" s="57"/>
      <c r="F3" s="57"/>
      <c r="G3" s="57"/>
      <c r="H3" s="57"/>
      <c r="I3" s="57"/>
      <c r="J3" s="57"/>
      <c r="K3" s="59"/>
      <c r="L3" s="59"/>
    </row>
    <row r="4" spans="2:12" s="60" customFormat="1" ht="21" customHeight="1">
      <c r="B4" s="63"/>
      <c r="C4" s="63"/>
      <c r="D4" s="64"/>
      <c r="E4" s="65" t="s">
        <v>2</v>
      </c>
      <c r="F4" s="64"/>
      <c r="G4" s="66"/>
      <c r="H4" s="64"/>
      <c r="I4" s="65" t="s">
        <v>3</v>
      </c>
      <c r="J4" s="64"/>
      <c r="K4" s="59"/>
      <c r="L4" s="59"/>
    </row>
    <row r="5" spans="2:12" s="60" customFormat="1" ht="21" customHeight="1">
      <c r="B5" s="67" t="s">
        <v>4</v>
      </c>
      <c r="C5" s="68"/>
      <c r="D5" s="109" t="s">
        <v>196</v>
      </c>
      <c r="E5" s="70"/>
      <c r="F5" s="69" t="s">
        <v>118</v>
      </c>
      <c r="G5" s="71"/>
      <c r="H5" s="109" t="s">
        <v>196</v>
      </c>
      <c r="I5" s="70"/>
      <c r="J5" s="69" t="s">
        <v>118</v>
      </c>
      <c r="K5" s="59"/>
      <c r="L5" s="59"/>
    </row>
    <row r="6" spans="2:12" s="60" customFormat="1" ht="21" customHeight="1">
      <c r="B6" s="67"/>
      <c r="C6" s="68"/>
      <c r="D6" s="100" t="s">
        <v>132</v>
      </c>
      <c r="E6" s="101"/>
      <c r="F6" s="100" t="s">
        <v>141</v>
      </c>
      <c r="G6" s="71"/>
      <c r="H6" s="100" t="s">
        <v>132</v>
      </c>
      <c r="I6" s="101"/>
      <c r="J6" s="100" t="s">
        <v>141</v>
      </c>
      <c r="K6" s="59"/>
      <c r="L6" s="59"/>
    </row>
    <row r="7" spans="2:12" s="60" customFormat="1" ht="21" customHeight="1">
      <c r="B7" s="67"/>
      <c r="C7" s="68"/>
      <c r="D7" s="100" t="s">
        <v>133</v>
      </c>
      <c r="E7" s="101"/>
      <c r="F7" s="100"/>
      <c r="G7" s="71"/>
      <c r="H7" s="100" t="s">
        <v>133</v>
      </c>
      <c r="I7" s="101"/>
      <c r="J7" s="100"/>
      <c r="K7" s="59"/>
      <c r="L7" s="59"/>
    </row>
    <row r="8" spans="1:13" ht="21" customHeight="1">
      <c r="A8" s="60" t="s">
        <v>16</v>
      </c>
      <c r="D8" s="13"/>
      <c r="E8" s="13"/>
      <c r="F8" s="14"/>
      <c r="G8" s="13"/>
      <c r="H8" s="13"/>
      <c r="I8" s="13"/>
      <c r="J8" s="15"/>
      <c r="M8" s="8"/>
    </row>
    <row r="9" spans="1:10" ht="21" customHeight="1">
      <c r="A9" s="60" t="s">
        <v>15</v>
      </c>
      <c r="B9" s="16"/>
      <c r="D9" s="13"/>
      <c r="E9" s="17"/>
      <c r="F9" s="14"/>
      <c r="G9" s="18"/>
      <c r="H9" s="13"/>
      <c r="I9" s="18"/>
      <c r="J9" s="15"/>
    </row>
    <row r="10" spans="1:10" ht="21" customHeight="1">
      <c r="A10" s="60" t="s">
        <v>117</v>
      </c>
      <c r="B10" s="16"/>
      <c r="D10" s="111">
        <v>214705</v>
      </c>
      <c r="E10" s="127"/>
      <c r="F10" s="111">
        <v>214293</v>
      </c>
      <c r="G10" s="113"/>
      <c r="H10" s="111">
        <v>205236</v>
      </c>
      <c r="I10" s="113"/>
      <c r="J10" s="111">
        <v>198114</v>
      </c>
    </row>
    <row r="11" spans="1:10" ht="21" customHeight="1">
      <c r="A11" s="60" t="s">
        <v>197</v>
      </c>
      <c r="B11" s="16"/>
      <c r="D11" s="111">
        <v>10300</v>
      </c>
      <c r="E11" s="127"/>
      <c r="F11" s="111" t="s">
        <v>0</v>
      </c>
      <c r="G11" s="113"/>
      <c r="H11" s="111">
        <v>10300</v>
      </c>
      <c r="I11" s="113"/>
      <c r="J11" s="111" t="s">
        <v>0</v>
      </c>
    </row>
    <row r="12" spans="1:10" ht="21" customHeight="1">
      <c r="A12" s="72" t="s">
        <v>14</v>
      </c>
      <c r="B12" s="16"/>
      <c r="D12" s="111"/>
      <c r="E12" s="127"/>
      <c r="F12" s="111"/>
      <c r="G12" s="113"/>
      <c r="H12" s="111"/>
      <c r="I12" s="113"/>
      <c r="J12" s="111"/>
    </row>
    <row r="13" spans="1:10" ht="21" customHeight="1">
      <c r="A13" s="72" t="s">
        <v>214</v>
      </c>
      <c r="B13" s="16">
        <v>2</v>
      </c>
      <c r="D13" s="114">
        <v>387599</v>
      </c>
      <c r="E13" s="127"/>
      <c r="F13" s="114">
        <v>236123</v>
      </c>
      <c r="G13" s="113"/>
      <c r="H13" s="114">
        <v>385928</v>
      </c>
      <c r="I13" s="113"/>
      <c r="J13" s="114">
        <v>224366</v>
      </c>
    </row>
    <row r="14" spans="1:10" ht="21" customHeight="1">
      <c r="A14" s="72" t="s">
        <v>102</v>
      </c>
      <c r="B14" s="16" t="s">
        <v>130</v>
      </c>
      <c r="D14" s="115">
        <v>134122</v>
      </c>
      <c r="E14" s="127"/>
      <c r="F14" s="115">
        <v>24748</v>
      </c>
      <c r="G14" s="113"/>
      <c r="H14" s="115">
        <v>133830</v>
      </c>
      <c r="I14" s="113"/>
      <c r="J14" s="115">
        <v>24569</v>
      </c>
    </row>
    <row r="15" spans="1:10" ht="21" customHeight="1">
      <c r="A15" s="72" t="s">
        <v>13</v>
      </c>
      <c r="B15" s="16"/>
      <c r="D15" s="111">
        <f>SUM(D13:D14)</f>
        <v>521721</v>
      </c>
      <c r="E15" s="127"/>
      <c r="F15" s="111">
        <f>SUM(F13:F14)</f>
        <v>260871</v>
      </c>
      <c r="G15" s="113"/>
      <c r="H15" s="111">
        <f>SUM(H13:H14)</f>
        <v>519758</v>
      </c>
      <c r="I15" s="113"/>
      <c r="J15" s="111">
        <f>SUM(J13:J14)</f>
        <v>248935</v>
      </c>
    </row>
    <row r="16" spans="1:10" ht="21" customHeight="1">
      <c r="A16" s="72" t="s">
        <v>12</v>
      </c>
      <c r="B16" s="16"/>
      <c r="D16" s="111">
        <v>711830</v>
      </c>
      <c r="E16" s="127"/>
      <c r="F16" s="111">
        <v>522959</v>
      </c>
      <c r="G16" s="113"/>
      <c r="H16" s="111">
        <v>711829</v>
      </c>
      <c r="I16" s="113"/>
      <c r="J16" s="111">
        <v>530829</v>
      </c>
    </row>
    <row r="17" spans="1:10" ht="21" customHeight="1">
      <c r="A17" s="72" t="s">
        <v>11</v>
      </c>
      <c r="B17" s="16"/>
      <c r="D17" s="111">
        <v>117846</v>
      </c>
      <c r="E17" s="127"/>
      <c r="F17" s="111">
        <v>194542</v>
      </c>
      <c r="G17" s="113"/>
      <c r="H17" s="111">
        <v>117846</v>
      </c>
      <c r="I17" s="113"/>
      <c r="J17" s="111">
        <v>194542</v>
      </c>
    </row>
    <row r="18" spans="1:10" ht="21" customHeight="1">
      <c r="A18" s="72" t="s">
        <v>10</v>
      </c>
      <c r="B18" s="16"/>
      <c r="D18" s="111">
        <v>291183</v>
      </c>
      <c r="E18" s="127"/>
      <c r="F18" s="111">
        <v>128765</v>
      </c>
      <c r="G18" s="113"/>
      <c r="H18" s="111">
        <v>291183</v>
      </c>
      <c r="I18" s="113"/>
      <c r="J18" s="111">
        <v>128765</v>
      </c>
    </row>
    <row r="19" spans="1:10" ht="21" customHeight="1">
      <c r="A19" s="72" t="s">
        <v>9</v>
      </c>
      <c r="B19" s="16"/>
      <c r="D19" s="116"/>
      <c r="E19" s="116"/>
      <c r="F19" s="116"/>
      <c r="G19" s="116"/>
      <c r="H19" s="116"/>
      <c r="I19" s="116"/>
      <c r="J19" s="116"/>
    </row>
    <row r="20" spans="1:11" ht="21" customHeight="1">
      <c r="A20" s="72" t="s">
        <v>103</v>
      </c>
      <c r="B20" s="16"/>
      <c r="D20" s="128">
        <v>25013</v>
      </c>
      <c r="E20" s="128"/>
      <c r="F20" s="128">
        <v>41009</v>
      </c>
      <c r="G20" s="128"/>
      <c r="H20" s="128">
        <v>25013</v>
      </c>
      <c r="I20" s="128"/>
      <c r="J20" s="128">
        <v>41009</v>
      </c>
      <c r="K20" s="26"/>
    </row>
    <row r="21" spans="1:12" s="25" customFormat="1" ht="21" customHeight="1">
      <c r="A21" s="72" t="s">
        <v>8</v>
      </c>
      <c r="B21" s="24"/>
      <c r="D21" s="119">
        <v>30100</v>
      </c>
      <c r="E21" s="127"/>
      <c r="F21" s="119">
        <v>50784</v>
      </c>
      <c r="G21" s="113"/>
      <c r="H21" s="119">
        <v>25857</v>
      </c>
      <c r="I21" s="113"/>
      <c r="J21" s="119">
        <v>46714</v>
      </c>
      <c r="K21" s="8"/>
      <c r="L21" s="26"/>
    </row>
    <row r="22" spans="1:10" ht="21" customHeight="1">
      <c r="A22" s="60" t="s">
        <v>7</v>
      </c>
      <c r="B22" s="16"/>
      <c r="D22" s="129">
        <f>SUM(D10:D11,D15:D21)</f>
        <v>1922698</v>
      </c>
      <c r="E22" s="127"/>
      <c r="F22" s="129">
        <f>SUM(F10:F11,F15:F21)</f>
        <v>1413223</v>
      </c>
      <c r="G22" s="113"/>
      <c r="H22" s="129">
        <f>SUM(H10:H11,H15:H21)</f>
        <v>1907022</v>
      </c>
      <c r="I22" s="113"/>
      <c r="J22" s="129">
        <f>SUM(J10:J11,J15:J21)</f>
        <v>1388908</v>
      </c>
    </row>
    <row r="23" spans="1:10" ht="21" customHeight="1">
      <c r="A23" s="60" t="s">
        <v>70</v>
      </c>
      <c r="B23" s="16"/>
      <c r="D23" s="111"/>
      <c r="E23" s="127"/>
      <c r="F23" s="111"/>
      <c r="G23" s="113"/>
      <c r="H23" s="111"/>
      <c r="I23" s="113"/>
      <c r="J23" s="111"/>
    </row>
    <row r="24" spans="1:10" ht="21" customHeight="1">
      <c r="A24" s="60" t="s">
        <v>100</v>
      </c>
      <c r="B24" s="16">
        <v>4</v>
      </c>
      <c r="D24" s="111">
        <v>210721</v>
      </c>
      <c r="E24" s="127"/>
      <c r="F24" s="111">
        <v>144456</v>
      </c>
      <c r="G24" s="113"/>
      <c r="H24" s="111">
        <v>631391</v>
      </c>
      <c r="I24" s="113"/>
      <c r="J24" s="111">
        <v>529872</v>
      </c>
    </row>
    <row r="25" spans="1:10" ht="21" customHeight="1">
      <c r="A25" s="60" t="s">
        <v>163</v>
      </c>
      <c r="B25" s="16"/>
      <c r="D25" s="111">
        <v>-33214</v>
      </c>
      <c r="E25" s="112"/>
      <c r="F25" s="111" t="s">
        <v>0</v>
      </c>
      <c r="G25" s="113"/>
      <c r="H25" s="111" t="s">
        <v>0</v>
      </c>
      <c r="I25" s="113"/>
      <c r="J25" s="111" t="s">
        <v>0</v>
      </c>
    </row>
    <row r="26" spans="1:10" ht="21" customHeight="1">
      <c r="A26" s="60" t="s">
        <v>162</v>
      </c>
      <c r="B26" s="16"/>
      <c r="D26" s="111">
        <v>84638</v>
      </c>
      <c r="E26" s="127"/>
      <c r="F26" s="111">
        <v>84867</v>
      </c>
      <c r="G26" s="113"/>
      <c r="H26" s="111">
        <v>84554</v>
      </c>
      <c r="I26" s="113"/>
      <c r="J26" s="111">
        <v>84782</v>
      </c>
    </row>
    <row r="27" spans="1:10" ht="21" customHeight="1">
      <c r="A27" s="60" t="s">
        <v>134</v>
      </c>
      <c r="B27" s="16"/>
      <c r="D27" s="111">
        <v>198578</v>
      </c>
      <c r="E27" s="127"/>
      <c r="F27" s="111">
        <v>340235</v>
      </c>
      <c r="G27" s="113"/>
      <c r="H27" s="111">
        <v>198578</v>
      </c>
      <c r="I27" s="113"/>
      <c r="J27" s="111">
        <v>340235</v>
      </c>
    </row>
    <row r="28" spans="1:10" ht="21" customHeight="1">
      <c r="A28" s="72" t="s">
        <v>114</v>
      </c>
      <c r="B28" s="16">
        <v>3</v>
      </c>
      <c r="D28" s="111">
        <v>1352</v>
      </c>
      <c r="E28" s="127"/>
      <c r="F28" s="111">
        <v>1352</v>
      </c>
      <c r="G28" s="113"/>
      <c r="H28" s="111">
        <v>1352</v>
      </c>
      <c r="I28" s="113"/>
      <c r="J28" s="111">
        <v>1352</v>
      </c>
    </row>
    <row r="29" spans="1:10" ht="21" customHeight="1">
      <c r="A29" s="60" t="s">
        <v>146</v>
      </c>
      <c r="B29" s="16"/>
      <c r="D29" s="111">
        <v>49795</v>
      </c>
      <c r="E29" s="127"/>
      <c r="F29" s="111">
        <v>49795</v>
      </c>
      <c r="G29" s="113"/>
      <c r="H29" s="111" t="s">
        <v>0</v>
      </c>
      <c r="I29" s="113"/>
      <c r="J29" s="111" t="s">
        <v>0</v>
      </c>
    </row>
    <row r="30" spans="1:10" ht="21" customHeight="1">
      <c r="A30" s="60" t="s">
        <v>104</v>
      </c>
      <c r="B30" s="16">
        <v>5</v>
      </c>
      <c r="D30" s="111">
        <v>1623646</v>
      </c>
      <c r="E30" s="127"/>
      <c r="F30" s="111">
        <v>1622627</v>
      </c>
      <c r="G30" s="113"/>
      <c r="H30" s="117">
        <v>1095482</v>
      </c>
      <c r="I30" s="113"/>
      <c r="J30" s="117">
        <v>1068086</v>
      </c>
    </row>
    <row r="31" spans="1:10" ht="21" customHeight="1">
      <c r="A31" s="60" t="s">
        <v>71</v>
      </c>
      <c r="B31" s="16"/>
      <c r="D31" s="116"/>
      <c r="E31" s="127"/>
      <c r="F31" s="116"/>
      <c r="G31" s="113"/>
      <c r="H31" s="111"/>
      <c r="I31" s="113"/>
      <c r="J31" s="111"/>
    </row>
    <row r="32" spans="1:10" ht="21" customHeight="1">
      <c r="A32" s="60" t="s">
        <v>72</v>
      </c>
      <c r="B32" s="16"/>
      <c r="D32" s="111">
        <v>15257</v>
      </c>
      <c r="E32" s="127"/>
      <c r="F32" s="111">
        <v>13239</v>
      </c>
      <c r="G32" s="113"/>
      <c r="H32" s="111">
        <v>5159</v>
      </c>
      <c r="I32" s="113"/>
      <c r="J32" s="111">
        <v>3159</v>
      </c>
    </row>
    <row r="33" spans="1:10" ht="21" customHeight="1">
      <c r="A33" s="60" t="s">
        <v>73</v>
      </c>
      <c r="B33" s="16"/>
      <c r="C33" s="29"/>
      <c r="D33" s="111">
        <v>13063</v>
      </c>
      <c r="E33" s="127"/>
      <c r="F33" s="111">
        <v>13063</v>
      </c>
      <c r="G33" s="113"/>
      <c r="H33" s="111">
        <v>13063</v>
      </c>
      <c r="I33" s="113"/>
      <c r="J33" s="111">
        <v>13063</v>
      </c>
    </row>
    <row r="34" spans="1:10" ht="21" customHeight="1">
      <c r="A34" s="60" t="s">
        <v>74</v>
      </c>
      <c r="B34" s="16"/>
      <c r="C34" s="29"/>
      <c r="D34" s="111">
        <v>138255</v>
      </c>
      <c r="E34" s="127"/>
      <c r="F34" s="111">
        <v>198466</v>
      </c>
      <c r="G34" s="113"/>
      <c r="H34" s="111">
        <v>121285</v>
      </c>
      <c r="I34" s="113"/>
      <c r="J34" s="111">
        <v>183078</v>
      </c>
    </row>
    <row r="35" spans="1:10" ht="21" customHeight="1">
      <c r="A35" s="60" t="s">
        <v>90</v>
      </c>
      <c r="B35" s="16"/>
      <c r="C35" s="29"/>
      <c r="D35" s="111">
        <v>6621</v>
      </c>
      <c r="E35" s="127"/>
      <c r="F35" s="111">
        <v>8202</v>
      </c>
      <c r="G35" s="113"/>
      <c r="H35" s="111">
        <v>4909</v>
      </c>
      <c r="I35" s="113"/>
      <c r="J35" s="111">
        <v>6126</v>
      </c>
    </row>
    <row r="36" spans="1:10" ht="21" customHeight="1">
      <c r="A36" s="60" t="s">
        <v>75</v>
      </c>
      <c r="B36" s="16"/>
      <c r="C36" s="29"/>
      <c r="D36" s="129">
        <f>SUM(D23:D35)</f>
        <v>2308712</v>
      </c>
      <c r="E36" s="127"/>
      <c r="F36" s="129">
        <f>SUM(F23:F35)</f>
        <v>2476302</v>
      </c>
      <c r="G36" s="113"/>
      <c r="H36" s="129">
        <f>SUM(H23:H35)</f>
        <v>2155773</v>
      </c>
      <c r="I36" s="113"/>
      <c r="J36" s="129">
        <f>SUM(J23:J35)</f>
        <v>2229753</v>
      </c>
    </row>
    <row r="37" spans="1:10" ht="21" customHeight="1" thickBot="1">
      <c r="A37" s="60" t="s">
        <v>6</v>
      </c>
      <c r="D37" s="130">
        <f>SUM(D22+D36)</f>
        <v>4231410</v>
      </c>
      <c r="E37" s="113"/>
      <c r="F37" s="130">
        <f>SUM(F22+F36)</f>
        <v>3889525</v>
      </c>
      <c r="G37" s="113"/>
      <c r="H37" s="130">
        <f>SUM(H22+H36)</f>
        <v>4062795</v>
      </c>
      <c r="I37" s="113"/>
      <c r="J37" s="130">
        <f>SUM(J22+J36)</f>
        <v>3618661</v>
      </c>
    </row>
    <row r="38" ht="21" customHeight="1" thickTop="1">
      <c r="A38" s="60"/>
    </row>
    <row r="39" ht="21" customHeight="1">
      <c r="A39" s="60"/>
    </row>
    <row r="40" spans="1:12" ht="21" customHeight="1">
      <c r="A40" s="60" t="s">
        <v>5</v>
      </c>
      <c r="B40" s="1"/>
      <c r="C40" s="1"/>
      <c r="D40" s="2"/>
      <c r="E40" s="3"/>
      <c r="F40" s="3"/>
      <c r="G40" s="3"/>
      <c r="H40" s="3"/>
      <c r="I40" s="3"/>
      <c r="J40" s="4"/>
      <c r="K40" s="5"/>
      <c r="L40" s="6"/>
    </row>
    <row r="41" spans="1:12" s="60" customFormat="1" ht="21" customHeight="1">
      <c r="A41" s="57" t="s">
        <v>91</v>
      </c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59"/>
    </row>
    <row r="42" spans="1:12" s="60" customFormat="1" ht="21" customHeight="1">
      <c r="A42" s="61" t="s">
        <v>68</v>
      </c>
      <c r="B42" s="57"/>
      <c r="C42" s="57"/>
      <c r="D42" s="57"/>
      <c r="E42" s="57"/>
      <c r="F42" s="57"/>
      <c r="G42" s="57"/>
      <c r="H42" s="57"/>
      <c r="I42" s="57"/>
      <c r="J42" s="57"/>
      <c r="K42" s="59"/>
      <c r="L42" s="59"/>
    </row>
    <row r="43" spans="1:12" s="60" customFormat="1" ht="21" customHeight="1">
      <c r="A43" s="62" t="s">
        <v>131</v>
      </c>
      <c r="B43" s="57"/>
      <c r="C43" s="57"/>
      <c r="D43" s="57"/>
      <c r="E43" s="57"/>
      <c r="F43" s="57"/>
      <c r="G43" s="57"/>
      <c r="H43" s="57"/>
      <c r="I43" s="57"/>
      <c r="J43" s="57"/>
      <c r="K43" s="59"/>
      <c r="L43" s="59"/>
    </row>
    <row r="44" spans="2:12" s="60" customFormat="1" ht="21" customHeight="1">
      <c r="B44" s="63"/>
      <c r="C44" s="63"/>
      <c r="D44" s="64"/>
      <c r="E44" s="65" t="s">
        <v>2</v>
      </c>
      <c r="F44" s="64"/>
      <c r="G44" s="66"/>
      <c r="H44" s="64"/>
      <c r="I44" s="65" t="s">
        <v>3</v>
      </c>
      <c r="J44" s="64"/>
      <c r="K44" s="59"/>
      <c r="L44" s="59"/>
    </row>
    <row r="45" spans="2:12" s="60" customFormat="1" ht="21" customHeight="1">
      <c r="B45" s="67" t="s">
        <v>4</v>
      </c>
      <c r="C45" s="68"/>
      <c r="D45" s="109" t="s">
        <v>196</v>
      </c>
      <c r="E45" s="70"/>
      <c r="F45" s="69" t="s">
        <v>118</v>
      </c>
      <c r="G45" s="71"/>
      <c r="H45" s="109" t="s">
        <v>196</v>
      </c>
      <c r="I45" s="70"/>
      <c r="J45" s="69" t="s">
        <v>118</v>
      </c>
      <c r="K45" s="59"/>
      <c r="L45" s="59"/>
    </row>
    <row r="46" spans="2:12" s="60" customFormat="1" ht="21" customHeight="1">
      <c r="B46" s="67"/>
      <c r="C46" s="68"/>
      <c r="D46" s="100" t="s">
        <v>132</v>
      </c>
      <c r="E46" s="101"/>
      <c r="F46" s="100" t="s">
        <v>141</v>
      </c>
      <c r="G46" s="71"/>
      <c r="H46" s="100" t="s">
        <v>132</v>
      </c>
      <c r="I46" s="101"/>
      <c r="J46" s="100" t="s">
        <v>141</v>
      </c>
      <c r="K46" s="59"/>
      <c r="L46" s="59"/>
    </row>
    <row r="47" spans="2:12" s="60" customFormat="1" ht="21" customHeight="1">
      <c r="B47" s="67"/>
      <c r="C47" s="68"/>
      <c r="D47" s="100" t="s">
        <v>133</v>
      </c>
      <c r="E47" s="101"/>
      <c r="F47" s="100"/>
      <c r="G47" s="71"/>
      <c r="H47" s="100" t="s">
        <v>133</v>
      </c>
      <c r="I47" s="101"/>
      <c r="J47" s="100"/>
      <c r="K47" s="59"/>
      <c r="L47" s="59"/>
    </row>
    <row r="48" spans="1:10" ht="21" customHeight="1">
      <c r="A48" s="60" t="s">
        <v>17</v>
      </c>
      <c r="F48" s="14"/>
      <c r="G48" s="13"/>
      <c r="H48" s="13"/>
      <c r="I48" s="13"/>
      <c r="J48" s="15"/>
    </row>
    <row r="49" spans="1:10" ht="21" customHeight="1">
      <c r="A49" s="60" t="s">
        <v>18</v>
      </c>
      <c r="F49" s="14"/>
      <c r="G49" s="13"/>
      <c r="H49" s="13"/>
      <c r="I49" s="13"/>
      <c r="J49" s="15"/>
    </row>
    <row r="50" spans="1:10" ht="21" customHeight="1">
      <c r="A50" s="72" t="s">
        <v>153</v>
      </c>
      <c r="B50" s="16"/>
      <c r="D50" s="111">
        <v>10769</v>
      </c>
      <c r="E50" s="112"/>
      <c r="F50" s="111">
        <v>37599</v>
      </c>
      <c r="G50" s="113"/>
      <c r="H50" s="111">
        <v>10769</v>
      </c>
      <c r="I50" s="14"/>
      <c r="J50" s="15">
        <v>37599</v>
      </c>
    </row>
    <row r="51" spans="1:10" ht="21" customHeight="1">
      <c r="A51" s="60" t="s">
        <v>19</v>
      </c>
      <c r="B51" s="16"/>
      <c r="D51" s="111"/>
      <c r="E51" s="112"/>
      <c r="F51" s="111"/>
      <c r="G51" s="113"/>
      <c r="H51" s="111"/>
      <c r="I51" s="14"/>
      <c r="J51" s="15"/>
    </row>
    <row r="52" spans="1:10" ht="21" customHeight="1">
      <c r="A52" s="60" t="s">
        <v>101</v>
      </c>
      <c r="B52" s="16"/>
      <c r="D52" s="114">
        <v>569837</v>
      </c>
      <c r="E52" s="112"/>
      <c r="F52" s="114">
        <v>659377</v>
      </c>
      <c r="G52" s="113"/>
      <c r="H52" s="114">
        <v>569837</v>
      </c>
      <c r="I52" s="14"/>
      <c r="J52" s="19">
        <v>660567</v>
      </c>
    </row>
    <row r="53" spans="1:10" ht="21" customHeight="1">
      <c r="A53" s="60" t="s">
        <v>112</v>
      </c>
      <c r="B53" s="16">
        <v>3</v>
      </c>
      <c r="D53" s="115">
        <v>116</v>
      </c>
      <c r="E53" s="112"/>
      <c r="F53" s="115">
        <v>1858</v>
      </c>
      <c r="G53" s="113"/>
      <c r="H53" s="115">
        <v>116</v>
      </c>
      <c r="I53" s="14"/>
      <c r="J53" s="21">
        <v>93</v>
      </c>
    </row>
    <row r="54" spans="1:10" ht="21" customHeight="1">
      <c r="A54" s="60" t="s">
        <v>113</v>
      </c>
      <c r="B54" s="16"/>
      <c r="D54" s="15">
        <f>SUM(D52:D53)</f>
        <v>569953</v>
      </c>
      <c r="E54" s="33"/>
      <c r="F54" s="15">
        <f>SUM(F52:F53)</f>
        <v>661235</v>
      </c>
      <c r="G54" s="14"/>
      <c r="H54" s="15">
        <f>SUM(H52:H53)</f>
        <v>569953</v>
      </c>
      <c r="I54" s="14"/>
      <c r="J54" s="15">
        <f>SUM(J52:J53)</f>
        <v>660660</v>
      </c>
    </row>
    <row r="55" spans="1:10" ht="21" customHeight="1">
      <c r="A55" s="60" t="s">
        <v>20</v>
      </c>
      <c r="B55" s="16" t="s">
        <v>183</v>
      </c>
      <c r="D55" s="111">
        <v>100000</v>
      </c>
      <c r="E55" s="112"/>
      <c r="F55" s="111">
        <v>108400</v>
      </c>
      <c r="G55" s="113"/>
      <c r="H55" s="111">
        <v>100000</v>
      </c>
      <c r="I55" s="14"/>
      <c r="J55" s="15">
        <v>100000</v>
      </c>
    </row>
    <row r="56" spans="1:10" ht="21" customHeight="1">
      <c r="A56" s="60" t="s">
        <v>219</v>
      </c>
      <c r="B56" s="16"/>
      <c r="D56" s="111">
        <v>9000</v>
      </c>
      <c r="E56" s="112"/>
      <c r="F56" s="111">
        <v>22500</v>
      </c>
      <c r="G56" s="113"/>
      <c r="H56" s="111">
        <v>9000</v>
      </c>
      <c r="I56" s="14"/>
      <c r="J56" s="15">
        <v>22500</v>
      </c>
    </row>
    <row r="57" spans="1:10" ht="21" customHeight="1">
      <c r="A57" s="60" t="s">
        <v>178</v>
      </c>
      <c r="B57" s="16">
        <v>3</v>
      </c>
      <c r="D57" s="111">
        <v>8650</v>
      </c>
      <c r="E57" s="112"/>
      <c r="F57" s="111" t="s">
        <v>0</v>
      </c>
      <c r="G57" s="113"/>
      <c r="H57" s="111" t="s">
        <v>0</v>
      </c>
      <c r="I57" s="14"/>
      <c r="J57" s="111" t="s">
        <v>0</v>
      </c>
    </row>
    <row r="58" spans="1:10" ht="21" customHeight="1">
      <c r="A58" s="60" t="s">
        <v>21</v>
      </c>
      <c r="B58" s="16"/>
      <c r="D58" s="117">
        <v>18320</v>
      </c>
      <c r="E58" s="112"/>
      <c r="F58" s="111">
        <v>6099</v>
      </c>
      <c r="G58" s="113"/>
      <c r="H58" s="116">
        <v>18320</v>
      </c>
      <c r="I58" s="50"/>
      <c r="J58" s="43">
        <v>6099</v>
      </c>
    </row>
    <row r="59" spans="1:10" ht="21" customHeight="1">
      <c r="A59" s="72" t="s">
        <v>22</v>
      </c>
      <c r="B59" s="16"/>
      <c r="D59" s="10"/>
      <c r="E59" s="10"/>
      <c r="F59" s="10"/>
      <c r="G59" s="10"/>
      <c r="H59" s="29"/>
      <c r="I59" s="10"/>
      <c r="J59" s="10"/>
    </row>
    <row r="60" spans="1:10" ht="21" customHeight="1">
      <c r="A60" s="72" t="s">
        <v>23</v>
      </c>
      <c r="B60" s="16"/>
      <c r="D60" s="111">
        <v>17244</v>
      </c>
      <c r="E60" s="112"/>
      <c r="F60" s="111">
        <v>32179</v>
      </c>
      <c r="G60" s="118"/>
      <c r="H60" s="111">
        <v>17244</v>
      </c>
      <c r="I60" s="125"/>
      <c r="J60" s="23">
        <v>27912</v>
      </c>
    </row>
    <row r="61" spans="1:10" ht="21" customHeight="1">
      <c r="A61" s="60" t="s">
        <v>115</v>
      </c>
      <c r="B61" s="16"/>
      <c r="D61" s="111">
        <v>703275</v>
      </c>
      <c r="E61" s="112"/>
      <c r="F61" s="111">
        <v>228375</v>
      </c>
      <c r="G61" s="118"/>
      <c r="H61" s="111">
        <v>703275</v>
      </c>
      <c r="I61" s="125"/>
      <c r="J61" s="23">
        <v>228375</v>
      </c>
    </row>
    <row r="62" spans="1:10" ht="21" customHeight="1">
      <c r="A62" s="72" t="s">
        <v>24</v>
      </c>
      <c r="B62" s="16"/>
      <c r="D62" s="111">
        <v>12894</v>
      </c>
      <c r="E62" s="112"/>
      <c r="F62" s="111">
        <v>60653</v>
      </c>
      <c r="G62" s="118"/>
      <c r="H62" s="111">
        <v>12894</v>
      </c>
      <c r="I62" s="125"/>
      <c r="J62" s="23">
        <v>60653</v>
      </c>
    </row>
    <row r="63" spans="1:10" ht="21" customHeight="1">
      <c r="A63" s="72" t="s">
        <v>25</v>
      </c>
      <c r="B63" s="16"/>
      <c r="D63" s="119">
        <v>117016</v>
      </c>
      <c r="E63" s="112"/>
      <c r="F63" s="119">
        <v>86155</v>
      </c>
      <c r="G63" s="118"/>
      <c r="H63" s="119">
        <v>107128</v>
      </c>
      <c r="I63" s="125"/>
      <c r="J63" s="39">
        <v>77992</v>
      </c>
    </row>
    <row r="64" spans="1:11" ht="21" customHeight="1">
      <c r="A64" s="60" t="s">
        <v>26</v>
      </c>
      <c r="B64" s="16"/>
      <c r="D64" s="110">
        <f>SUM(D54:D63)+D50</f>
        <v>1567121</v>
      </c>
      <c r="E64" s="33"/>
      <c r="F64" s="110">
        <f>SUM(F50,F54:F63)</f>
        <v>1243195</v>
      </c>
      <c r="G64" s="23"/>
      <c r="H64" s="110">
        <f>SUM(H54:H63)+H50</f>
        <v>1548583</v>
      </c>
      <c r="I64" s="50"/>
      <c r="J64" s="110">
        <f>SUM(J50,J54:J63)</f>
        <v>1221790</v>
      </c>
      <c r="K64" s="34"/>
    </row>
    <row r="65" spans="1:11" ht="21" customHeight="1">
      <c r="A65" s="60" t="s">
        <v>92</v>
      </c>
      <c r="B65" s="16"/>
      <c r="D65" s="23"/>
      <c r="E65" s="33"/>
      <c r="F65" s="23"/>
      <c r="G65" s="23"/>
      <c r="H65" s="29"/>
      <c r="I65" s="50"/>
      <c r="J65" s="23"/>
      <c r="K65" s="34"/>
    </row>
    <row r="66" spans="1:12" s="35" customFormat="1" ht="21" customHeight="1">
      <c r="A66" s="60" t="s">
        <v>97</v>
      </c>
      <c r="B66" s="16" t="s">
        <v>216</v>
      </c>
      <c r="D66" s="120">
        <v>225000</v>
      </c>
      <c r="E66" s="121"/>
      <c r="F66" s="120">
        <v>445880</v>
      </c>
      <c r="G66" s="120"/>
      <c r="H66" s="120">
        <v>225000</v>
      </c>
      <c r="I66" s="125"/>
      <c r="J66" s="126">
        <v>400000</v>
      </c>
      <c r="K66" s="36"/>
      <c r="L66" s="37"/>
    </row>
    <row r="67" spans="1:12" s="35" customFormat="1" ht="21" customHeight="1">
      <c r="A67" s="60" t="s">
        <v>94</v>
      </c>
      <c r="B67" s="16" t="s">
        <v>216</v>
      </c>
      <c r="D67" s="120">
        <v>16982</v>
      </c>
      <c r="E67" s="121"/>
      <c r="F67" s="120">
        <v>60294</v>
      </c>
      <c r="G67" s="120"/>
      <c r="H67" s="120">
        <v>16982</v>
      </c>
      <c r="I67" s="125"/>
      <c r="J67" s="126">
        <v>51265</v>
      </c>
      <c r="K67" s="36"/>
      <c r="L67" s="37"/>
    </row>
    <row r="68" spans="1:12" s="35" customFormat="1" ht="21" customHeight="1">
      <c r="A68" s="60" t="s">
        <v>98</v>
      </c>
      <c r="B68" s="24"/>
      <c r="D68" s="111" t="s">
        <v>0</v>
      </c>
      <c r="E68" s="121"/>
      <c r="F68" s="120">
        <v>9000</v>
      </c>
      <c r="G68" s="120"/>
      <c r="H68" s="111" t="s">
        <v>0</v>
      </c>
      <c r="I68" s="125"/>
      <c r="J68" s="126">
        <v>9000</v>
      </c>
      <c r="K68" s="36"/>
      <c r="L68" s="37"/>
    </row>
    <row r="69" spans="1:12" s="35" customFormat="1" ht="21" customHeight="1">
      <c r="A69" s="60" t="s">
        <v>179</v>
      </c>
      <c r="B69" s="24">
        <v>3</v>
      </c>
      <c r="D69" s="111">
        <v>37850</v>
      </c>
      <c r="E69" s="121"/>
      <c r="F69" s="120" t="s">
        <v>0</v>
      </c>
      <c r="G69" s="120"/>
      <c r="H69" s="111" t="s">
        <v>0</v>
      </c>
      <c r="I69" s="125"/>
      <c r="J69" s="111" t="s">
        <v>0</v>
      </c>
      <c r="K69" s="36"/>
      <c r="L69" s="37"/>
    </row>
    <row r="70" spans="1:12" s="35" customFormat="1" ht="21" customHeight="1">
      <c r="A70" s="60" t="s">
        <v>99</v>
      </c>
      <c r="B70" s="24"/>
      <c r="D70" s="120">
        <v>23774</v>
      </c>
      <c r="E70" s="121"/>
      <c r="F70" s="120">
        <v>11389</v>
      </c>
      <c r="G70" s="120"/>
      <c r="H70" s="120">
        <v>23774</v>
      </c>
      <c r="I70" s="125"/>
      <c r="J70" s="126">
        <v>11389</v>
      </c>
      <c r="K70" s="36"/>
      <c r="L70" s="37"/>
    </row>
    <row r="71" spans="1:12" s="35" customFormat="1" ht="21" customHeight="1">
      <c r="A71" s="60" t="s">
        <v>195</v>
      </c>
      <c r="B71" s="24">
        <v>4</v>
      </c>
      <c r="D71" s="120">
        <v>30325</v>
      </c>
      <c r="E71" s="121"/>
      <c r="F71" s="120">
        <v>28060</v>
      </c>
      <c r="G71" s="120"/>
      <c r="H71" s="120">
        <v>30325</v>
      </c>
      <c r="I71" s="125"/>
      <c r="J71" s="126">
        <v>28060</v>
      </c>
      <c r="K71" s="36"/>
      <c r="L71" s="37"/>
    </row>
    <row r="72" spans="1:10" ht="21" customHeight="1">
      <c r="A72" s="60" t="s">
        <v>93</v>
      </c>
      <c r="B72" s="16"/>
      <c r="D72" s="111">
        <v>5680</v>
      </c>
      <c r="E72" s="112"/>
      <c r="F72" s="111">
        <v>7070</v>
      </c>
      <c r="G72" s="113"/>
      <c r="H72" s="111">
        <v>405</v>
      </c>
      <c r="I72" s="50"/>
      <c r="J72" s="23">
        <v>390</v>
      </c>
    </row>
    <row r="73" spans="1:10" ht="21" customHeight="1">
      <c r="A73" s="60" t="s">
        <v>95</v>
      </c>
      <c r="B73" s="16"/>
      <c r="D73" s="110">
        <f>SUM(D66:D72)</f>
        <v>339611</v>
      </c>
      <c r="E73" s="33"/>
      <c r="F73" s="110">
        <f>SUM(F66:F72)</f>
        <v>561693</v>
      </c>
      <c r="G73" s="50"/>
      <c r="H73" s="110">
        <f>SUM(H66:H72)</f>
        <v>296486</v>
      </c>
      <c r="I73" s="50"/>
      <c r="J73" s="110">
        <f>SUM(J66:J72)</f>
        <v>500104</v>
      </c>
    </row>
    <row r="74" spans="1:10" ht="21" customHeight="1">
      <c r="A74" s="60" t="s">
        <v>27</v>
      </c>
      <c r="D74" s="110">
        <f>SUM(D64+D73)</f>
        <v>1906732</v>
      </c>
      <c r="E74" s="10"/>
      <c r="F74" s="110">
        <f>SUM(F64+F73)</f>
        <v>1804888</v>
      </c>
      <c r="G74" s="50"/>
      <c r="H74" s="110">
        <f>SUM(H64+H73)</f>
        <v>1845069</v>
      </c>
      <c r="I74" s="50"/>
      <c r="J74" s="110">
        <f>SUM(J64+J73)</f>
        <v>1721894</v>
      </c>
    </row>
    <row r="77" ht="21" customHeight="1">
      <c r="A77" s="60" t="s">
        <v>5</v>
      </c>
    </row>
    <row r="78" spans="1:12" s="60" customFormat="1" ht="21" customHeight="1">
      <c r="A78" s="135" t="s">
        <v>91</v>
      </c>
      <c r="B78" s="135"/>
      <c r="C78" s="135"/>
      <c r="D78" s="135"/>
      <c r="E78" s="135"/>
      <c r="F78" s="135"/>
      <c r="G78" s="135"/>
      <c r="H78" s="135"/>
      <c r="I78" s="135"/>
      <c r="J78" s="135"/>
      <c r="K78" s="58"/>
      <c r="L78" s="59"/>
    </row>
    <row r="79" spans="1:12" s="60" customFormat="1" ht="21" customHeight="1">
      <c r="A79" s="61" t="s">
        <v>68</v>
      </c>
      <c r="B79" s="57"/>
      <c r="C79" s="57"/>
      <c r="D79" s="57"/>
      <c r="E79" s="57"/>
      <c r="F79" s="57"/>
      <c r="G79" s="57"/>
      <c r="H79" s="57"/>
      <c r="I79" s="57"/>
      <c r="J79" s="57"/>
      <c r="K79" s="59"/>
      <c r="L79" s="59"/>
    </row>
    <row r="80" spans="1:12" s="60" customFormat="1" ht="21" customHeight="1">
      <c r="A80" s="62" t="s">
        <v>131</v>
      </c>
      <c r="B80" s="57"/>
      <c r="C80" s="57"/>
      <c r="D80" s="57"/>
      <c r="E80" s="57"/>
      <c r="F80" s="57"/>
      <c r="G80" s="57"/>
      <c r="H80" s="57"/>
      <c r="I80" s="57"/>
      <c r="J80" s="57"/>
      <c r="K80" s="59"/>
      <c r="L80" s="59"/>
    </row>
    <row r="81" spans="2:12" s="60" customFormat="1" ht="21" customHeight="1">
      <c r="B81" s="63"/>
      <c r="C81" s="63"/>
      <c r="D81" s="64"/>
      <c r="E81" s="65" t="s">
        <v>2</v>
      </c>
      <c r="F81" s="64"/>
      <c r="G81" s="66"/>
      <c r="H81" s="64"/>
      <c r="I81" s="65" t="s">
        <v>3</v>
      </c>
      <c r="J81" s="64"/>
      <c r="K81" s="59"/>
      <c r="L81" s="59"/>
    </row>
    <row r="82" spans="2:12" s="60" customFormat="1" ht="21" customHeight="1">
      <c r="B82" s="67" t="s">
        <v>4</v>
      </c>
      <c r="C82" s="68"/>
      <c r="D82" s="109" t="s">
        <v>196</v>
      </c>
      <c r="E82" s="70"/>
      <c r="F82" s="69" t="s">
        <v>118</v>
      </c>
      <c r="G82" s="71"/>
      <c r="H82" s="109" t="s">
        <v>196</v>
      </c>
      <c r="I82" s="70"/>
      <c r="J82" s="69" t="s">
        <v>118</v>
      </c>
      <c r="K82" s="59"/>
      <c r="L82" s="59"/>
    </row>
    <row r="83" spans="2:12" s="60" customFormat="1" ht="21" customHeight="1">
      <c r="B83" s="67"/>
      <c r="C83" s="68"/>
      <c r="D83" s="100" t="s">
        <v>132</v>
      </c>
      <c r="E83" s="101"/>
      <c r="F83" s="100" t="s">
        <v>141</v>
      </c>
      <c r="G83" s="71"/>
      <c r="H83" s="100" t="s">
        <v>132</v>
      </c>
      <c r="I83" s="101"/>
      <c r="J83" s="100" t="s">
        <v>141</v>
      </c>
      <c r="K83" s="59"/>
      <c r="L83" s="59"/>
    </row>
    <row r="84" spans="2:12" s="60" customFormat="1" ht="21" customHeight="1">
      <c r="B84" s="67"/>
      <c r="C84" s="68"/>
      <c r="D84" s="100" t="s">
        <v>133</v>
      </c>
      <c r="E84" s="101"/>
      <c r="F84" s="100"/>
      <c r="G84" s="71"/>
      <c r="H84" s="100" t="s">
        <v>133</v>
      </c>
      <c r="I84" s="101"/>
      <c r="J84" s="100"/>
      <c r="K84" s="59"/>
      <c r="L84" s="59"/>
    </row>
    <row r="85" spans="1:10" ht="21" customHeight="1">
      <c r="A85" s="72" t="s">
        <v>28</v>
      </c>
      <c r="B85" s="9"/>
      <c r="C85" s="9"/>
      <c r="D85" s="10"/>
      <c r="E85" s="11"/>
      <c r="G85" s="12"/>
      <c r="H85" s="10"/>
      <c r="I85" s="11"/>
      <c r="J85" s="38"/>
    </row>
    <row r="86" spans="1:10" ht="21" customHeight="1">
      <c r="A86" s="72" t="s">
        <v>29</v>
      </c>
      <c r="B86" s="16" t="s">
        <v>177</v>
      </c>
      <c r="E86" s="33"/>
      <c r="F86" s="15"/>
      <c r="G86" s="14"/>
      <c r="H86" s="15"/>
      <c r="I86" s="14"/>
      <c r="J86" s="15"/>
    </row>
    <row r="87" spans="1:10" ht="21" customHeight="1">
      <c r="A87" s="72" t="s">
        <v>168</v>
      </c>
      <c r="B87" s="16"/>
      <c r="E87" s="33"/>
      <c r="F87" s="15"/>
      <c r="G87" s="14"/>
      <c r="H87" s="15"/>
      <c r="I87" s="14"/>
      <c r="J87" s="15"/>
    </row>
    <row r="88" spans="1:10" ht="21" customHeight="1">
      <c r="A88" s="72" t="s">
        <v>200</v>
      </c>
      <c r="B88" s="16"/>
      <c r="D88" s="116">
        <v>40000</v>
      </c>
      <c r="E88" s="112"/>
      <c r="F88" s="116">
        <v>70000</v>
      </c>
      <c r="G88" s="113"/>
      <c r="H88" s="116">
        <v>40000</v>
      </c>
      <c r="I88" s="14"/>
      <c r="J88" s="31">
        <v>70000</v>
      </c>
    </row>
    <row r="89" spans="1:10" ht="21" customHeight="1">
      <c r="A89" s="72" t="s">
        <v>201</v>
      </c>
      <c r="B89" s="16"/>
      <c r="D89" s="116">
        <v>980000</v>
      </c>
      <c r="E89" s="112"/>
      <c r="F89" s="111">
        <v>780000</v>
      </c>
      <c r="G89" s="113"/>
      <c r="H89" s="111">
        <v>980000</v>
      </c>
      <c r="I89" s="14"/>
      <c r="J89" s="15">
        <v>780000</v>
      </c>
    </row>
    <row r="90" spans="1:10" ht="21" customHeight="1">
      <c r="A90" s="72" t="s">
        <v>170</v>
      </c>
      <c r="B90" s="16"/>
      <c r="E90" s="33"/>
      <c r="F90" s="15"/>
      <c r="G90" s="14"/>
      <c r="H90" s="15"/>
      <c r="I90" s="14"/>
      <c r="J90" s="15"/>
    </row>
    <row r="91" spans="1:10" ht="21" customHeight="1">
      <c r="A91" s="72" t="s">
        <v>171</v>
      </c>
      <c r="B91" s="16"/>
      <c r="E91" s="33"/>
      <c r="F91" s="15"/>
      <c r="G91" s="14"/>
      <c r="H91" s="15"/>
      <c r="I91" s="14"/>
      <c r="J91" s="15"/>
    </row>
    <row r="92" spans="1:10" ht="21" customHeight="1">
      <c r="A92" s="72" t="s">
        <v>172</v>
      </c>
      <c r="B92" s="16"/>
      <c r="E92" s="33"/>
      <c r="F92" s="15"/>
      <c r="G92" s="14"/>
      <c r="H92" s="15"/>
      <c r="I92" s="14"/>
      <c r="J92" s="15"/>
    </row>
    <row r="93" spans="2:10" ht="21" customHeight="1" thickBot="1">
      <c r="B93" s="16"/>
      <c r="D93" s="107">
        <f>SUM(D88:D92)</f>
        <v>1020000</v>
      </c>
      <c r="E93" s="33"/>
      <c r="F93" s="107">
        <f>SUM(F88:F92)</f>
        <v>850000</v>
      </c>
      <c r="G93" s="14"/>
      <c r="H93" s="107">
        <f>SUM(H88:H92)</f>
        <v>1020000</v>
      </c>
      <c r="I93" s="14"/>
      <c r="J93" s="107">
        <f>SUM(J88:J92)</f>
        <v>850000</v>
      </c>
    </row>
    <row r="94" spans="1:10" ht="21" customHeight="1" thickTop="1">
      <c r="A94" s="72" t="s">
        <v>169</v>
      </c>
      <c r="B94" s="16"/>
      <c r="D94" s="13"/>
      <c r="E94" s="33"/>
      <c r="F94" s="15"/>
      <c r="G94" s="14"/>
      <c r="H94" s="15"/>
      <c r="I94" s="14"/>
      <c r="J94" s="15"/>
    </row>
    <row r="95" spans="1:10" ht="21" customHeight="1">
      <c r="A95" s="72" t="s">
        <v>200</v>
      </c>
      <c r="B95" s="16"/>
      <c r="D95" s="114">
        <v>40000</v>
      </c>
      <c r="E95" s="112"/>
      <c r="F95" s="114">
        <v>70000</v>
      </c>
      <c r="G95" s="113"/>
      <c r="H95" s="114">
        <v>40000</v>
      </c>
      <c r="I95" s="14"/>
      <c r="J95" s="19">
        <v>70000</v>
      </c>
    </row>
    <row r="96" spans="1:10" ht="21" customHeight="1">
      <c r="A96" s="72" t="s">
        <v>202</v>
      </c>
      <c r="B96" s="16"/>
      <c r="D96" s="115">
        <v>810000</v>
      </c>
      <c r="E96" s="112"/>
      <c r="F96" s="115">
        <v>780000</v>
      </c>
      <c r="G96" s="113"/>
      <c r="H96" s="115">
        <v>810000</v>
      </c>
      <c r="I96" s="14"/>
      <c r="J96" s="21">
        <v>780000</v>
      </c>
    </row>
    <row r="97" spans="1:10" ht="21" customHeight="1">
      <c r="A97" s="72" t="s">
        <v>180</v>
      </c>
      <c r="B97" s="16"/>
      <c r="D97" s="15">
        <f>SUM(D95:D96)</f>
        <v>850000</v>
      </c>
      <c r="E97" s="33"/>
      <c r="F97" s="15">
        <f>SUM(F95:F96)</f>
        <v>850000</v>
      </c>
      <c r="G97" s="14"/>
      <c r="H97" s="15">
        <f>SUM(H95:H96)</f>
        <v>850000</v>
      </c>
      <c r="I97" s="14"/>
      <c r="J97" s="15">
        <f>SUM(J95:J96)</f>
        <v>850000</v>
      </c>
    </row>
    <row r="98" spans="1:2" ht="21" customHeight="1">
      <c r="A98" s="7" t="s">
        <v>171</v>
      </c>
      <c r="B98" s="16"/>
    </row>
    <row r="99" spans="1:2" ht="21" customHeight="1">
      <c r="A99" s="72" t="s">
        <v>172</v>
      </c>
      <c r="B99" s="16"/>
    </row>
    <row r="100" spans="1:10" ht="21" customHeight="1">
      <c r="A100" s="72" t="s">
        <v>50</v>
      </c>
      <c r="B100" s="16"/>
      <c r="D100" s="111">
        <v>1036000</v>
      </c>
      <c r="E100" s="112"/>
      <c r="F100" s="111">
        <v>1036000</v>
      </c>
      <c r="G100" s="111"/>
      <c r="H100" s="111">
        <v>1036000</v>
      </c>
      <c r="I100" s="14"/>
      <c r="J100" s="15">
        <v>1036000</v>
      </c>
    </row>
    <row r="101" spans="1:10" ht="21" customHeight="1">
      <c r="A101" s="72" t="s">
        <v>69</v>
      </c>
      <c r="B101" s="16"/>
      <c r="D101" s="111"/>
      <c r="E101" s="112"/>
      <c r="F101" s="111"/>
      <c r="G101" s="111"/>
      <c r="H101" s="111"/>
      <c r="I101" s="14"/>
      <c r="J101" s="15"/>
    </row>
    <row r="102" spans="1:10" ht="21" customHeight="1">
      <c r="A102" s="72" t="s">
        <v>30</v>
      </c>
      <c r="B102" s="16"/>
      <c r="D102" s="114">
        <v>443715</v>
      </c>
      <c r="E102" s="112"/>
      <c r="F102" s="114">
        <v>443715</v>
      </c>
      <c r="G102" s="113"/>
      <c r="H102" s="114">
        <v>443715</v>
      </c>
      <c r="I102" s="14"/>
      <c r="J102" s="19">
        <v>443715</v>
      </c>
    </row>
    <row r="103" spans="1:10" ht="21" customHeight="1">
      <c r="A103" s="72" t="s">
        <v>31</v>
      </c>
      <c r="B103" s="16"/>
      <c r="D103" s="115">
        <v>149437</v>
      </c>
      <c r="E103" s="112"/>
      <c r="F103" s="115">
        <v>161847</v>
      </c>
      <c r="G103" s="113"/>
      <c r="H103" s="115">
        <v>149437</v>
      </c>
      <c r="I103" s="14"/>
      <c r="J103" s="21">
        <v>161847</v>
      </c>
    </row>
    <row r="104" spans="1:10" ht="21" customHeight="1">
      <c r="A104" s="72"/>
      <c r="B104" s="16"/>
      <c r="D104" s="23">
        <f>SUM(D102:D103)</f>
        <v>593152</v>
      </c>
      <c r="E104" s="33"/>
      <c r="F104" s="23">
        <f>SUM(F102:F103)</f>
        <v>605562</v>
      </c>
      <c r="G104" s="14"/>
      <c r="H104" s="23">
        <f>SUM(H102:H103)</f>
        <v>593152</v>
      </c>
      <c r="I104" s="14"/>
      <c r="J104" s="23">
        <f>SUM(J102:J103)</f>
        <v>605562</v>
      </c>
    </row>
    <row r="105" spans="1:10" ht="21" customHeight="1">
      <c r="A105" s="72" t="s">
        <v>32</v>
      </c>
      <c r="B105" s="29"/>
      <c r="D105" s="15"/>
      <c r="F105" s="15"/>
      <c r="G105" s="14"/>
      <c r="H105" s="15"/>
      <c r="I105" s="14"/>
      <c r="J105" s="15"/>
    </row>
    <row r="106" spans="1:10" ht="21" customHeight="1">
      <c r="A106" s="60" t="s">
        <v>33</v>
      </c>
      <c r="B106" s="16"/>
      <c r="D106" s="111">
        <v>48565</v>
      </c>
      <c r="E106" s="112"/>
      <c r="F106" s="111">
        <v>48565</v>
      </c>
      <c r="G106" s="113"/>
      <c r="H106" s="111">
        <v>48565</v>
      </c>
      <c r="I106" s="14"/>
      <c r="J106" s="15">
        <v>48565</v>
      </c>
    </row>
    <row r="107" spans="1:10" ht="21" customHeight="1">
      <c r="A107" s="60" t="s">
        <v>165</v>
      </c>
      <c r="B107" s="29"/>
      <c r="D107" s="111">
        <v>-288581</v>
      </c>
      <c r="E107" s="116"/>
      <c r="F107" s="111">
        <v>-614608</v>
      </c>
      <c r="G107" s="113"/>
      <c r="H107" s="111">
        <v>-288581</v>
      </c>
      <c r="I107" s="14"/>
      <c r="J107" s="15">
        <v>-614608</v>
      </c>
    </row>
    <row r="108" spans="1:10" ht="21" customHeight="1">
      <c r="A108" s="60" t="s">
        <v>203</v>
      </c>
      <c r="B108" s="16"/>
      <c r="D108" s="119">
        <v>-21410</v>
      </c>
      <c r="E108" s="116"/>
      <c r="F108" s="119">
        <v>-28752</v>
      </c>
      <c r="G108" s="113"/>
      <c r="H108" s="119">
        <v>-21410</v>
      </c>
      <c r="I108" s="14"/>
      <c r="J108" s="27">
        <v>-28752</v>
      </c>
    </row>
    <row r="109" spans="1:10" ht="21" customHeight="1">
      <c r="A109" s="60" t="s">
        <v>34</v>
      </c>
      <c r="D109" s="15">
        <f>SUM(D97,D100,D104,D106,D107,D108)</f>
        <v>2217726</v>
      </c>
      <c r="F109" s="15">
        <f>SUM(F97:F108)-F104</f>
        <v>1896767</v>
      </c>
      <c r="G109" s="14"/>
      <c r="H109" s="15">
        <f>SUM(H97:H108)-H104</f>
        <v>2217726</v>
      </c>
      <c r="I109" s="14"/>
      <c r="J109" s="15">
        <f>SUM(J97:J108)-J104</f>
        <v>1896767</v>
      </c>
    </row>
    <row r="110" ht="21" customHeight="1">
      <c r="A110" s="60" t="s">
        <v>35</v>
      </c>
    </row>
    <row r="111" spans="1:10" ht="21" customHeight="1">
      <c r="A111" s="60" t="s">
        <v>36</v>
      </c>
      <c r="D111" s="119">
        <v>106952</v>
      </c>
      <c r="E111" s="116"/>
      <c r="F111" s="119">
        <v>187870</v>
      </c>
      <c r="G111" s="113"/>
      <c r="H111" s="119" t="s">
        <v>0</v>
      </c>
      <c r="I111" s="14"/>
      <c r="J111" s="39" t="s">
        <v>0</v>
      </c>
    </row>
    <row r="112" spans="1:10" ht="21" customHeight="1">
      <c r="A112" s="60" t="s">
        <v>37</v>
      </c>
      <c r="D112" s="15">
        <f>SUM(D109:D111)</f>
        <v>2324678</v>
      </c>
      <c r="F112" s="15">
        <f>SUM(F109:F111)</f>
        <v>2084637</v>
      </c>
      <c r="G112" s="14"/>
      <c r="H112" s="15">
        <f>SUM(H109:H111)</f>
        <v>2217726</v>
      </c>
      <c r="I112" s="14"/>
      <c r="J112" s="15">
        <f>SUM(J109:J111)</f>
        <v>1896767</v>
      </c>
    </row>
    <row r="113" spans="1:10" ht="21" customHeight="1" thickBot="1">
      <c r="A113" s="60" t="s">
        <v>38</v>
      </c>
      <c r="D113" s="30">
        <f>SUM(D74+D112)</f>
        <v>4231410</v>
      </c>
      <c r="F113" s="30">
        <f>SUM(F74+F112)</f>
        <v>3889525</v>
      </c>
      <c r="G113" s="14"/>
      <c r="H113" s="30">
        <f>SUM(H74+H112)</f>
        <v>4062795</v>
      </c>
      <c r="I113" s="14"/>
      <c r="J113" s="30">
        <f>SUM(J74+J112)</f>
        <v>3618661</v>
      </c>
    </row>
    <row r="114" spans="4:10" ht="21" customHeight="1" thickTop="1">
      <c r="D114" s="102">
        <f>D113-D37</f>
        <v>0</v>
      </c>
      <c r="E114" s="103"/>
      <c r="F114" s="102">
        <f>F113-F37</f>
        <v>0</v>
      </c>
      <c r="G114" s="104"/>
      <c r="H114" s="102">
        <f>H113-H37</f>
        <v>0</v>
      </c>
      <c r="I114" s="102"/>
      <c r="J114" s="102">
        <f>J113-J37</f>
        <v>0</v>
      </c>
    </row>
    <row r="115" spans="1:10" ht="21" customHeight="1">
      <c r="A115" s="60" t="s">
        <v>5</v>
      </c>
      <c r="F115" s="14"/>
      <c r="G115" s="14"/>
      <c r="H115" s="14"/>
      <c r="I115" s="14"/>
      <c r="J115" s="15"/>
    </row>
    <row r="116" spans="1:10" ht="21" customHeight="1">
      <c r="A116" s="60"/>
      <c r="F116" s="14"/>
      <c r="G116" s="14"/>
      <c r="H116" s="14"/>
      <c r="I116" s="14"/>
      <c r="J116" s="15"/>
    </row>
    <row r="117" spans="1:10" ht="21" customHeight="1">
      <c r="A117" s="40"/>
      <c r="C117" s="41"/>
      <c r="F117" s="14"/>
      <c r="G117" s="13"/>
      <c r="H117" s="13"/>
      <c r="I117" s="13"/>
      <c r="J117" s="15"/>
    </row>
    <row r="118" spans="6:10" ht="21" customHeight="1">
      <c r="F118" s="14"/>
      <c r="G118" s="14"/>
      <c r="H118" s="14"/>
      <c r="I118" s="14"/>
      <c r="J118" s="15"/>
    </row>
    <row r="119" spans="2:10" ht="21" customHeight="1">
      <c r="B119" s="7" t="s">
        <v>39</v>
      </c>
      <c r="F119" s="14"/>
      <c r="G119" s="14"/>
      <c r="H119" s="14"/>
      <c r="I119" s="14"/>
      <c r="J119" s="15"/>
    </row>
    <row r="120" spans="1:10" ht="21" customHeight="1">
      <c r="A120" s="40"/>
      <c r="C120" s="41"/>
      <c r="F120" s="14"/>
      <c r="G120" s="13"/>
      <c r="H120" s="13"/>
      <c r="I120" s="13"/>
      <c r="J120" s="15"/>
    </row>
    <row r="121" spans="1:10" ht="21" customHeight="1">
      <c r="A121" s="8"/>
      <c r="C121" s="41"/>
      <c r="F121" s="14"/>
      <c r="G121" s="13"/>
      <c r="H121" s="13"/>
      <c r="I121" s="13"/>
      <c r="J121" s="73" t="s">
        <v>119</v>
      </c>
    </row>
    <row r="122" spans="1:12" s="60" customFormat="1" ht="21" customHeight="1">
      <c r="A122" s="57" t="s">
        <v>91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8"/>
      <c r="L122" s="59"/>
    </row>
    <row r="123" spans="1:12" s="60" customFormat="1" ht="21" customHeight="1">
      <c r="A123" s="57" t="s">
        <v>40</v>
      </c>
      <c r="B123" s="74"/>
      <c r="C123" s="75"/>
      <c r="D123" s="57"/>
      <c r="E123" s="57"/>
      <c r="F123" s="57"/>
      <c r="G123" s="57"/>
      <c r="H123" s="57"/>
      <c r="I123" s="57"/>
      <c r="J123" s="57"/>
      <c r="K123" s="59"/>
      <c r="L123" s="59"/>
    </row>
    <row r="124" spans="1:10" s="76" customFormat="1" ht="21" customHeight="1">
      <c r="A124" s="62" t="s">
        <v>198</v>
      </c>
      <c r="B124" s="74"/>
      <c r="C124" s="75"/>
      <c r="D124" s="57"/>
      <c r="E124" s="57"/>
      <c r="F124" s="57"/>
      <c r="G124" s="57"/>
      <c r="H124" s="57"/>
      <c r="I124" s="57"/>
      <c r="J124" s="57"/>
    </row>
    <row r="125" spans="1:10" s="76" customFormat="1" ht="21" customHeight="1">
      <c r="A125" s="62" t="s">
        <v>224</v>
      </c>
      <c r="B125" s="74"/>
      <c r="C125" s="75"/>
      <c r="D125" s="57"/>
      <c r="E125" s="57"/>
      <c r="F125" s="57"/>
      <c r="G125" s="57"/>
      <c r="H125" s="57"/>
      <c r="I125" s="57"/>
      <c r="J125" s="57"/>
    </row>
    <row r="126" spans="2:12" s="60" customFormat="1" ht="21" customHeight="1">
      <c r="B126" s="63"/>
      <c r="C126" s="63"/>
      <c r="D126" s="64"/>
      <c r="E126" s="65" t="s">
        <v>2</v>
      </c>
      <c r="F126" s="64"/>
      <c r="G126" s="66"/>
      <c r="H126" s="64"/>
      <c r="I126" s="65" t="s">
        <v>3</v>
      </c>
      <c r="J126" s="64"/>
      <c r="K126" s="59"/>
      <c r="L126" s="59"/>
    </row>
    <row r="127" spans="2:12" s="60" customFormat="1" ht="21" customHeight="1">
      <c r="B127" s="67" t="s">
        <v>4</v>
      </c>
      <c r="C127" s="77"/>
      <c r="D127" s="69">
        <v>2002</v>
      </c>
      <c r="E127" s="69"/>
      <c r="F127" s="69">
        <v>2001</v>
      </c>
      <c r="G127" s="69"/>
      <c r="H127" s="69">
        <v>2002</v>
      </c>
      <c r="I127" s="69"/>
      <c r="J127" s="69">
        <v>2001</v>
      </c>
      <c r="K127" s="59"/>
      <c r="L127" s="59"/>
    </row>
    <row r="128" ht="21" customHeight="1">
      <c r="A128" s="60" t="s">
        <v>41</v>
      </c>
    </row>
    <row r="129" spans="1:10" ht="21" customHeight="1">
      <c r="A129" s="60" t="s">
        <v>48</v>
      </c>
      <c r="B129" s="42"/>
      <c r="C129" s="42"/>
      <c r="D129" s="116">
        <v>1021704</v>
      </c>
      <c r="E129" s="116"/>
      <c r="F129" s="116">
        <v>909967</v>
      </c>
      <c r="G129" s="116"/>
      <c r="H129" s="116">
        <v>1013999</v>
      </c>
      <c r="I129" s="22"/>
      <c r="J129" s="31">
        <v>900639</v>
      </c>
    </row>
    <row r="130" spans="1:10" ht="21" customHeight="1">
      <c r="A130" s="60" t="s">
        <v>120</v>
      </c>
      <c r="B130" s="16"/>
      <c r="C130" s="42"/>
      <c r="D130" s="116">
        <v>6202</v>
      </c>
      <c r="E130" s="116"/>
      <c r="F130" s="116">
        <v>4059</v>
      </c>
      <c r="G130" s="116"/>
      <c r="H130" s="116">
        <v>5846</v>
      </c>
      <c r="I130" s="22"/>
      <c r="J130" s="31">
        <v>2884</v>
      </c>
    </row>
    <row r="131" spans="1:3" ht="21" customHeight="1">
      <c r="A131" s="60" t="s">
        <v>205</v>
      </c>
      <c r="B131" s="42"/>
      <c r="C131" s="42"/>
    </row>
    <row r="132" spans="1:10" ht="21" customHeight="1">
      <c r="A132" s="60" t="s">
        <v>105</v>
      </c>
      <c r="B132" s="42"/>
      <c r="C132" s="42"/>
      <c r="D132" s="116">
        <v>37051</v>
      </c>
      <c r="E132" s="116"/>
      <c r="F132" s="116">
        <v>10270</v>
      </c>
      <c r="G132" s="116"/>
      <c r="H132" s="116">
        <v>37684</v>
      </c>
      <c r="I132" s="22"/>
      <c r="J132" s="31">
        <v>11458</v>
      </c>
    </row>
    <row r="133" spans="1:10" ht="21" customHeight="1">
      <c r="A133" s="60" t="s">
        <v>42</v>
      </c>
      <c r="B133" s="46"/>
      <c r="C133" s="46"/>
      <c r="D133" s="47">
        <f>SUM(D129:D132)</f>
        <v>1064957</v>
      </c>
      <c r="E133" s="14"/>
      <c r="F133" s="47">
        <f>SUM(F129:F132)</f>
        <v>924296</v>
      </c>
      <c r="G133" s="14"/>
      <c r="H133" s="47">
        <f>SUM(H129:H132)</f>
        <v>1057529</v>
      </c>
      <c r="I133" s="14"/>
      <c r="J133" s="47">
        <f>SUM(J129:J132)</f>
        <v>914981</v>
      </c>
    </row>
    <row r="134" spans="1:10" ht="21" customHeight="1">
      <c r="A134" s="72" t="s">
        <v>43</v>
      </c>
      <c r="B134" s="46"/>
      <c r="C134" s="46"/>
      <c r="E134" s="14"/>
      <c r="G134" s="14"/>
      <c r="I134" s="14"/>
      <c r="J134" s="15"/>
    </row>
    <row r="135" spans="1:10" ht="21" customHeight="1">
      <c r="A135" s="72" t="s">
        <v>184</v>
      </c>
      <c r="B135" s="42"/>
      <c r="C135" s="42"/>
      <c r="D135" s="116">
        <v>887014</v>
      </c>
      <c r="E135" s="116"/>
      <c r="F135" s="116">
        <v>789002</v>
      </c>
      <c r="G135" s="113"/>
      <c r="H135" s="116">
        <v>881271</v>
      </c>
      <c r="I135" s="14"/>
      <c r="J135" s="22">
        <v>781270</v>
      </c>
    </row>
    <row r="136" spans="1:10" ht="21" customHeight="1">
      <c r="A136" s="72" t="s">
        <v>44</v>
      </c>
      <c r="B136" s="42"/>
      <c r="C136" s="42"/>
      <c r="D136" s="116">
        <v>56200</v>
      </c>
      <c r="E136" s="116"/>
      <c r="F136" s="116">
        <v>48424</v>
      </c>
      <c r="G136" s="113"/>
      <c r="H136" s="116">
        <v>55329</v>
      </c>
      <c r="I136" s="14"/>
      <c r="J136" s="44">
        <v>47253</v>
      </c>
    </row>
    <row r="137" spans="1:12" s="25" customFormat="1" ht="21" customHeight="1">
      <c r="A137" s="72" t="s">
        <v>154</v>
      </c>
      <c r="B137" s="16"/>
      <c r="C137" s="42"/>
      <c r="D137" s="116">
        <v>-11483</v>
      </c>
      <c r="E137" s="116"/>
      <c r="F137" s="116">
        <v>-18390</v>
      </c>
      <c r="G137" s="113"/>
      <c r="H137" s="117">
        <v>-11483</v>
      </c>
      <c r="I137" s="14"/>
      <c r="J137" s="22">
        <v>-18390</v>
      </c>
      <c r="K137" s="26"/>
      <c r="L137" s="26"/>
    </row>
    <row r="138" spans="1:10" ht="21" customHeight="1">
      <c r="A138" s="72" t="s">
        <v>45</v>
      </c>
      <c r="B138" s="16"/>
      <c r="C138" s="42"/>
      <c r="D138" s="116">
        <v>210</v>
      </c>
      <c r="E138" s="116"/>
      <c r="F138" s="116">
        <v>160</v>
      </c>
      <c r="G138" s="113"/>
      <c r="H138" s="116">
        <v>180</v>
      </c>
      <c r="I138" s="14"/>
      <c r="J138" s="43">
        <v>160</v>
      </c>
    </row>
    <row r="139" spans="1:10" ht="21" customHeight="1">
      <c r="A139" s="72" t="s">
        <v>46</v>
      </c>
      <c r="B139" s="46"/>
      <c r="C139" s="46"/>
      <c r="D139" s="47">
        <f>SUM(D135:D138)</f>
        <v>931941</v>
      </c>
      <c r="E139" s="14"/>
      <c r="F139" s="47">
        <f>SUM(F135:F138)</f>
        <v>819196</v>
      </c>
      <c r="G139" s="14"/>
      <c r="H139" s="47">
        <f>SUM(H135:H138)</f>
        <v>925297</v>
      </c>
      <c r="I139" s="14"/>
      <c r="J139" s="47">
        <f>SUM(J135:J138)</f>
        <v>810293</v>
      </c>
    </row>
    <row r="140" spans="1:3" ht="21" customHeight="1">
      <c r="A140" s="60" t="s">
        <v>155</v>
      </c>
      <c r="B140" s="46"/>
      <c r="C140" s="46"/>
    </row>
    <row r="141" spans="1:10" s="8" customFormat="1" ht="21" customHeight="1">
      <c r="A141" s="60" t="s">
        <v>106</v>
      </c>
      <c r="B141" s="46"/>
      <c r="C141" s="46"/>
      <c r="D141" s="116">
        <f>SUM(D133-D139)</f>
        <v>133016</v>
      </c>
      <c r="E141" s="116"/>
      <c r="F141" s="116">
        <f>SUM(F133-F139)</f>
        <v>105100</v>
      </c>
      <c r="G141" s="113"/>
      <c r="H141" s="116">
        <f>SUM(H133-H139)</f>
        <v>132232</v>
      </c>
      <c r="I141" s="14"/>
      <c r="J141" s="116">
        <f>SUM(J133-J139)</f>
        <v>104688</v>
      </c>
    </row>
    <row r="142" spans="1:10" s="8" customFormat="1" ht="21" customHeight="1">
      <c r="A142" s="60" t="s">
        <v>76</v>
      </c>
      <c r="B142" s="42"/>
      <c r="C142" s="42"/>
      <c r="D142" s="116">
        <v>-1635</v>
      </c>
      <c r="E142" s="116"/>
      <c r="F142" s="116">
        <v>-1441</v>
      </c>
      <c r="G142" s="113"/>
      <c r="H142" s="116">
        <v>-790</v>
      </c>
      <c r="I142" s="14"/>
      <c r="J142" s="22">
        <v>-1192</v>
      </c>
    </row>
    <row r="143" spans="1:12" s="42" customFormat="1" ht="21" customHeight="1">
      <c r="A143" s="60" t="s">
        <v>47</v>
      </c>
      <c r="B143" s="56">
        <v>10</v>
      </c>
      <c r="C143" s="46"/>
      <c r="D143" s="122" t="s">
        <v>0</v>
      </c>
      <c r="E143" s="113"/>
      <c r="F143" s="122">
        <v>-760</v>
      </c>
      <c r="G143" s="113"/>
      <c r="H143" s="122" t="s">
        <v>0</v>
      </c>
      <c r="I143" s="14"/>
      <c r="J143" s="48" t="s">
        <v>0</v>
      </c>
      <c r="K143" s="46"/>
      <c r="L143" s="46"/>
    </row>
    <row r="144" spans="1:12" s="42" customFormat="1" ht="21" customHeight="1">
      <c r="A144" s="60" t="s">
        <v>156</v>
      </c>
      <c r="B144" s="46"/>
      <c r="C144" s="46"/>
      <c r="D144" s="113">
        <f>SUM(D141:D143)</f>
        <v>131381</v>
      </c>
      <c r="E144" s="113"/>
      <c r="F144" s="113">
        <f>SUM(F141:F143)</f>
        <v>102899</v>
      </c>
      <c r="G144" s="113"/>
      <c r="H144" s="113">
        <f>SUM(H141:H143)</f>
        <v>131442</v>
      </c>
      <c r="I144" s="14"/>
      <c r="J144" s="14">
        <f>SUM(J141:J143)</f>
        <v>103496</v>
      </c>
      <c r="K144" s="46"/>
      <c r="L144" s="46"/>
    </row>
    <row r="145" spans="1:10" ht="21" customHeight="1">
      <c r="A145" s="60" t="s">
        <v>204</v>
      </c>
      <c r="B145" s="46"/>
      <c r="C145" s="46"/>
      <c r="D145" s="122">
        <v>61</v>
      </c>
      <c r="E145" s="113"/>
      <c r="F145" s="122">
        <v>597</v>
      </c>
      <c r="G145" s="113"/>
      <c r="H145" s="122" t="s">
        <v>0</v>
      </c>
      <c r="I145" s="14"/>
      <c r="J145" s="48" t="s">
        <v>0</v>
      </c>
    </row>
    <row r="146" spans="1:12" s="42" customFormat="1" ht="21" customHeight="1" thickBot="1">
      <c r="A146" s="20" t="s">
        <v>121</v>
      </c>
      <c r="B146" s="46"/>
      <c r="C146" s="46"/>
      <c r="D146" s="123">
        <f>SUM(D144+D145)</f>
        <v>131442</v>
      </c>
      <c r="E146" s="113"/>
      <c r="F146" s="123">
        <f>SUM(F144:F145)</f>
        <v>103496</v>
      </c>
      <c r="G146" s="113"/>
      <c r="H146" s="123">
        <f>SUM(H144)</f>
        <v>131442</v>
      </c>
      <c r="I146" s="14"/>
      <c r="J146" s="49">
        <f>SUM(J144:J145)</f>
        <v>103496</v>
      </c>
      <c r="K146" s="46"/>
      <c r="L146" s="46"/>
    </row>
    <row r="147" spans="1:12" s="42" customFormat="1" ht="21" customHeight="1" thickTop="1">
      <c r="A147" s="20"/>
      <c r="B147" s="46"/>
      <c r="C147" s="46"/>
      <c r="D147" s="14"/>
      <c r="E147" s="14"/>
      <c r="F147" s="14"/>
      <c r="G147" s="14"/>
      <c r="H147" s="14"/>
      <c r="I147" s="14"/>
      <c r="J147" s="14"/>
      <c r="K147" s="46"/>
      <c r="L147" s="46"/>
    </row>
    <row r="148" spans="1:12" s="42" customFormat="1" ht="21" customHeight="1">
      <c r="A148" s="72" t="s">
        <v>107</v>
      </c>
      <c r="B148" s="46"/>
      <c r="C148" s="46"/>
      <c r="K148" s="46"/>
      <c r="L148" s="46"/>
    </row>
    <row r="149" spans="1:12" s="42" customFormat="1" ht="21" customHeight="1">
      <c r="A149" s="72" t="s">
        <v>122</v>
      </c>
      <c r="B149" s="46"/>
      <c r="C149" s="46"/>
      <c r="K149" s="46"/>
      <c r="L149" s="46"/>
    </row>
    <row r="150" spans="1:12" s="42" customFormat="1" ht="21" customHeight="1" thickBot="1">
      <c r="A150" s="72" t="s">
        <v>135</v>
      </c>
      <c r="B150" s="56">
        <v>11</v>
      </c>
      <c r="C150" s="46"/>
      <c r="D150" s="98">
        <v>0.16</v>
      </c>
      <c r="E150" s="14"/>
      <c r="F150" s="98">
        <v>0.13</v>
      </c>
      <c r="G150" s="14"/>
      <c r="H150" s="98">
        <v>0.16</v>
      </c>
      <c r="I150" s="14"/>
      <c r="J150" s="98">
        <v>0.13</v>
      </c>
      <c r="K150" s="46"/>
      <c r="L150" s="46"/>
    </row>
    <row r="151" spans="1:12" s="42" customFormat="1" ht="21" customHeight="1" thickTop="1">
      <c r="A151" s="72" t="s">
        <v>123</v>
      </c>
      <c r="B151" s="46"/>
      <c r="C151" s="46"/>
      <c r="D151" s="51"/>
      <c r="E151" s="14"/>
      <c r="F151" s="51"/>
      <c r="G151" s="14"/>
      <c r="H151" s="51"/>
      <c r="I151" s="14"/>
      <c r="J151" s="51"/>
      <c r="K151" s="46"/>
      <c r="L151" s="46"/>
    </row>
    <row r="152" spans="1:12" s="42" customFormat="1" ht="21" customHeight="1" thickBot="1">
      <c r="A152" s="72" t="s">
        <v>135</v>
      </c>
      <c r="B152" s="56">
        <v>11</v>
      </c>
      <c r="C152" s="46"/>
      <c r="D152" s="98">
        <v>0.15</v>
      </c>
      <c r="E152" s="14"/>
      <c r="F152" s="98">
        <v>0.12</v>
      </c>
      <c r="G152" s="14"/>
      <c r="H152" s="98">
        <v>0.15</v>
      </c>
      <c r="I152" s="14"/>
      <c r="J152" s="98">
        <v>0.12</v>
      </c>
      <c r="K152" s="46"/>
      <c r="L152" s="46"/>
    </row>
    <row r="153" spans="1:12" s="42" customFormat="1" ht="21" customHeight="1" thickTop="1">
      <c r="A153" s="20"/>
      <c r="B153" s="46"/>
      <c r="C153" s="46"/>
      <c r="D153" s="14"/>
      <c r="E153" s="14"/>
      <c r="F153" s="14"/>
      <c r="G153" s="14"/>
      <c r="H153" s="14"/>
      <c r="I153" s="14"/>
      <c r="J153" s="14"/>
      <c r="K153" s="46"/>
      <c r="L153" s="46"/>
    </row>
    <row r="154" spans="1:10" ht="21" customHeight="1">
      <c r="A154" s="60" t="s">
        <v>5</v>
      </c>
      <c r="B154" s="46"/>
      <c r="C154" s="46"/>
      <c r="D154" s="13"/>
      <c r="E154" s="14"/>
      <c r="F154" s="14"/>
      <c r="G154" s="14"/>
      <c r="H154" s="13"/>
      <c r="I154" s="14"/>
      <c r="J154" s="50"/>
    </row>
    <row r="155" spans="1:10" ht="21" customHeight="1">
      <c r="A155" s="60"/>
      <c r="B155" s="46"/>
      <c r="C155" s="46"/>
      <c r="D155" s="13"/>
      <c r="E155" s="14"/>
      <c r="F155" s="14"/>
      <c r="G155" s="14"/>
      <c r="H155" s="13"/>
      <c r="I155" s="14"/>
      <c r="J155" s="73" t="s">
        <v>119</v>
      </c>
    </row>
    <row r="156" spans="1:12" s="60" customFormat="1" ht="21" customHeight="1">
      <c r="A156" s="57" t="s">
        <v>91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8"/>
      <c r="L156" s="59"/>
    </row>
    <row r="157" spans="1:12" s="60" customFormat="1" ht="21" customHeight="1">
      <c r="A157" s="57" t="s">
        <v>174</v>
      </c>
      <c r="B157" s="74"/>
      <c r="C157" s="75"/>
      <c r="D157" s="57"/>
      <c r="E157" s="57"/>
      <c r="F157" s="57"/>
      <c r="G157" s="57"/>
      <c r="H157" s="57"/>
      <c r="I157" s="57"/>
      <c r="J157" s="57"/>
      <c r="K157" s="59"/>
      <c r="L157" s="59"/>
    </row>
    <row r="158" spans="1:10" s="76" customFormat="1" ht="21" customHeight="1">
      <c r="A158" s="62" t="s">
        <v>199</v>
      </c>
      <c r="B158" s="74"/>
      <c r="C158" s="75"/>
      <c r="D158" s="57"/>
      <c r="E158" s="57"/>
      <c r="F158" s="57"/>
      <c r="G158" s="57"/>
      <c r="H158" s="57"/>
      <c r="I158" s="57"/>
      <c r="J158" s="57"/>
    </row>
    <row r="159" spans="1:10" s="76" customFormat="1" ht="21" customHeight="1">
      <c r="A159" s="62" t="s">
        <v>224</v>
      </c>
      <c r="B159" s="74"/>
      <c r="C159" s="75"/>
      <c r="D159" s="57"/>
      <c r="E159" s="57"/>
      <c r="F159" s="57"/>
      <c r="G159" s="57"/>
      <c r="H159" s="57"/>
      <c r="I159" s="57"/>
      <c r="J159" s="57"/>
    </row>
    <row r="160" spans="2:12" s="60" customFormat="1" ht="21" customHeight="1">
      <c r="B160" s="63"/>
      <c r="C160" s="63"/>
      <c r="D160" s="64"/>
      <c r="E160" s="65" t="s">
        <v>2</v>
      </c>
      <c r="F160" s="64"/>
      <c r="G160" s="66"/>
      <c r="H160" s="64"/>
      <c r="I160" s="65" t="s">
        <v>3</v>
      </c>
      <c r="J160" s="64"/>
      <c r="K160" s="59"/>
      <c r="L160" s="59"/>
    </row>
    <row r="161" spans="2:12" s="60" customFormat="1" ht="21" customHeight="1">
      <c r="B161" s="67" t="s">
        <v>4</v>
      </c>
      <c r="C161" s="77"/>
      <c r="D161" s="69">
        <v>2002</v>
      </c>
      <c r="E161" s="69"/>
      <c r="F161" s="69">
        <v>2001</v>
      </c>
      <c r="G161" s="69"/>
      <c r="H161" s="69">
        <v>2002</v>
      </c>
      <c r="I161" s="69"/>
      <c r="J161" s="69">
        <v>2001</v>
      </c>
      <c r="K161" s="59"/>
      <c r="L161" s="59"/>
    </row>
    <row r="162" ht="21" customHeight="1">
      <c r="A162" s="60" t="s">
        <v>41</v>
      </c>
    </row>
    <row r="163" spans="1:10" ht="21" customHeight="1">
      <c r="A163" s="60" t="s">
        <v>48</v>
      </c>
      <c r="B163" s="42"/>
      <c r="C163" s="42"/>
      <c r="D163" s="116">
        <v>2744504</v>
      </c>
      <c r="E163" s="116"/>
      <c r="F163" s="116">
        <v>2592592</v>
      </c>
      <c r="G163" s="116"/>
      <c r="H163" s="116">
        <v>2727120</v>
      </c>
      <c r="I163" s="116"/>
      <c r="J163" s="116">
        <v>2562035</v>
      </c>
    </row>
    <row r="164" spans="1:10" ht="21" customHeight="1">
      <c r="A164" s="60" t="s">
        <v>120</v>
      </c>
      <c r="B164" s="16">
        <v>9</v>
      </c>
      <c r="C164" s="42"/>
      <c r="D164" s="116">
        <v>59579</v>
      </c>
      <c r="E164" s="116"/>
      <c r="F164" s="116">
        <v>15978</v>
      </c>
      <c r="G164" s="116"/>
      <c r="H164" s="116">
        <v>46520</v>
      </c>
      <c r="I164" s="116"/>
      <c r="J164" s="116">
        <v>14249</v>
      </c>
    </row>
    <row r="165" spans="1:10" ht="21" customHeight="1">
      <c r="A165" s="60" t="s">
        <v>217</v>
      </c>
      <c r="B165" s="42"/>
      <c r="C165" s="42"/>
      <c r="D165" s="116"/>
      <c r="E165" s="116"/>
      <c r="F165" s="116"/>
      <c r="G165" s="116"/>
      <c r="H165" s="116"/>
      <c r="I165" s="116"/>
      <c r="J165" s="131"/>
    </row>
    <row r="166" spans="1:10" ht="21" customHeight="1">
      <c r="A166" s="60" t="s">
        <v>105</v>
      </c>
      <c r="B166" s="42"/>
      <c r="C166" s="42"/>
      <c r="D166" s="116">
        <v>72236</v>
      </c>
      <c r="E166" s="116"/>
      <c r="F166" s="116">
        <v>5781</v>
      </c>
      <c r="G166" s="116"/>
      <c r="H166" s="116">
        <v>78316</v>
      </c>
      <c r="I166" s="116"/>
      <c r="J166" s="116">
        <v>-7786</v>
      </c>
    </row>
    <row r="167" spans="1:10" ht="21" customHeight="1">
      <c r="A167" s="60" t="s">
        <v>42</v>
      </c>
      <c r="B167" s="46"/>
      <c r="C167" s="46"/>
      <c r="D167" s="132">
        <f>SUM(D163:D166)</f>
        <v>2876319</v>
      </c>
      <c r="E167" s="113"/>
      <c r="F167" s="132">
        <f>SUM(F163:F166)</f>
        <v>2614351</v>
      </c>
      <c r="G167" s="113"/>
      <c r="H167" s="132">
        <f>SUM(H163:H166)</f>
        <v>2851956</v>
      </c>
      <c r="I167" s="113"/>
      <c r="J167" s="132">
        <f>SUM(J163:J166)</f>
        <v>2568498</v>
      </c>
    </row>
    <row r="168" spans="1:10" ht="21" customHeight="1">
      <c r="A168" s="72" t="s">
        <v>43</v>
      </c>
      <c r="B168" s="46"/>
      <c r="C168" s="46"/>
      <c r="D168" s="116"/>
      <c r="E168" s="113"/>
      <c r="F168" s="116"/>
      <c r="G168" s="113"/>
      <c r="H168" s="116"/>
      <c r="I168" s="113"/>
      <c r="J168" s="111"/>
    </row>
    <row r="169" spans="1:10" ht="21" customHeight="1">
      <c r="A169" s="72" t="s">
        <v>184</v>
      </c>
      <c r="B169" s="42"/>
      <c r="C169" s="42"/>
      <c r="D169" s="116">
        <v>2378600</v>
      </c>
      <c r="E169" s="116"/>
      <c r="F169" s="116">
        <v>2255024</v>
      </c>
      <c r="G169" s="113"/>
      <c r="H169" s="116">
        <v>2361840</v>
      </c>
      <c r="I169" s="113"/>
      <c r="J169" s="116">
        <v>2233648</v>
      </c>
    </row>
    <row r="170" spans="1:10" ht="21" customHeight="1">
      <c r="A170" s="72" t="s">
        <v>44</v>
      </c>
      <c r="B170" s="42"/>
      <c r="C170" s="42"/>
      <c r="D170" s="116">
        <v>187614</v>
      </c>
      <c r="E170" s="116"/>
      <c r="F170" s="116">
        <v>166638</v>
      </c>
      <c r="G170" s="113"/>
      <c r="H170" s="116">
        <v>183525</v>
      </c>
      <c r="I170" s="113"/>
      <c r="J170" s="133">
        <v>143470</v>
      </c>
    </row>
    <row r="171" spans="1:10" ht="21" customHeight="1">
      <c r="A171" s="72" t="s">
        <v>185</v>
      </c>
      <c r="B171" s="42"/>
      <c r="C171" s="42"/>
      <c r="D171" s="116" t="s">
        <v>0</v>
      </c>
      <c r="E171" s="116"/>
      <c r="F171" s="116">
        <v>15330</v>
      </c>
      <c r="G171" s="113"/>
      <c r="H171" s="116" t="s">
        <v>0</v>
      </c>
      <c r="I171" s="113"/>
      <c r="J171" s="133" t="s">
        <v>0</v>
      </c>
    </row>
    <row r="172" spans="1:12" s="25" customFormat="1" ht="21" customHeight="1">
      <c r="A172" s="72" t="s">
        <v>154</v>
      </c>
      <c r="B172" s="16"/>
      <c r="C172" s="42"/>
      <c r="D172" s="116">
        <v>-22621</v>
      </c>
      <c r="E172" s="116"/>
      <c r="F172" s="116">
        <v>-58158</v>
      </c>
      <c r="G172" s="113"/>
      <c r="H172" s="117">
        <v>-22621</v>
      </c>
      <c r="I172" s="113"/>
      <c r="J172" s="116">
        <v>-58158</v>
      </c>
      <c r="K172" s="26"/>
      <c r="L172" s="26"/>
    </row>
    <row r="173" spans="1:10" ht="21" customHeight="1">
      <c r="A173" s="72" t="s">
        <v>45</v>
      </c>
      <c r="B173" s="16"/>
      <c r="C173" s="42"/>
      <c r="D173" s="116">
        <v>720</v>
      </c>
      <c r="E173" s="116"/>
      <c r="F173" s="116">
        <v>750</v>
      </c>
      <c r="G173" s="113"/>
      <c r="H173" s="116">
        <v>670</v>
      </c>
      <c r="I173" s="113"/>
      <c r="J173" s="117">
        <v>750</v>
      </c>
    </row>
    <row r="174" spans="1:10" ht="21" customHeight="1">
      <c r="A174" s="72" t="s">
        <v>46</v>
      </c>
      <c r="B174" s="46"/>
      <c r="C174" s="46"/>
      <c r="D174" s="132">
        <f>SUM(D169:D173)</f>
        <v>2544313</v>
      </c>
      <c r="E174" s="113"/>
      <c r="F174" s="132">
        <f>SUM(F169:F173)</f>
        <v>2379584</v>
      </c>
      <c r="G174" s="113"/>
      <c r="H174" s="132">
        <f>SUM(H169:H173)</f>
        <v>2523414</v>
      </c>
      <c r="I174" s="113"/>
      <c r="J174" s="132">
        <f>SUM(J169:J173)</f>
        <v>2319710</v>
      </c>
    </row>
    <row r="175" spans="1:10" ht="21" customHeight="1">
      <c r="A175" s="60" t="s">
        <v>155</v>
      </c>
      <c r="B175" s="46"/>
      <c r="C175" s="46"/>
      <c r="D175" s="116"/>
      <c r="E175" s="116"/>
      <c r="F175" s="116"/>
      <c r="G175" s="116"/>
      <c r="H175" s="116"/>
      <c r="I175" s="116"/>
      <c r="J175" s="131"/>
    </row>
    <row r="176" spans="1:10" s="8" customFormat="1" ht="21" customHeight="1">
      <c r="A176" s="60" t="s">
        <v>106</v>
      </c>
      <c r="B176" s="46"/>
      <c r="C176" s="46"/>
      <c r="D176" s="113">
        <f>SUM(D167-D174)</f>
        <v>332006</v>
      </c>
      <c r="E176" s="113"/>
      <c r="F176" s="113">
        <f>SUM(F167-F174)</f>
        <v>234767</v>
      </c>
      <c r="G176" s="113"/>
      <c r="H176" s="113">
        <f>SUM(H167-H174)</f>
        <v>328542</v>
      </c>
      <c r="I176" s="113"/>
      <c r="J176" s="113">
        <f>SUM(J167-J174)</f>
        <v>248788</v>
      </c>
    </row>
    <row r="177" spans="1:10" s="8" customFormat="1" ht="21" customHeight="1">
      <c r="A177" s="60" t="s">
        <v>76</v>
      </c>
      <c r="B177" s="42"/>
      <c r="C177" s="42"/>
      <c r="D177" s="116">
        <v>-3998</v>
      </c>
      <c r="E177" s="116"/>
      <c r="F177" s="116">
        <v>-4388</v>
      </c>
      <c r="G177" s="113"/>
      <c r="H177" s="116">
        <v>-2515</v>
      </c>
      <c r="I177" s="113"/>
      <c r="J177" s="116">
        <v>-3611</v>
      </c>
    </row>
    <row r="178" spans="1:12" s="42" customFormat="1" ht="21" customHeight="1">
      <c r="A178" s="60" t="s">
        <v>47</v>
      </c>
      <c r="B178" s="56">
        <v>10</v>
      </c>
      <c r="C178" s="46"/>
      <c r="D178" s="122" t="s">
        <v>0</v>
      </c>
      <c r="E178" s="113"/>
      <c r="F178" s="122">
        <v>-2327</v>
      </c>
      <c r="G178" s="113"/>
      <c r="H178" s="122" t="s">
        <v>0</v>
      </c>
      <c r="I178" s="113"/>
      <c r="J178" s="122" t="s">
        <v>0</v>
      </c>
      <c r="K178" s="46"/>
      <c r="L178" s="46"/>
    </row>
    <row r="179" spans="1:12" s="42" customFormat="1" ht="21" customHeight="1">
      <c r="A179" s="60" t="s">
        <v>156</v>
      </c>
      <c r="B179" s="46"/>
      <c r="C179" s="46"/>
      <c r="D179" s="113">
        <f>SUM(D176:D178)</f>
        <v>328008</v>
      </c>
      <c r="E179" s="113"/>
      <c r="F179" s="113">
        <f>SUM(F176:F178)</f>
        <v>228052</v>
      </c>
      <c r="G179" s="113"/>
      <c r="H179" s="113">
        <f>SUM(H176:H178)</f>
        <v>326027</v>
      </c>
      <c r="I179" s="113"/>
      <c r="J179" s="113">
        <f>SUM(J176:J178)</f>
        <v>245177</v>
      </c>
      <c r="K179" s="46"/>
      <c r="L179" s="46"/>
    </row>
    <row r="180" spans="1:10" ht="21" customHeight="1">
      <c r="A180" s="60" t="s">
        <v>186</v>
      </c>
      <c r="B180" s="46"/>
      <c r="C180" s="46"/>
      <c r="D180" s="122">
        <v>-1981</v>
      </c>
      <c r="E180" s="113"/>
      <c r="F180" s="122">
        <v>17125</v>
      </c>
      <c r="G180" s="113"/>
      <c r="H180" s="122" t="s">
        <v>0</v>
      </c>
      <c r="I180" s="113"/>
      <c r="J180" s="122" t="s">
        <v>0</v>
      </c>
    </row>
    <row r="181" spans="1:12" s="42" customFormat="1" ht="21" customHeight="1" thickBot="1">
      <c r="A181" s="20" t="s">
        <v>121</v>
      </c>
      <c r="B181" s="46"/>
      <c r="C181" s="46"/>
      <c r="D181" s="123">
        <f>SUM(D179+D180)</f>
        <v>326027</v>
      </c>
      <c r="E181" s="113"/>
      <c r="F181" s="123">
        <f>SUM(F179:F180)</f>
        <v>245177</v>
      </c>
      <c r="G181" s="113"/>
      <c r="H181" s="123">
        <f>SUM(H179)</f>
        <v>326027</v>
      </c>
      <c r="I181" s="113"/>
      <c r="J181" s="123">
        <f>SUM(J179:J180)</f>
        <v>245177</v>
      </c>
      <c r="K181" s="46"/>
      <c r="L181" s="46"/>
    </row>
    <row r="182" spans="1:12" s="42" customFormat="1" ht="21" customHeight="1" thickTop="1">
      <c r="A182" s="20"/>
      <c r="B182" s="46"/>
      <c r="C182" s="46"/>
      <c r="D182" s="14"/>
      <c r="E182" s="14"/>
      <c r="F182" s="14"/>
      <c r="G182" s="14"/>
      <c r="H182" s="14"/>
      <c r="I182" s="14"/>
      <c r="J182" s="14"/>
      <c r="K182" s="46"/>
      <c r="L182" s="46"/>
    </row>
    <row r="183" spans="1:12" s="42" customFormat="1" ht="21" customHeight="1">
      <c r="A183" s="72" t="s">
        <v>107</v>
      </c>
      <c r="B183" s="46"/>
      <c r="C183" s="46"/>
      <c r="K183" s="46"/>
      <c r="L183" s="46"/>
    </row>
    <row r="184" spans="1:12" s="42" customFormat="1" ht="21" customHeight="1">
      <c r="A184" s="72" t="s">
        <v>122</v>
      </c>
      <c r="B184" s="46"/>
      <c r="C184" s="46"/>
      <c r="K184" s="46"/>
      <c r="L184" s="46"/>
    </row>
    <row r="185" spans="1:12" s="42" customFormat="1" ht="21" customHeight="1" thickBot="1">
      <c r="A185" s="72" t="s">
        <v>135</v>
      </c>
      <c r="B185" s="56">
        <v>11</v>
      </c>
      <c r="C185" s="46"/>
      <c r="D185" s="98">
        <v>0.41</v>
      </c>
      <c r="E185" s="14"/>
      <c r="F185" s="98">
        <v>0.31</v>
      </c>
      <c r="G185" s="14"/>
      <c r="H185" s="98">
        <v>0.41</v>
      </c>
      <c r="I185" s="14"/>
      <c r="J185" s="98">
        <v>0.31</v>
      </c>
      <c r="K185" s="46"/>
      <c r="L185" s="46"/>
    </row>
    <row r="186" spans="1:12" s="42" customFormat="1" ht="21" customHeight="1" thickTop="1">
      <c r="A186" s="72" t="s">
        <v>123</v>
      </c>
      <c r="B186" s="46"/>
      <c r="C186" s="46"/>
      <c r="D186" s="51"/>
      <c r="E186" s="14"/>
      <c r="F186" s="51"/>
      <c r="G186" s="14"/>
      <c r="H186" s="51"/>
      <c r="I186" s="14"/>
      <c r="J186" s="51"/>
      <c r="K186" s="46"/>
      <c r="L186" s="46"/>
    </row>
    <row r="187" spans="1:12" s="42" customFormat="1" ht="21" customHeight="1" thickBot="1">
      <c r="A187" s="72" t="s">
        <v>135</v>
      </c>
      <c r="B187" s="56">
        <v>11</v>
      </c>
      <c r="C187" s="46"/>
      <c r="D187" s="98">
        <v>0.38</v>
      </c>
      <c r="E187" s="14"/>
      <c r="F187" s="98">
        <v>0.29</v>
      </c>
      <c r="G187" s="14"/>
      <c r="H187" s="98">
        <v>0.38</v>
      </c>
      <c r="I187" s="14"/>
      <c r="J187" s="98">
        <v>0.29</v>
      </c>
      <c r="K187" s="46"/>
      <c r="L187" s="46"/>
    </row>
    <row r="188" spans="1:12" s="42" customFormat="1" ht="21" customHeight="1" thickTop="1">
      <c r="A188" s="20"/>
      <c r="B188" s="46"/>
      <c r="C188" s="46"/>
      <c r="D188" s="14"/>
      <c r="E188" s="14"/>
      <c r="F188" s="14"/>
      <c r="G188" s="14"/>
      <c r="H188" s="14"/>
      <c r="I188" s="14"/>
      <c r="J188" s="14"/>
      <c r="K188" s="46"/>
      <c r="L188" s="46"/>
    </row>
    <row r="189" spans="1:10" ht="21" customHeight="1">
      <c r="A189" s="60" t="s">
        <v>5</v>
      </c>
      <c r="B189" s="46"/>
      <c r="C189" s="46"/>
      <c r="D189" s="13"/>
      <c r="E189" s="14"/>
      <c r="F189" s="14"/>
      <c r="G189" s="14"/>
      <c r="H189" s="13"/>
      <c r="I189" s="14"/>
      <c r="J189" s="50"/>
    </row>
    <row r="190" spans="1:10" ht="21" customHeight="1">
      <c r="A190" s="60"/>
      <c r="B190" s="46"/>
      <c r="C190" s="46"/>
      <c r="D190" s="13"/>
      <c r="E190" s="14"/>
      <c r="F190" s="14"/>
      <c r="G190" s="14"/>
      <c r="H190" s="13"/>
      <c r="I190" s="14"/>
      <c r="J190" s="73" t="s">
        <v>119</v>
      </c>
    </row>
    <row r="191" spans="1:12" s="60" customFormat="1" ht="21" customHeight="1">
      <c r="A191" s="57" t="s">
        <v>91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8"/>
      <c r="L191" s="59"/>
    </row>
    <row r="192" spans="1:12" s="60" customFormat="1" ht="21" customHeight="1">
      <c r="A192" s="57" t="s">
        <v>220</v>
      </c>
      <c r="B192" s="74"/>
      <c r="C192" s="75"/>
      <c r="D192" s="57"/>
      <c r="E192" s="57"/>
      <c r="F192" s="57"/>
      <c r="G192" s="57"/>
      <c r="H192" s="57"/>
      <c r="I192" s="57"/>
      <c r="J192" s="57"/>
      <c r="K192" s="58"/>
      <c r="L192" s="59"/>
    </row>
    <row r="193" spans="1:10" s="76" customFormat="1" ht="21" customHeight="1">
      <c r="A193" s="62" t="s">
        <v>199</v>
      </c>
      <c r="B193" s="74"/>
      <c r="C193" s="75"/>
      <c r="D193" s="57"/>
      <c r="E193" s="57"/>
      <c r="F193" s="57"/>
      <c r="G193" s="57"/>
      <c r="H193" s="57"/>
      <c r="I193" s="57"/>
      <c r="J193" s="57"/>
    </row>
    <row r="194" spans="1:10" s="76" customFormat="1" ht="21" customHeight="1">
      <c r="A194" s="62" t="s">
        <v>131</v>
      </c>
      <c r="B194" s="74"/>
      <c r="C194" s="75"/>
      <c r="D194" s="57"/>
      <c r="E194" s="57"/>
      <c r="F194" s="57"/>
      <c r="G194" s="57"/>
      <c r="H194" s="57"/>
      <c r="I194" s="57"/>
      <c r="J194" s="57"/>
    </row>
    <row r="195" spans="2:12" s="60" customFormat="1" ht="21" customHeight="1">
      <c r="B195" s="63"/>
      <c r="C195" s="63"/>
      <c r="D195" s="64"/>
      <c r="E195" s="65" t="s">
        <v>2</v>
      </c>
      <c r="F195" s="64"/>
      <c r="G195" s="66"/>
      <c r="H195" s="64"/>
      <c r="I195" s="65" t="s">
        <v>3</v>
      </c>
      <c r="J195" s="64"/>
      <c r="K195" s="59"/>
      <c r="L195" s="59"/>
    </row>
    <row r="196" spans="2:12" s="60" customFormat="1" ht="21" customHeight="1">
      <c r="B196" s="77"/>
      <c r="C196" s="77"/>
      <c r="D196" s="69">
        <v>2002</v>
      </c>
      <c r="E196" s="69"/>
      <c r="F196" s="69">
        <v>2001</v>
      </c>
      <c r="G196" s="69"/>
      <c r="H196" s="69">
        <v>2002</v>
      </c>
      <c r="I196" s="69"/>
      <c r="J196" s="69">
        <v>2001</v>
      </c>
      <c r="K196" s="59"/>
      <c r="L196" s="59"/>
    </row>
    <row r="197" spans="1:10" ht="21" customHeight="1">
      <c r="A197" s="78" t="s">
        <v>221</v>
      </c>
      <c r="J197" s="31"/>
    </row>
    <row r="198" spans="1:10" ht="21" customHeight="1">
      <c r="A198" s="60" t="s">
        <v>136</v>
      </c>
      <c r="D198" s="22">
        <f>SUM(D181)</f>
        <v>326027</v>
      </c>
      <c r="E198" s="22"/>
      <c r="F198" s="22">
        <f>SUM(F181)</f>
        <v>245177</v>
      </c>
      <c r="H198" s="22">
        <f>SUM(H181)</f>
        <v>326027</v>
      </c>
      <c r="I198" s="22">
        <f>SUM(I181)</f>
        <v>0</v>
      </c>
      <c r="J198" s="22">
        <f>SUM(J181)</f>
        <v>245177</v>
      </c>
    </row>
    <row r="199" spans="1:10" ht="21" customHeight="1">
      <c r="A199" s="60" t="s">
        <v>137</v>
      </c>
      <c r="D199" s="22"/>
      <c r="E199" s="22"/>
      <c r="F199" s="31"/>
      <c r="J199" s="31"/>
    </row>
    <row r="200" spans="1:10" ht="21" customHeight="1">
      <c r="A200" s="60" t="s">
        <v>52</v>
      </c>
      <c r="D200" s="22"/>
      <c r="E200" s="22"/>
      <c r="J200" s="31"/>
    </row>
    <row r="201" spans="1:10" ht="21" customHeight="1">
      <c r="A201" s="7" t="s">
        <v>187</v>
      </c>
      <c r="D201" s="10">
        <v>-36724</v>
      </c>
      <c r="E201" s="10"/>
      <c r="F201" s="10" t="s">
        <v>0</v>
      </c>
      <c r="G201" s="10"/>
      <c r="H201" s="10">
        <v>-24847</v>
      </c>
      <c r="I201" s="10"/>
      <c r="J201" s="10" t="s">
        <v>0</v>
      </c>
    </row>
    <row r="202" spans="1:12" ht="21" customHeight="1">
      <c r="A202" s="60" t="s">
        <v>53</v>
      </c>
      <c r="D202" s="10">
        <v>76799</v>
      </c>
      <c r="E202" s="10"/>
      <c r="F202" s="10">
        <v>73288</v>
      </c>
      <c r="G202" s="10"/>
      <c r="H202" s="10">
        <v>65469</v>
      </c>
      <c r="I202" s="10"/>
      <c r="J202" s="10">
        <v>62432</v>
      </c>
      <c r="L202" s="28"/>
    </row>
    <row r="203" spans="1:12" ht="21" customHeight="1">
      <c r="A203" s="60" t="s">
        <v>157</v>
      </c>
      <c r="D203" s="10">
        <v>-22621</v>
      </c>
      <c r="E203" s="10"/>
      <c r="F203" s="10">
        <v>-58158</v>
      </c>
      <c r="G203" s="10"/>
      <c r="H203" s="10">
        <v>-22621</v>
      </c>
      <c r="I203" s="10"/>
      <c r="J203" s="10">
        <v>-58158</v>
      </c>
      <c r="L203" s="28"/>
    </row>
    <row r="204" ht="21" customHeight="1">
      <c r="A204" s="60" t="s">
        <v>125</v>
      </c>
    </row>
    <row r="205" spans="1:10" ht="21" customHeight="1">
      <c r="A205" s="60" t="s">
        <v>126</v>
      </c>
      <c r="D205" s="7">
        <v>-72236</v>
      </c>
      <c r="E205" s="7"/>
      <c r="F205" s="7">
        <v>-5781</v>
      </c>
      <c r="G205" s="7"/>
      <c r="H205" s="7">
        <v>-78316</v>
      </c>
      <c r="I205" s="7"/>
      <c r="J205" s="7">
        <v>7786</v>
      </c>
    </row>
    <row r="206" spans="1:12" ht="21" customHeight="1">
      <c r="A206" s="7" t="s">
        <v>188</v>
      </c>
      <c r="D206" s="10">
        <v>-1748</v>
      </c>
      <c r="E206" s="10"/>
      <c r="F206" s="10" t="s">
        <v>0</v>
      </c>
      <c r="G206" s="10"/>
      <c r="H206" s="10">
        <v>-1748</v>
      </c>
      <c r="I206" s="10"/>
      <c r="J206" s="10" t="s">
        <v>0</v>
      </c>
      <c r="L206" s="28"/>
    </row>
    <row r="207" spans="1:12" ht="21" customHeight="1">
      <c r="A207" s="60" t="s">
        <v>173</v>
      </c>
      <c r="D207" s="10" t="s">
        <v>0</v>
      </c>
      <c r="E207" s="10"/>
      <c r="F207" s="10">
        <v>15330</v>
      </c>
      <c r="G207" s="10"/>
      <c r="H207" s="10" t="s">
        <v>0</v>
      </c>
      <c r="I207" s="10"/>
      <c r="J207" s="10" t="s">
        <v>0</v>
      </c>
      <c r="L207" s="28"/>
    </row>
    <row r="208" spans="1:10" ht="21" customHeight="1">
      <c r="A208" s="60" t="s">
        <v>189</v>
      </c>
      <c r="D208" s="50">
        <v>-3879</v>
      </c>
      <c r="E208" s="10"/>
      <c r="F208" s="10">
        <v>1356</v>
      </c>
      <c r="G208" s="10"/>
      <c r="H208" s="10">
        <v>-3879</v>
      </c>
      <c r="I208" s="10"/>
      <c r="J208" s="10">
        <v>1356</v>
      </c>
    </row>
    <row r="209" spans="1:10" ht="21" customHeight="1">
      <c r="A209" s="60" t="s">
        <v>208</v>
      </c>
      <c r="D209" s="50">
        <v>-43</v>
      </c>
      <c r="E209" s="10"/>
      <c r="F209" s="10">
        <v>-722</v>
      </c>
      <c r="G209" s="10"/>
      <c r="H209" s="10">
        <v>-43</v>
      </c>
      <c r="I209" s="10"/>
      <c r="J209" s="10">
        <v>-722</v>
      </c>
    </row>
    <row r="210" spans="1:12" s="52" customFormat="1" ht="21" customHeight="1">
      <c r="A210" s="60" t="s">
        <v>218</v>
      </c>
      <c r="D210" s="10">
        <v>-5478</v>
      </c>
      <c r="E210" s="50"/>
      <c r="F210" s="10">
        <v>-1499</v>
      </c>
      <c r="G210" s="50"/>
      <c r="H210" s="50">
        <v>-5459</v>
      </c>
      <c r="I210" s="50"/>
      <c r="J210" s="10">
        <v>-1497</v>
      </c>
      <c r="K210" s="53"/>
      <c r="L210" s="54"/>
    </row>
    <row r="211" spans="1:10" s="41" customFormat="1" ht="21" customHeight="1">
      <c r="A211" s="60" t="s">
        <v>145</v>
      </c>
      <c r="D211" s="52">
        <v>-47759</v>
      </c>
      <c r="E211" s="10"/>
      <c r="F211" s="10">
        <v>-106398</v>
      </c>
      <c r="G211" s="10"/>
      <c r="H211" s="10">
        <v>-47759</v>
      </c>
      <c r="I211" s="10"/>
      <c r="J211" s="10">
        <v>-106398</v>
      </c>
    </row>
    <row r="212" spans="1:10" s="41" customFormat="1" ht="21" customHeight="1">
      <c r="A212" s="60" t="s">
        <v>190</v>
      </c>
      <c r="D212" s="48">
        <v>1981</v>
      </c>
      <c r="E212" s="50"/>
      <c r="F212" s="48">
        <v>-17125</v>
      </c>
      <c r="G212" s="50"/>
      <c r="H212" s="48" t="s">
        <v>0</v>
      </c>
      <c r="I212" s="10"/>
      <c r="J212" s="48" t="s">
        <v>0</v>
      </c>
    </row>
    <row r="213" spans="1:10" ht="21" customHeight="1">
      <c r="A213" s="60"/>
      <c r="D213" s="14">
        <f>SUM(D198:D212)</f>
        <v>214319</v>
      </c>
      <c r="E213" s="14"/>
      <c r="F213" s="14">
        <f>SUM(F198:F212)</f>
        <v>145468</v>
      </c>
      <c r="G213" s="106"/>
      <c r="H213" s="14">
        <f>SUM(H198:H212)</f>
        <v>206824</v>
      </c>
      <c r="I213" s="50"/>
      <c r="J213" s="14">
        <f>SUM(J198:J212)</f>
        <v>149976</v>
      </c>
    </row>
    <row r="214" spans="1:10" ht="21" customHeight="1">
      <c r="A214" s="60" t="s">
        <v>54</v>
      </c>
      <c r="D214" s="22"/>
      <c r="E214" s="22"/>
      <c r="F214" s="14"/>
      <c r="H214" s="13"/>
      <c r="J214" s="14"/>
    </row>
    <row r="215" spans="1:10" ht="21" customHeight="1">
      <c r="A215" s="60" t="s">
        <v>55</v>
      </c>
      <c r="D215" s="10">
        <v>-135962</v>
      </c>
      <c r="E215" s="10"/>
      <c r="F215" s="10">
        <v>5446</v>
      </c>
      <c r="G215" s="10"/>
      <c r="H215" s="10">
        <v>-146047</v>
      </c>
      <c r="J215" s="22">
        <v>29898</v>
      </c>
    </row>
    <row r="216" spans="1:10" ht="21" customHeight="1">
      <c r="A216" s="60" t="s">
        <v>124</v>
      </c>
      <c r="D216" s="10">
        <v>-109373</v>
      </c>
      <c r="E216" s="10"/>
      <c r="F216" s="10">
        <v>-15158</v>
      </c>
      <c r="G216" s="10"/>
      <c r="H216" s="10">
        <v>-109261</v>
      </c>
      <c r="J216" s="22">
        <v>-13520</v>
      </c>
    </row>
    <row r="217" spans="1:10" ht="21" customHeight="1">
      <c r="A217" s="60" t="s">
        <v>56</v>
      </c>
      <c r="D217" s="10">
        <v>-188871</v>
      </c>
      <c r="E217" s="10"/>
      <c r="F217" s="10">
        <v>310210</v>
      </c>
      <c r="G217" s="10"/>
      <c r="H217" s="10">
        <v>-181001</v>
      </c>
      <c r="J217" s="22">
        <v>286897</v>
      </c>
    </row>
    <row r="218" spans="1:10" ht="21" customHeight="1">
      <c r="A218" s="60" t="s">
        <v>57</v>
      </c>
      <c r="D218" s="10">
        <v>-162418</v>
      </c>
      <c r="E218" s="10"/>
      <c r="F218" s="10">
        <v>-116704</v>
      </c>
      <c r="G218" s="10"/>
      <c r="H218" s="10">
        <v>-162418</v>
      </c>
      <c r="J218" s="10">
        <v>-121949</v>
      </c>
    </row>
    <row r="219" spans="1:10" ht="21" customHeight="1">
      <c r="A219" s="60" t="s">
        <v>58</v>
      </c>
      <c r="D219" s="10">
        <v>76697</v>
      </c>
      <c r="E219" s="10"/>
      <c r="F219" s="10">
        <v>-65933</v>
      </c>
      <c r="G219" s="10"/>
      <c r="H219" s="10">
        <v>76697</v>
      </c>
      <c r="J219" s="10">
        <v>-65933</v>
      </c>
    </row>
    <row r="220" spans="1:10" ht="21" customHeight="1">
      <c r="A220" s="60" t="s">
        <v>59</v>
      </c>
      <c r="D220" s="10">
        <v>36672</v>
      </c>
      <c r="E220" s="10"/>
      <c r="F220" s="10">
        <v>118226</v>
      </c>
      <c r="G220" s="10"/>
      <c r="H220" s="10">
        <v>36853</v>
      </c>
      <c r="J220" s="22">
        <v>116143</v>
      </c>
    </row>
    <row r="221" spans="1:10" ht="21" customHeight="1">
      <c r="A221" s="60" t="s">
        <v>60</v>
      </c>
      <c r="D221" s="124">
        <v>57422</v>
      </c>
      <c r="E221" s="10"/>
      <c r="F221" s="10">
        <v>-30030</v>
      </c>
      <c r="G221" s="10"/>
      <c r="H221" s="10">
        <v>58816</v>
      </c>
      <c r="J221" s="14">
        <v>-46143</v>
      </c>
    </row>
    <row r="222" spans="1:10" ht="21" customHeight="1">
      <c r="A222" s="60" t="s">
        <v>61</v>
      </c>
      <c r="J222" s="31"/>
    </row>
    <row r="223" spans="1:10" ht="21" customHeight="1">
      <c r="A223" s="60" t="s">
        <v>62</v>
      </c>
      <c r="D223" s="10">
        <v>-89539</v>
      </c>
      <c r="E223" s="10"/>
      <c r="F223" s="10">
        <v>-74906</v>
      </c>
      <c r="G223" s="10"/>
      <c r="H223" s="10">
        <v>-90730</v>
      </c>
      <c r="J223" s="22">
        <v>-73717</v>
      </c>
    </row>
    <row r="224" spans="1:10" ht="21" customHeight="1">
      <c r="A224" s="60" t="s">
        <v>127</v>
      </c>
      <c r="D224" s="10">
        <v>-1742</v>
      </c>
      <c r="E224" s="10"/>
      <c r="F224" s="10">
        <v>-877</v>
      </c>
      <c r="G224" s="10"/>
      <c r="H224" s="10">
        <v>23</v>
      </c>
      <c r="J224" s="10" t="s">
        <v>0</v>
      </c>
    </row>
    <row r="225" spans="1:10" ht="21" customHeight="1">
      <c r="A225" s="60" t="s">
        <v>115</v>
      </c>
      <c r="D225" s="10">
        <v>474900</v>
      </c>
      <c r="E225" s="10"/>
      <c r="F225" s="10">
        <v>-165712</v>
      </c>
      <c r="G225" s="10"/>
      <c r="H225" s="10">
        <v>474900</v>
      </c>
      <c r="J225" s="10">
        <v>-161223</v>
      </c>
    </row>
    <row r="226" spans="1:10" ht="21" customHeight="1">
      <c r="A226" s="60" t="s">
        <v>63</v>
      </c>
      <c r="D226" s="10">
        <v>28147</v>
      </c>
      <c r="E226" s="10"/>
      <c r="F226" s="10">
        <v>-16767</v>
      </c>
      <c r="G226" s="10"/>
      <c r="H226" s="10">
        <v>30689</v>
      </c>
      <c r="J226" s="22">
        <v>-20407</v>
      </c>
    </row>
    <row r="227" spans="1:10" ht="21" customHeight="1">
      <c r="A227" s="60" t="s">
        <v>64</v>
      </c>
      <c r="D227" s="124">
        <v>1470</v>
      </c>
      <c r="E227" s="10"/>
      <c r="F227" s="10">
        <v>-11768</v>
      </c>
      <c r="G227" s="10"/>
      <c r="H227" s="10">
        <v>2964</v>
      </c>
      <c r="J227" s="22">
        <v>-14337</v>
      </c>
    </row>
    <row r="228" spans="1:10" ht="21" customHeight="1">
      <c r="A228" s="60" t="s">
        <v>222</v>
      </c>
      <c r="D228" s="99">
        <f>SUM(D213:D227)</f>
        <v>201722</v>
      </c>
      <c r="E228" s="7"/>
      <c r="F228" s="99">
        <f>SUM(F213:F227)</f>
        <v>81495</v>
      </c>
      <c r="H228" s="99">
        <f>SUM(H213:H227)</f>
        <v>198309</v>
      </c>
      <c r="J228" s="99">
        <f>SUM(J213:J227)</f>
        <v>65685</v>
      </c>
    </row>
    <row r="229" spans="1:10" ht="21" customHeight="1">
      <c r="A229" s="60"/>
      <c r="F229" s="105"/>
      <c r="G229" s="7"/>
      <c r="H229" s="105"/>
      <c r="I229" s="7"/>
      <c r="J229" s="108"/>
    </row>
    <row r="230" spans="1:10" ht="21" customHeight="1">
      <c r="A230" s="60"/>
      <c r="F230" s="14"/>
      <c r="G230" s="13"/>
      <c r="H230" s="13"/>
      <c r="I230" s="13"/>
      <c r="J230" s="13"/>
    </row>
    <row r="231" spans="1:10" ht="21" customHeight="1">
      <c r="A231" s="60" t="s">
        <v>5</v>
      </c>
      <c r="D231" s="45"/>
      <c r="J231" s="31"/>
    </row>
    <row r="232" spans="1:10" ht="21" customHeight="1">
      <c r="A232" s="60"/>
      <c r="B232" s="46"/>
      <c r="C232" s="46"/>
      <c r="D232" s="13"/>
      <c r="E232" s="14"/>
      <c r="F232" s="14"/>
      <c r="G232" s="14"/>
      <c r="H232" s="13"/>
      <c r="I232" s="14"/>
      <c r="J232" s="73" t="s">
        <v>119</v>
      </c>
    </row>
    <row r="233" spans="1:12" s="60" customFormat="1" ht="21" customHeight="1">
      <c r="A233" s="57" t="s">
        <v>91</v>
      </c>
      <c r="B233" s="57"/>
      <c r="C233" s="57"/>
      <c r="D233" s="57"/>
      <c r="E233" s="57"/>
      <c r="F233" s="57"/>
      <c r="G233" s="57"/>
      <c r="H233" s="57"/>
      <c r="I233" s="57"/>
      <c r="J233" s="57"/>
      <c r="K233" s="58"/>
      <c r="L233" s="59"/>
    </row>
    <row r="234" spans="1:12" s="60" customFormat="1" ht="21" customHeight="1">
      <c r="A234" s="57" t="s">
        <v>223</v>
      </c>
      <c r="B234" s="74"/>
      <c r="C234" s="75"/>
      <c r="D234" s="57"/>
      <c r="E234" s="57"/>
      <c r="F234" s="57"/>
      <c r="G234" s="57"/>
      <c r="H234" s="57"/>
      <c r="I234" s="57"/>
      <c r="J234" s="57"/>
      <c r="K234" s="58"/>
      <c r="L234" s="59"/>
    </row>
    <row r="235" spans="1:10" s="76" customFormat="1" ht="21" customHeight="1">
      <c r="A235" s="62" t="s">
        <v>199</v>
      </c>
      <c r="B235" s="74"/>
      <c r="C235" s="75"/>
      <c r="D235" s="57"/>
      <c r="E235" s="57"/>
      <c r="F235" s="57"/>
      <c r="G235" s="57"/>
      <c r="H235" s="57"/>
      <c r="I235" s="57"/>
      <c r="J235" s="57"/>
    </row>
    <row r="236" spans="1:10" s="76" customFormat="1" ht="21" customHeight="1">
      <c r="A236" s="62" t="s">
        <v>131</v>
      </c>
      <c r="B236" s="74"/>
      <c r="C236" s="75"/>
      <c r="D236" s="57"/>
      <c r="E236" s="57"/>
      <c r="F236" s="57"/>
      <c r="G236" s="57"/>
      <c r="H236" s="57"/>
      <c r="I236" s="57"/>
      <c r="J236" s="57"/>
    </row>
    <row r="237" spans="2:12" s="60" customFormat="1" ht="21" customHeight="1">
      <c r="B237" s="63"/>
      <c r="C237" s="63"/>
      <c r="D237" s="64"/>
      <c r="E237" s="65" t="s">
        <v>2</v>
      </c>
      <c r="F237" s="64"/>
      <c r="G237" s="66"/>
      <c r="H237" s="64"/>
      <c r="I237" s="65" t="s">
        <v>3</v>
      </c>
      <c r="J237" s="64"/>
      <c r="K237" s="59"/>
      <c r="L237" s="59"/>
    </row>
    <row r="238" spans="2:12" s="60" customFormat="1" ht="21" customHeight="1">
      <c r="B238" s="77"/>
      <c r="C238" s="77"/>
      <c r="D238" s="69">
        <v>2002</v>
      </c>
      <c r="E238" s="69"/>
      <c r="F238" s="69">
        <v>2001</v>
      </c>
      <c r="G238" s="69"/>
      <c r="H238" s="69">
        <v>2002</v>
      </c>
      <c r="I238" s="69"/>
      <c r="J238" s="69">
        <v>2001</v>
      </c>
      <c r="K238" s="59"/>
      <c r="L238" s="59"/>
    </row>
    <row r="239" spans="1:10" ht="21" customHeight="1">
      <c r="A239" s="78" t="s">
        <v>65</v>
      </c>
      <c r="D239" s="42"/>
      <c r="E239" s="7"/>
      <c r="F239" s="7"/>
      <c r="G239" s="7"/>
      <c r="H239" s="42"/>
      <c r="I239" s="7"/>
      <c r="J239" s="7"/>
    </row>
    <row r="240" spans="1:10" ht="21" customHeight="1">
      <c r="A240" s="60" t="s">
        <v>209</v>
      </c>
      <c r="D240" s="116">
        <v>-10300</v>
      </c>
      <c r="E240" s="116"/>
      <c r="F240" s="116" t="s">
        <v>0</v>
      </c>
      <c r="G240" s="116"/>
      <c r="H240" s="116">
        <v>-10300</v>
      </c>
      <c r="I240" s="116"/>
      <c r="J240" s="116" t="s">
        <v>0</v>
      </c>
    </row>
    <row r="241" spans="1:10" ht="21" customHeight="1">
      <c r="A241" s="60" t="s">
        <v>211</v>
      </c>
      <c r="D241" s="116" t="s">
        <v>0</v>
      </c>
      <c r="E241" s="116"/>
      <c r="F241" s="116">
        <v>-55570</v>
      </c>
      <c r="G241" s="116"/>
      <c r="H241" s="116">
        <v>-45000</v>
      </c>
      <c r="I241" s="116"/>
      <c r="J241" s="116">
        <v>-64739</v>
      </c>
    </row>
    <row r="242" spans="1:10" ht="21" customHeight="1">
      <c r="A242" s="60" t="s">
        <v>160</v>
      </c>
      <c r="D242" s="116">
        <v>11492</v>
      </c>
      <c r="E242" s="116"/>
      <c r="F242" s="116" t="s">
        <v>0</v>
      </c>
      <c r="G242" s="116"/>
      <c r="H242" s="116">
        <v>11492</v>
      </c>
      <c r="I242" s="116"/>
      <c r="J242" s="116" t="s">
        <v>0</v>
      </c>
    </row>
    <row r="243" spans="1:10" ht="21" customHeight="1">
      <c r="A243" s="60" t="s">
        <v>158</v>
      </c>
      <c r="D243" s="116">
        <v>8400</v>
      </c>
      <c r="E243" s="116"/>
      <c r="F243" s="116">
        <v>7939</v>
      </c>
      <c r="G243" s="116"/>
      <c r="H243" s="116">
        <v>13400</v>
      </c>
      <c r="I243" s="116"/>
      <c r="J243" s="116">
        <v>7939</v>
      </c>
    </row>
    <row r="244" spans="1:10" ht="21" customHeight="1">
      <c r="A244" s="60" t="s">
        <v>159</v>
      </c>
      <c r="D244" s="116">
        <v>141657</v>
      </c>
      <c r="E244" s="116"/>
      <c r="F244" s="116">
        <v>177876</v>
      </c>
      <c r="G244" s="116"/>
      <c r="H244" s="116">
        <v>141657</v>
      </c>
      <c r="I244" s="116"/>
      <c r="J244" s="116">
        <v>177653</v>
      </c>
    </row>
    <row r="245" spans="1:10" ht="21" customHeight="1">
      <c r="A245" s="60" t="s">
        <v>164</v>
      </c>
      <c r="D245" s="116">
        <v>9300</v>
      </c>
      <c r="E245" s="116"/>
      <c r="F245" s="116">
        <v>26519</v>
      </c>
      <c r="G245" s="116"/>
      <c r="H245" s="116">
        <v>9300</v>
      </c>
      <c r="I245" s="116"/>
      <c r="J245" s="116">
        <v>26519</v>
      </c>
    </row>
    <row r="246" spans="1:10" ht="21" customHeight="1">
      <c r="A246" s="60" t="s">
        <v>210</v>
      </c>
      <c r="D246" s="116">
        <v>7396</v>
      </c>
      <c r="E246" s="116"/>
      <c r="F246" s="116">
        <v>6386</v>
      </c>
      <c r="G246" s="116"/>
      <c r="H246" s="116">
        <v>7380</v>
      </c>
      <c r="I246" s="116"/>
      <c r="J246" s="116">
        <v>7278</v>
      </c>
    </row>
    <row r="247" spans="1:12" ht="21" customHeight="1">
      <c r="A247" s="60" t="s">
        <v>152</v>
      </c>
      <c r="D247" s="116">
        <v>-92145</v>
      </c>
      <c r="E247" s="116"/>
      <c r="F247" s="116">
        <v>-122160</v>
      </c>
      <c r="G247" s="116"/>
      <c r="H247" s="116">
        <v>-94786</v>
      </c>
      <c r="I247" s="116"/>
      <c r="J247" s="116">
        <v>-122157</v>
      </c>
      <c r="L247" s="55"/>
    </row>
    <row r="248" spans="1:10" ht="21" customHeight="1">
      <c r="A248" s="60" t="s">
        <v>191</v>
      </c>
      <c r="D248" s="132">
        <f>SUM(D240:D247)</f>
        <v>75800</v>
      </c>
      <c r="E248" s="116"/>
      <c r="F248" s="132">
        <f>SUM(F240:F247)</f>
        <v>40990</v>
      </c>
      <c r="G248" s="116"/>
      <c r="H248" s="132">
        <f>SUM(H240:H247)</f>
        <v>33143</v>
      </c>
      <c r="I248" s="116"/>
      <c r="J248" s="132">
        <f>SUM(J240:J247)</f>
        <v>32493</v>
      </c>
    </row>
    <row r="249" spans="1:10" ht="21" customHeight="1">
      <c r="A249" s="60"/>
      <c r="D249" s="113"/>
      <c r="E249" s="116"/>
      <c r="F249" s="113"/>
      <c r="G249" s="116"/>
      <c r="H249" s="113"/>
      <c r="I249" s="116"/>
      <c r="J249" s="113"/>
    </row>
    <row r="250" spans="1:10" ht="21" customHeight="1">
      <c r="A250" s="78" t="s">
        <v>66</v>
      </c>
      <c r="D250" s="116"/>
      <c r="E250" s="116"/>
      <c r="F250" s="116"/>
      <c r="G250" s="116"/>
      <c r="H250" s="116"/>
      <c r="I250" s="116"/>
      <c r="J250" s="116"/>
    </row>
    <row r="251" spans="1:10" ht="21" customHeight="1">
      <c r="A251" s="60" t="s">
        <v>212</v>
      </c>
      <c r="D251" s="116">
        <v>-26830</v>
      </c>
      <c r="E251" s="116"/>
      <c r="F251" s="116">
        <v>-101196</v>
      </c>
      <c r="G251" s="116"/>
      <c r="H251" s="116">
        <v>-26830</v>
      </c>
      <c r="I251" s="116"/>
      <c r="J251" s="116">
        <v>-96112</v>
      </c>
    </row>
    <row r="252" spans="1:10" ht="21" customHeight="1">
      <c r="A252" s="60" t="s">
        <v>175</v>
      </c>
      <c r="D252" s="116" t="s">
        <v>0</v>
      </c>
      <c r="E252" s="116"/>
      <c r="F252" s="116">
        <v>-6084</v>
      </c>
      <c r="G252" s="116"/>
      <c r="H252" s="116" t="s">
        <v>0</v>
      </c>
      <c r="I252" s="116"/>
      <c r="J252" s="116" t="s">
        <v>0</v>
      </c>
    </row>
    <row r="253" spans="1:10" ht="19.5" customHeight="1">
      <c r="A253" s="7" t="s">
        <v>182</v>
      </c>
      <c r="D253" s="116">
        <v>46500</v>
      </c>
      <c r="E253" s="116"/>
      <c r="F253" s="116" t="s">
        <v>0</v>
      </c>
      <c r="G253" s="116"/>
      <c r="H253" s="116" t="s">
        <v>0</v>
      </c>
      <c r="I253" s="116"/>
      <c r="J253" s="116" t="s">
        <v>0</v>
      </c>
    </row>
    <row r="254" spans="1:10" ht="19.5" customHeight="1">
      <c r="A254" s="7" t="s">
        <v>227</v>
      </c>
      <c r="D254" s="116">
        <v>-22500</v>
      </c>
      <c r="E254" s="116"/>
      <c r="F254" s="116" t="s">
        <v>0</v>
      </c>
      <c r="G254" s="116"/>
      <c r="H254" s="116">
        <v>-22500</v>
      </c>
      <c r="I254" s="116"/>
      <c r="J254" s="116" t="s">
        <v>0</v>
      </c>
    </row>
    <row r="255" spans="1:10" ht="19.5" customHeight="1">
      <c r="A255" s="7" t="s">
        <v>228</v>
      </c>
      <c r="D255" s="116">
        <v>-229280</v>
      </c>
      <c r="E255" s="116"/>
      <c r="F255" s="116" t="s">
        <v>0</v>
      </c>
      <c r="G255" s="116"/>
      <c r="H255" s="116">
        <v>-175000</v>
      </c>
      <c r="I255" s="116"/>
      <c r="J255" s="116" t="s">
        <v>0</v>
      </c>
    </row>
    <row r="256" spans="1:10" ht="19.5" customHeight="1">
      <c r="A256" s="7" t="s">
        <v>181</v>
      </c>
      <c r="D256" s="116">
        <v>-45000</v>
      </c>
      <c r="E256" s="116"/>
      <c r="F256" s="116" t="s">
        <v>0</v>
      </c>
      <c r="G256" s="116"/>
      <c r="H256" s="116" t="s">
        <v>0</v>
      </c>
      <c r="I256" s="116"/>
      <c r="J256" s="116" t="s">
        <v>0</v>
      </c>
    </row>
    <row r="257" spans="1:10" ht="21" customHeight="1">
      <c r="A257" s="60" t="s">
        <v>192</v>
      </c>
      <c r="D257" s="132">
        <f>SUM(D251:D256)</f>
        <v>-277110</v>
      </c>
      <c r="E257" s="116"/>
      <c r="F257" s="132">
        <f>SUM(F251:F256)</f>
        <v>-107280</v>
      </c>
      <c r="G257" s="116"/>
      <c r="H257" s="132">
        <f>SUM(H251:H256)</f>
        <v>-224330</v>
      </c>
      <c r="I257" s="116"/>
      <c r="J257" s="132">
        <f>SUM(J251:J256)</f>
        <v>-96112</v>
      </c>
    </row>
    <row r="258" spans="1:10" ht="21" customHeight="1">
      <c r="A258" s="60" t="s">
        <v>213</v>
      </c>
      <c r="D258" s="116">
        <f>SUM(D228+D248+D257)</f>
        <v>412</v>
      </c>
      <c r="E258" s="116"/>
      <c r="F258" s="116">
        <f>SUM(F228+F248+F257)</f>
        <v>15205</v>
      </c>
      <c r="G258" s="116"/>
      <c r="H258" s="116">
        <f>SUM(H228+H248+H257)</f>
        <v>7122</v>
      </c>
      <c r="I258" s="116"/>
      <c r="J258" s="116">
        <f>SUM(J228+J248+J257)</f>
        <v>2066</v>
      </c>
    </row>
    <row r="259" spans="1:10" ht="21" customHeight="1">
      <c r="A259" s="60" t="s">
        <v>128</v>
      </c>
      <c r="D259" s="116">
        <v>214293</v>
      </c>
      <c r="E259" s="116"/>
      <c r="F259" s="116">
        <v>51963</v>
      </c>
      <c r="G259" s="116"/>
      <c r="H259" s="116">
        <v>198114</v>
      </c>
      <c r="I259" s="116"/>
      <c r="J259" s="116">
        <v>50941</v>
      </c>
    </row>
    <row r="260" spans="1:10" ht="21" customHeight="1" thickBot="1">
      <c r="A260" s="60" t="s">
        <v>138</v>
      </c>
      <c r="D260" s="134">
        <f>SUM(D258:D259)</f>
        <v>214705</v>
      </c>
      <c r="E260" s="116"/>
      <c r="F260" s="134">
        <f>SUM(F258:F259)</f>
        <v>67168</v>
      </c>
      <c r="G260" s="116"/>
      <c r="H260" s="134">
        <f>SUM(H258:H259)</f>
        <v>205236</v>
      </c>
      <c r="I260" s="116"/>
      <c r="J260" s="134">
        <f>SUM(J258:J259)</f>
        <v>53007</v>
      </c>
    </row>
    <row r="261" spans="1:10" ht="21" customHeight="1" thickTop="1">
      <c r="A261" s="60"/>
      <c r="D261" s="113"/>
      <c r="E261" s="116"/>
      <c r="F261" s="113"/>
      <c r="G261" s="116"/>
      <c r="H261" s="113"/>
      <c r="I261" s="116"/>
      <c r="J261" s="113"/>
    </row>
    <row r="262" spans="1:10" ht="21" customHeight="1">
      <c r="A262" s="60" t="s">
        <v>67</v>
      </c>
      <c r="D262" s="116"/>
      <c r="E262" s="116"/>
      <c r="F262" s="116"/>
      <c r="G262" s="116"/>
      <c r="H262" s="116"/>
      <c r="I262" s="116"/>
      <c r="J262" s="116"/>
    </row>
    <row r="263" spans="1:10" ht="21" customHeight="1">
      <c r="A263" s="60" t="s">
        <v>129</v>
      </c>
      <c r="D263" s="116"/>
      <c r="E263" s="116"/>
      <c r="F263" s="116"/>
      <c r="G263" s="116"/>
      <c r="H263" s="116"/>
      <c r="I263" s="116"/>
      <c r="J263" s="116"/>
    </row>
    <row r="264" spans="1:10" ht="21" customHeight="1">
      <c r="A264" s="60" t="s">
        <v>193</v>
      </c>
      <c r="D264" s="116">
        <v>25288</v>
      </c>
      <c r="E264" s="116"/>
      <c r="F264" s="116">
        <v>45038</v>
      </c>
      <c r="G264" s="116"/>
      <c r="H264" s="116">
        <v>22620</v>
      </c>
      <c r="I264" s="116"/>
      <c r="J264" s="116">
        <v>40627</v>
      </c>
    </row>
    <row r="265" spans="1:10" ht="21" customHeight="1">
      <c r="A265" s="60"/>
      <c r="D265" s="116"/>
      <c r="E265" s="116"/>
      <c r="F265" s="116"/>
      <c r="G265" s="116"/>
      <c r="H265" s="116"/>
      <c r="I265" s="116"/>
      <c r="J265" s="116"/>
    </row>
    <row r="266" spans="1:10" ht="21" customHeight="1">
      <c r="A266" s="60" t="s">
        <v>5</v>
      </c>
      <c r="J266" s="31"/>
    </row>
  </sheetData>
  <mergeCells count="1">
    <mergeCell ref="A78:J78"/>
  </mergeCells>
  <printOptions horizontalCentered="1"/>
  <pageMargins left="0.984251968503937" right="0.3937007874015748" top="0.3937007874015748" bottom="0.3937007874015748" header="0.1968503937007874" footer="0.1968503937007874"/>
  <pageSetup horizontalDpi="600" verticalDpi="600" orientation="portrait" scale="80" r:id="rId2"/>
  <rowBreaks count="6" manualBreakCount="6">
    <brk id="40" max="255" man="1"/>
    <brk id="77" max="255" man="1"/>
    <brk id="120" max="255" man="1"/>
    <brk id="154" max="255" man="1"/>
    <brk id="189" max="255" man="1"/>
    <brk id="23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3"/>
  <sheetViews>
    <sheetView showGridLines="0" zoomScale="75" zoomScaleNormal="75" workbookViewId="0" topLeftCell="A10">
      <selection activeCell="F20" sqref="F20"/>
    </sheetView>
  </sheetViews>
  <sheetFormatPr defaultColWidth="9.00390625" defaultRowHeight="12.75"/>
  <cols>
    <col min="1" max="1" width="34.375" style="80" customWidth="1"/>
    <col min="2" max="2" width="3.25390625" style="80" customWidth="1"/>
    <col min="3" max="3" width="1.75390625" style="80" customWidth="1"/>
    <col min="4" max="4" width="10.75390625" style="87" customWidth="1"/>
    <col min="5" max="5" width="1.75390625" style="87" customWidth="1"/>
    <col min="6" max="6" width="10.75390625" style="87" customWidth="1"/>
    <col min="7" max="7" width="1.75390625" style="87" customWidth="1"/>
    <col min="8" max="8" width="10.75390625" style="87" customWidth="1"/>
    <col min="9" max="9" width="1.75390625" style="87" customWidth="1"/>
    <col min="10" max="10" width="10.75390625" style="87" customWidth="1"/>
    <col min="11" max="11" width="1.75390625" style="87" customWidth="1"/>
    <col min="12" max="12" width="10.75390625" style="87" customWidth="1"/>
    <col min="13" max="13" width="1.75390625" style="87" customWidth="1"/>
    <col min="14" max="14" width="10.75390625" style="87" customWidth="1"/>
    <col min="15" max="15" width="1.75390625" style="87" customWidth="1"/>
    <col min="16" max="16" width="11.75390625" style="87" customWidth="1"/>
    <col min="17" max="17" width="1.75390625" style="87" customWidth="1"/>
    <col min="18" max="18" width="10.75390625" style="87" customWidth="1"/>
    <col min="19" max="19" width="1.75390625" style="87" customWidth="1"/>
    <col min="20" max="20" width="11.25390625" style="87" customWidth="1"/>
    <col min="21" max="21" width="1.75390625" style="87" customWidth="1"/>
    <col min="22" max="22" width="11.25390625" style="87" customWidth="1"/>
    <col min="23" max="16384" width="9.125" style="80" customWidth="1"/>
  </cols>
  <sheetData>
    <row r="1" ht="18.75">
      <c r="V1" s="73" t="s">
        <v>119</v>
      </c>
    </row>
    <row r="2" spans="1:22" ht="18">
      <c r="A2" s="140" t="s">
        <v>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22" ht="18">
      <c r="A3" s="140" t="s">
        <v>77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s="76" customFormat="1" ht="21" customHeight="1">
      <c r="A4" s="140" t="s">
        <v>199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s="76" customFormat="1" ht="21" customHeight="1">
      <c r="A5" s="140" t="s">
        <v>131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7" spans="4:22" ht="18">
      <c r="D7" s="138" t="s">
        <v>78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4:22" s="79" customFormat="1" ht="18">
      <c r="D8" s="137" t="s">
        <v>80</v>
      </c>
      <c r="E8" s="137"/>
      <c r="F8" s="137"/>
      <c r="G8" s="85"/>
      <c r="H8" s="136" t="s">
        <v>49</v>
      </c>
      <c r="I8" s="136"/>
      <c r="J8" s="136"/>
      <c r="K8" s="136"/>
      <c r="L8" s="136"/>
      <c r="M8" s="85"/>
      <c r="Q8" s="85"/>
      <c r="S8" s="86"/>
      <c r="T8" s="85"/>
      <c r="U8" s="86"/>
      <c r="V8" s="86"/>
    </row>
    <row r="9" spans="4:22" s="79" customFormat="1" ht="18">
      <c r="D9" s="139" t="s">
        <v>108</v>
      </c>
      <c r="E9" s="139"/>
      <c r="F9" s="139"/>
      <c r="G9" s="85"/>
      <c r="H9" s="85"/>
      <c r="I9" s="85"/>
      <c r="J9" s="85" t="s">
        <v>84</v>
      </c>
      <c r="K9" s="85"/>
      <c r="L9" s="85" t="s">
        <v>142</v>
      </c>
      <c r="M9" s="85"/>
      <c r="N9" s="139" t="s">
        <v>51</v>
      </c>
      <c r="O9" s="139"/>
      <c r="P9" s="139"/>
      <c r="Q9" s="85"/>
      <c r="R9" s="86" t="s">
        <v>215</v>
      </c>
      <c r="S9" s="86"/>
      <c r="T9" s="86"/>
      <c r="U9" s="86"/>
      <c r="V9" s="86"/>
    </row>
    <row r="10" spans="4:22" s="79" customFormat="1" ht="18">
      <c r="D10" s="86" t="s">
        <v>161</v>
      </c>
      <c r="E10" s="86"/>
      <c r="F10" s="86" t="s">
        <v>96</v>
      </c>
      <c r="G10" s="85"/>
      <c r="H10" s="85" t="s">
        <v>81</v>
      </c>
      <c r="I10" s="85"/>
      <c r="J10" s="85" t="s">
        <v>85</v>
      </c>
      <c r="K10" s="85"/>
      <c r="L10" s="85" t="s">
        <v>143</v>
      </c>
      <c r="M10" s="85"/>
      <c r="N10" s="86" t="s">
        <v>86</v>
      </c>
      <c r="O10" s="86"/>
      <c r="P10" s="86" t="s">
        <v>166</v>
      </c>
      <c r="Q10" s="85"/>
      <c r="R10" s="86" t="s">
        <v>225</v>
      </c>
      <c r="S10" s="86"/>
      <c r="T10" s="86"/>
      <c r="U10" s="86"/>
      <c r="V10" s="86"/>
    </row>
    <row r="11" spans="4:22" s="79" customFormat="1" ht="18">
      <c r="D11" s="84" t="s">
        <v>79</v>
      </c>
      <c r="E11" s="85"/>
      <c r="F11" s="84" t="s">
        <v>79</v>
      </c>
      <c r="G11" s="85"/>
      <c r="H11" s="84" t="s">
        <v>82</v>
      </c>
      <c r="I11" s="85"/>
      <c r="J11" s="84" t="s">
        <v>83</v>
      </c>
      <c r="K11" s="85"/>
      <c r="L11" s="84" t="s">
        <v>144</v>
      </c>
      <c r="M11" s="85"/>
      <c r="N11" s="84" t="s">
        <v>109</v>
      </c>
      <c r="O11" s="85"/>
      <c r="P11" s="84" t="s">
        <v>167</v>
      </c>
      <c r="Q11" s="85"/>
      <c r="R11" s="84" t="s">
        <v>110</v>
      </c>
      <c r="S11" s="85"/>
      <c r="T11" s="84" t="s">
        <v>111</v>
      </c>
      <c r="U11" s="85"/>
      <c r="V11" s="84" t="s">
        <v>87</v>
      </c>
    </row>
    <row r="12" spans="1:22" ht="18">
      <c r="A12" s="88" t="s">
        <v>139</v>
      </c>
      <c r="D12" s="91">
        <v>70000</v>
      </c>
      <c r="E12" s="91"/>
      <c r="F12" s="91">
        <v>780000</v>
      </c>
      <c r="G12" s="91"/>
      <c r="H12" s="91">
        <v>1036000</v>
      </c>
      <c r="I12" s="91"/>
      <c r="J12" s="91">
        <v>443715</v>
      </c>
      <c r="K12" s="91"/>
      <c r="L12" s="90" t="s">
        <v>0</v>
      </c>
      <c r="M12" s="91"/>
      <c r="N12" s="91">
        <v>48565</v>
      </c>
      <c r="O12" s="91"/>
      <c r="P12" s="91">
        <v>-968880</v>
      </c>
      <c r="Q12" s="91"/>
      <c r="R12" s="91">
        <v>-67000</v>
      </c>
      <c r="S12" s="91"/>
      <c r="T12" s="91">
        <v>1</v>
      </c>
      <c r="U12" s="91"/>
      <c r="V12" s="91">
        <f>SUM(D12:U12)</f>
        <v>1342401</v>
      </c>
    </row>
    <row r="13" spans="1:22" ht="18">
      <c r="A13" s="80" t="s">
        <v>176</v>
      </c>
      <c r="D13" s="90" t="s">
        <v>0</v>
      </c>
      <c r="E13" s="94"/>
      <c r="F13" s="90" t="s">
        <v>0</v>
      </c>
      <c r="G13" s="94"/>
      <c r="H13" s="90" t="s">
        <v>0</v>
      </c>
      <c r="I13" s="94"/>
      <c r="J13" s="90" t="s">
        <v>0</v>
      </c>
      <c r="K13" s="91"/>
      <c r="L13" s="90">
        <v>38163</v>
      </c>
      <c r="M13" s="91"/>
      <c r="N13" s="90" t="s">
        <v>0</v>
      </c>
      <c r="O13" s="91"/>
      <c r="P13" s="90" t="s">
        <v>0</v>
      </c>
      <c r="Q13" s="92"/>
      <c r="R13" s="90" t="s">
        <v>0</v>
      </c>
      <c r="S13" s="94"/>
      <c r="T13" s="90">
        <v>19486</v>
      </c>
      <c r="U13" s="91"/>
      <c r="V13" s="91">
        <f>SUM(D13:U13)</f>
        <v>57649</v>
      </c>
    </row>
    <row r="14" spans="1:22" ht="18">
      <c r="A14" s="80" t="s">
        <v>88</v>
      </c>
      <c r="B14" s="82"/>
      <c r="D14" s="90" t="s">
        <v>0</v>
      </c>
      <c r="E14" s="94"/>
      <c r="F14" s="90" t="s">
        <v>0</v>
      </c>
      <c r="G14" s="94"/>
      <c r="H14" s="90" t="s">
        <v>0</v>
      </c>
      <c r="I14" s="94"/>
      <c r="J14" s="90" t="s">
        <v>0</v>
      </c>
      <c r="K14" s="92"/>
      <c r="L14" s="90" t="s">
        <v>0</v>
      </c>
      <c r="M14" s="94"/>
      <c r="N14" s="90" t="s">
        <v>0</v>
      </c>
      <c r="O14" s="90"/>
      <c r="P14" s="92">
        <f>Eng!F181</f>
        <v>245177</v>
      </c>
      <c r="Q14" s="94"/>
      <c r="R14" s="90" t="s">
        <v>0</v>
      </c>
      <c r="S14" s="94"/>
      <c r="T14" s="90">
        <v>-17125</v>
      </c>
      <c r="U14" s="94"/>
      <c r="V14" s="91">
        <f>SUM(D14:U14)</f>
        <v>228052</v>
      </c>
    </row>
    <row r="15" spans="1:22" ht="18">
      <c r="A15" s="80" t="s">
        <v>226</v>
      </c>
      <c r="D15" s="90" t="s">
        <v>0</v>
      </c>
      <c r="E15" s="94"/>
      <c r="F15" s="90" t="s">
        <v>0</v>
      </c>
      <c r="G15" s="94"/>
      <c r="H15" s="90" t="s">
        <v>0</v>
      </c>
      <c r="I15" s="94"/>
      <c r="J15" s="90" t="s">
        <v>0</v>
      </c>
      <c r="K15" s="92"/>
      <c r="L15" s="90" t="s">
        <v>0</v>
      </c>
      <c r="M15" s="94"/>
      <c r="N15" s="90" t="s">
        <v>0</v>
      </c>
      <c r="O15" s="90"/>
      <c r="P15" s="90" t="s">
        <v>0</v>
      </c>
      <c r="Q15" s="94"/>
      <c r="R15" s="94">
        <v>38747</v>
      </c>
      <c r="S15" s="94"/>
      <c r="T15" s="90" t="s">
        <v>0</v>
      </c>
      <c r="U15" s="94"/>
      <c r="V15" s="94">
        <f>SUM(D15:U15)</f>
        <v>38747</v>
      </c>
    </row>
    <row r="16" spans="1:22" ht="18">
      <c r="A16" s="80" t="s">
        <v>147</v>
      </c>
      <c r="D16" s="90"/>
      <c r="E16" s="94"/>
      <c r="F16" s="90"/>
      <c r="G16" s="94"/>
      <c r="H16" s="90"/>
      <c r="I16" s="94"/>
      <c r="J16" s="90"/>
      <c r="K16" s="92"/>
      <c r="L16" s="90"/>
      <c r="M16" s="94"/>
      <c r="N16" s="90"/>
      <c r="O16" s="90"/>
      <c r="P16" s="90"/>
      <c r="Q16" s="94"/>
      <c r="R16" s="94"/>
      <c r="S16" s="94"/>
      <c r="T16" s="90"/>
      <c r="U16" s="94"/>
      <c r="V16" s="94"/>
    </row>
    <row r="17" spans="1:24" ht="18">
      <c r="A17" s="80" t="s">
        <v>148</v>
      </c>
      <c r="D17" s="92" t="s">
        <v>0</v>
      </c>
      <c r="E17" s="94"/>
      <c r="F17" s="92" t="s">
        <v>0</v>
      </c>
      <c r="G17" s="94"/>
      <c r="H17" s="92" t="s">
        <v>0</v>
      </c>
      <c r="I17" s="94"/>
      <c r="J17" s="92" t="s">
        <v>0</v>
      </c>
      <c r="K17" s="92"/>
      <c r="L17" s="92" t="s">
        <v>0</v>
      </c>
      <c r="M17" s="94"/>
      <c r="N17" s="92" t="s">
        <v>0</v>
      </c>
      <c r="O17" s="92"/>
      <c r="P17" s="92" t="s">
        <v>0</v>
      </c>
      <c r="Q17" s="94"/>
      <c r="R17" s="92" t="s">
        <v>0</v>
      </c>
      <c r="S17" s="94"/>
      <c r="T17" s="93">
        <v>110893</v>
      </c>
      <c r="U17" s="94"/>
      <c r="V17" s="93">
        <f>SUM(D17:U17)</f>
        <v>110893</v>
      </c>
      <c r="W17" s="97"/>
      <c r="X17" s="97"/>
    </row>
    <row r="18" spans="1:22" ht="18.75" thickBot="1">
      <c r="A18" s="88" t="s">
        <v>206</v>
      </c>
      <c r="D18" s="95">
        <f>SUM(D12:D17)</f>
        <v>70000</v>
      </c>
      <c r="E18" s="94"/>
      <c r="F18" s="95">
        <f>SUM(F12:F17)</f>
        <v>780000</v>
      </c>
      <c r="G18" s="94"/>
      <c r="H18" s="95">
        <f>SUM(H12:H17)</f>
        <v>1036000</v>
      </c>
      <c r="I18" s="94"/>
      <c r="J18" s="95">
        <f>SUM(J12:J17)</f>
        <v>443715</v>
      </c>
      <c r="K18" s="94"/>
      <c r="L18" s="96">
        <f>SUM(L13:L17)</f>
        <v>38163</v>
      </c>
      <c r="M18" s="94"/>
      <c r="N18" s="95">
        <f>SUM(N12:N17)</f>
        <v>48565</v>
      </c>
      <c r="O18" s="94"/>
      <c r="P18" s="95">
        <f>SUM(P12:P17)</f>
        <v>-723703</v>
      </c>
      <c r="Q18" s="94"/>
      <c r="R18" s="95">
        <f>SUM(R12:R17)</f>
        <v>-28253</v>
      </c>
      <c r="S18" s="94"/>
      <c r="T18" s="95">
        <f>SUM(T12:T17)</f>
        <v>113255</v>
      </c>
      <c r="U18" s="94"/>
      <c r="V18" s="95">
        <f>SUM(V12:V17)</f>
        <v>1777742</v>
      </c>
    </row>
    <row r="19" spans="1:22" ht="18.75" thickTop="1">
      <c r="A19" s="88"/>
      <c r="D19" s="94"/>
      <c r="E19" s="94"/>
      <c r="F19" s="94"/>
      <c r="G19" s="94"/>
      <c r="H19" s="94"/>
      <c r="I19" s="94"/>
      <c r="J19" s="94"/>
      <c r="K19" s="94"/>
      <c r="L19" s="92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ht="18">
      <c r="A20" s="88" t="s">
        <v>140</v>
      </c>
      <c r="D20" s="94">
        <v>70000</v>
      </c>
      <c r="E20" s="94"/>
      <c r="F20" s="94">
        <v>780000</v>
      </c>
      <c r="G20" s="94"/>
      <c r="H20" s="94">
        <v>1036000</v>
      </c>
      <c r="I20" s="94"/>
      <c r="J20" s="94">
        <v>443715</v>
      </c>
      <c r="K20" s="94"/>
      <c r="L20" s="94">
        <v>161847</v>
      </c>
      <c r="M20" s="94"/>
      <c r="N20" s="94">
        <v>48565</v>
      </c>
      <c r="O20" s="94"/>
      <c r="P20" s="94">
        <v>-614608</v>
      </c>
      <c r="Q20" s="94"/>
      <c r="R20" s="94">
        <v>-28752</v>
      </c>
      <c r="S20" s="94"/>
      <c r="T20" s="94">
        <v>187870</v>
      </c>
      <c r="U20" s="94"/>
      <c r="V20" s="94">
        <f>SUM(D20:U20)</f>
        <v>2084637</v>
      </c>
    </row>
    <row r="21" spans="1:22" ht="18">
      <c r="A21" s="80" t="s">
        <v>88</v>
      </c>
      <c r="D21" s="90" t="s">
        <v>0</v>
      </c>
      <c r="E21" s="90"/>
      <c r="F21" s="90" t="s">
        <v>0</v>
      </c>
      <c r="G21" s="90"/>
      <c r="H21" s="90" t="s">
        <v>0</v>
      </c>
      <c r="I21" s="90"/>
      <c r="J21" s="90" t="s">
        <v>0</v>
      </c>
      <c r="K21" s="90"/>
      <c r="L21" s="90" t="s">
        <v>0</v>
      </c>
      <c r="M21" s="90"/>
      <c r="N21" s="90" t="s">
        <v>0</v>
      </c>
      <c r="O21" s="90"/>
      <c r="P21" s="90">
        <f>SUM(Eng!H181)</f>
        <v>326027</v>
      </c>
      <c r="Q21" s="90"/>
      <c r="R21" s="92" t="s">
        <v>0</v>
      </c>
      <c r="S21" s="90"/>
      <c r="T21" s="92">
        <v>1981</v>
      </c>
      <c r="U21" s="91"/>
      <c r="V21" s="91">
        <f>SUM(P21:T21)</f>
        <v>328008</v>
      </c>
    </row>
    <row r="22" spans="1:22" ht="18">
      <c r="A22" s="80" t="s">
        <v>194</v>
      </c>
      <c r="D22" s="92">
        <v>-30000</v>
      </c>
      <c r="E22" s="92"/>
      <c r="F22" s="92">
        <v>30000</v>
      </c>
      <c r="G22" s="92"/>
      <c r="H22" s="92" t="s">
        <v>0</v>
      </c>
      <c r="I22" s="92"/>
      <c r="J22" s="92" t="s">
        <v>0</v>
      </c>
      <c r="K22" s="92"/>
      <c r="L22" s="92" t="s">
        <v>0</v>
      </c>
      <c r="M22" s="92"/>
      <c r="N22" s="92" t="s">
        <v>0</v>
      </c>
      <c r="O22" s="92"/>
      <c r="P22" s="92" t="s">
        <v>0</v>
      </c>
      <c r="Q22" s="92"/>
      <c r="R22" s="92" t="s">
        <v>0</v>
      </c>
      <c r="S22" s="92"/>
      <c r="T22" s="92" t="s">
        <v>0</v>
      </c>
      <c r="U22" s="91"/>
      <c r="V22" s="90" t="s">
        <v>0</v>
      </c>
    </row>
    <row r="23" spans="1:22" ht="18">
      <c r="A23" s="80" t="s">
        <v>226</v>
      </c>
      <c r="D23" s="90" t="s">
        <v>0</v>
      </c>
      <c r="E23" s="90"/>
      <c r="F23" s="90" t="s">
        <v>0</v>
      </c>
      <c r="G23" s="90"/>
      <c r="H23" s="90" t="s">
        <v>0</v>
      </c>
      <c r="I23" s="90"/>
      <c r="J23" s="90" t="s">
        <v>0</v>
      </c>
      <c r="K23" s="90"/>
      <c r="L23" s="90" t="s">
        <v>0</v>
      </c>
      <c r="M23" s="90"/>
      <c r="N23" s="90" t="s">
        <v>0</v>
      </c>
      <c r="O23" s="90"/>
      <c r="P23" s="90" t="s">
        <v>0</v>
      </c>
      <c r="Q23" s="90"/>
      <c r="R23" s="90">
        <v>7342</v>
      </c>
      <c r="S23" s="90"/>
      <c r="T23" s="92" t="s">
        <v>0</v>
      </c>
      <c r="U23" s="91"/>
      <c r="V23" s="91">
        <f>SUM(P23:T23)</f>
        <v>7342</v>
      </c>
    </row>
    <row r="24" ht="18">
      <c r="A24" s="80" t="s">
        <v>151</v>
      </c>
    </row>
    <row r="25" spans="1:22" ht="18">
      <c r="A25" s="80" t="s">
        <v>149</v>
      </c>
      <c r="D25" s="92" t="s">
        <v>0</v>
      </c>
      <c r="E25" s="90"/>
      <c r="F25" s="92" t="s">
        <v>0</v>
      </c>
      <c r="G25" s="90"/>
      <c r="H25" s="92" t="s">
        <v>0</v>
      </c>
      <c r="I25" s="90"/>
      <c r="J25" s="92" t="s">
        <v>0</v>
      </c>
      <c r="K25" s="90"/>
      <c r="L25" s="92" t="s">
        <v>0</v>
      </c>
      <c r="M25" s="90"/>
      <c r="N25" s="92" t="s">
        <v>0</v>
      </c>
      <c r="O25" s="90"/>
      <c r="P25" s="90" t="s">
        <v>0</v>
      </c>
      <c r="Q25" s="90"/>
      <c r="R25" s="92" t="s">
        <v>0</v>
      </c>
      <c r="S25" s="90"/>
      <c r="T25" s="90">
        <v>-79969</v>
      </c>
      <c r="U25" s="91"/>
      <c r="V25" s="91">
        <f>SUM(N25:U25)</f>
        <v>-79969</v>
      </c>
    </row>
    <row r="26" spans="1:22" ht="18">
      <c r="A26" s="80" t="s">
        <v>150</v>
      </c>
      <c r="D26" s="92" t="s">
        <v>0</v>
      </c>
      <c r="E26" s="90"/>
      <c r="F26" s="92" t="s">
        <v>0</v>
      </c>
      <c r="G26" s="90"/>
      <c r="H26" s="92" t="s">
        <v>0</v>
      </c>
      <c r="I26" s="90"/>
      <c r="J26" s="92" t="s">
        <v>0</v>
      </c>
      <c r="K26" s="90"/>
      <c r="L26" s="92">
        <v>-12410</v>
      </c>
      <c r="M26" s="90"/>
      <c r="N26" s="92" t="s">
        <v>0</v>
      </c>
      <c r="O26" s="90"/>
      <c r="P26" s="92" t="s">
        <v>0</v>
      </c>
      <c r="Q26" s="90"/>
      <c r="R26" s="92" t="s">
        <v>0</v>
      </c>
      <c r="S26" s="90"/>
      <c r="T26" s="92">
        <v>-2930</v>
      </c>
      <c r="U26" s="91"/>
      <c r="V26" s="91">
        <f>SUM(H26:U26)</f>
        <v>-15340</v>
      </c>
    </row>
    <row r="27" spans="1:22" ht="18.75" thickBot="1">
      <c r="A27" s="88" t="s">
        <v>207</v>
      </c>
      <c r="D27" s="95">
        <f>SUM(D20:D26)</f>
        <v>40000</v>
      </c>
      <c r="E27" s="91"/>
      <c r="F27" s="95">
        <f>SUM(F20:F25)</f>
        <v>810000</v>
      </c>
      <c r="G27" s="91"/>
      <c r="H27" s="95">
        <f>SUM(H20:H25)</f>
        <v>1036000</v>
      </c>
      <c r="I27" s="91"/>
      <c r="J27" s="95">
        <f>SUM(J20:J25)</f>
        <v>443715</v>
      </c>
      <c r="K27" s="94"/>
      <c r="L27" s="95">
        <f>SUM(L20:L26)</f>
        <v>149437</v>
      </c>
      <c r="M27" s="91"/>
      <c r="N27" s="95">
        <f>SUM(N20:N25)</f>
        <v>48565</v>
      </c>
      <c r="O27" s="91"/>
      <c r="P27" s="95">
        <f>SUM(P20:P25)</f>
        <v>-288581</v>
      </c>
      <c r="Q27" s="91"/>
      <c r="R27" s="95">
        <f>SUM(R20:R25)</f>
        <v>-21410</v>
      </c>
      <c r="S27" s="91"/>
      <c r="T27" s="95">
        <f>SUM(T20:T26)</f>
        <v>106952</v>
      </c>
      <c r="U27" s="91"/>
      <c r="V27" s="95">
        <f>SUM(V20:V26)</f>
        <v>2324678</v>
      </c>
    </row>
    <row r="28" ht="18.75" thickTop="1">
      <c r="V28" s="87">
        <f>SUM(V27-Eng!D112)</f>
        <v>0</v>
      </c>
    </row>
    <row r="29" ht="18">
      <c r="A29" s="83" t="s">
        <v>5</v>
      </c>
    </row>
    <row r="31" spans="20:22" ht="18.75">
      <c r="T31" s="73" t="s">
        <v>119</v>
      </c>
      <c r="V31" s="80"/>
    </row>
    <row r="32" spans="1:22" ht="19.5" customHeight="1">
      <c r="A32" s="140" t="s">
        <v>91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:22" ht="18">
      <c r="A33" s="140" t="s">
        <v>116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s="76" customFormat="1" ht="21" customHeight="1">
      <c r="A34" s="140" t="s">
        <v>199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s="76" customFormat="1" ht="21" customHeight="1">
      <c r="A35" s="140" t="s">
        <v>131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4:20" ht="18"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4:22" ht="18">
      <c r="D37" s="138" t="s">
        <v>89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86"/>
      <c r="V37" s="86"/>
    </row>
    <row r="38" spans="4:22" s="79" customFormat="1" ht="18">
      <c r="D38" s="137" t="s">
        <v>80</v>
      </c>
      <c r="E38" s="137"/>
      <c r="F38" s="137"/>
      <c r="G38" s="85"/>
      <c r="H38" s="136" t="s">
        <v>49</v>
      </c>
      <c r="I38" s="136"/>
      <c r="J38" s="136"/>
      <c r="K38" s="136"/>
      <c r="L38" s="136"/>
      <c r="M38" s="85"/>
      <c r="Q38" s="85"/>
      <c r="S38" s="86"/>
      <c r="T38" s="86"/>
      <c r="U38" s="86"/>
      <c r="V38" s="85"/>
    </row>
    <row r="39" spans="4:22" s="79" customFormat="1" ht="18">
      <c r="D39" s="139" t="s">
        <v>108</v>
      </c>
      <c r="E39" s="139"/>
      <c r="F39" s="139"/>
      <c r="G39" s="85"/>
      <c r="H39" s="85"/>
      <c r="I39" s="85"/>
      <c r="J39" s="85" t="s">
        <v>84</v>
      </c>
      <c r="K39" s="85"/>
      <c r="L39" s="85" t="s">
        <v>142</v>
      </c>
      <c r="M39" s="85"/>
      <c r="N39" s="139" t="s">
        <v>51</v>
      </c>
      <c r="O39" s="139"/>
      <c r="P39" s="139"/>
      <c r="Q39" s="85"/>
      <c r="R39" s="86" t="s">
        <v>215</v>
      </c>
      <c r="S39" s="86"/>
      <c r="T39" s="86"/>
      <c r="U39" s="86"/>
      <c r="V39" s="85"/>
    </row>
    <row r="40" spans="4:22" s="79" customFormat="1" ht="18">
      <c r="D40" s="86" t="s">
        <v>161</v>
      </c>
      <c r="E40" s="86"/>
      <c r="F40" s="86" t="s">
        <v>96</v>
      </c>
      <c r="G40" s="85"/>
      <c r="H40" s="85" t="s">
        <v>81</v>
      </c>
      <c r="I40" s="85"/>
      <c r="J40" s="85" t="s">
        <v>85</v>
      </c>
      <c r="K40" s="85"/>
      <c r="L40" s="85" t="s">
        <v>143</v>
      </c>
      <c r="M40" s="85"/>
      <c r="N40" s="86" t="s">
        <v>86</v>
      </c>
      <c r="O40" s="86"/>
      <c r="P40" s="86" t="s">
        <v>166</v>
      </c>
      <c r="Q40" s="85"/>
      <c r="R40" s="86" t="s">
        <v>225</v>
      </c>
      <c r="S40" s="86"/>
      <c r="T40" s="86"/>
      <c r="U40" s="86"/>
      <c r="V40" s="85"/>
    </row>
    <row r="41" spans="4:22" s="79" customFormat="1" ht="18">
      <c r="D41" s="84" t="s">
        <v>79</v>
      </c>
      <c r="E41" s="85"/>
      <c r="F41" s="84" t="s">
        <v>79</v>
      </c>
      <c r="G41" s="85"/>
      <c r="H41" s="84" t="s">
        <v>82</v>
      </c>
      <c r="I41" s="85"/>
      <c r="J41" s="84" t="s">
        <v>83</v>
      </c>
      <c r="K41" s="85"/>
      <c r="L41" s="84" t="s">
        <v>144</v>
      </c>
      <c r="M41" s="85"/>
      <c r="N41" s="84" t="s">
        <v>109</v>
      </c>
      <c r="O41" s="85"/>
      <c r="P41" s="84" t="s">
        <v>167</v>
      </c>
      <c r="Q41" s="85"/>
      <c r="R41" s="84" t="s">
        <v>110</v>
      </c>
      <c r="S41" s="85"/>
      <c r="T41" s="84" t="s">
        <v>87</v>
      </c>
      <c r="U41" s="85"/>
      <c r="V41" s="85"/>
    </row>
    <row r="42" spans="2:22" ht="18">
      <c r="B42" s="81"/>
      <c r="V42" s="85"/>
    </row>
    <row r="43" spans="1:22" ht="18">
      <c r="A43" s="88" t="s">
        <v>139</v>
      </c>
      <c r="D43" s="90">
        <v>70000</v>
      </c>
      <c r="E43" s="90"/>
      <c r="F43" s="90">
        <v>780000</v>
      </c>
      <c r="G43" s="90"/>
      <c r="H43" s="90">
        <v>1036000</v>
      </c>
      <c r="I43" s="90"/>
      <c r="J43" s="90">
        <v>443715</v>
      </c>
      <c r="K43" s="90"/>
      <c r="L43" s="90" t="s">
        <v>0</v>
      </c>
      <c r="M43" s="90"/>
      <c r="N43" s="90">
        <v>48565</v>
      </c>
      <c r="O43" s="90"/>
      <c r="P43" s="90">
        <v>-968880</v>
      </c>
      <c r="Q43" s="90"/>
      <c r="R43" s="90">
        <v>-67000</v>
      </c>
      <c r="S43" s="90"/>
      <c r="T43" s="90">
        <f>SUM(D43:S43)</f>
        <v>1342400</v>
      </c>
      <c r="U43" s="91"/>
      <c r="V43" s="94"/>
    </row>
    <row r="44" spans="1:22" ht="18">
      <c r="A44" s="80" t="s">
        <v>176</v>
      </c>
      <c r="D44" s="90" t="s">
        <v>0</v>
      </c>
      <c r="E44" s="92"/>
      <c r="F44" s="90" t="s">
        <v>0</v>
      </c>
      <c r="G44" s="92"/>
      <c r="H44" s="90" t="s">
        <v>0</v>
      </c>
      <c r="I44" s="92"/>
      <c r="J44" s="90" t="s">
        <v>0</v>
      </c>
      <c r="K44" s="90"/>
      <c r="L44" s="90">
        <v>38163</v>
      </c>
      <c r="M44" s="90"/>
      <c r="N44" s="90" t="s">
        <v>0</v>
      </c>
      <c r="O44" s="90"/>
      <c r="P44" s="90" t="s">
        <v>0</v>
      </c>
      <c r="Q44" s="92"/>
      <c r="R44" s="90" t="s">
        <v>0</v>
      </c>
      <c r="S44" s="92"/>
      <c r="T44" s="90">
        <f>SUM(D44:S44)</f>
        <v>38163</v>
      </c>
      <c r="U44" s="91"/>
      <c r="V44" s="91"/>
    </row>
    <row r="45" spans="1:22" ht="18">
      <c r="A45" s="80" t="s">
        <v>88</v>
      </c>
      <c r="B45" s="82"/>
      <c r="D45" s="90" t="s">
        <v>0</v>
      </c>
      <c r="E45" s="90"/>
      <c r="F45" s="90" t="s">
        <v>0</v>
      </c>
      <c r="G45" s="90"/>
      <c r="H45" s="90" t="s">
        <v>0</v>
      </c>
      <c r="I45" s="90"/>
      <c r="J45" s="90" t="s">
        <v>0</v>
      </c>
      <c r="K45" s="90"/>
      <c r="L45" s="90" t="s">
        <v>0</v>
      </c>
      <c r="M45" s="90"/>
      <c r="N45" s="90" t="s">
        <v>0</v>
      </c>
      <c r="O45" s="90"/>
      <c r="P45" s="90">
        <f>Eng!J181</f>
        <v>245177</v>
      </c>
      <c r="Q45" s="90"/>
      <c r="R45" s="90" t="s">
        <v>0</v>
      </c>
      <c r="S45" s="90"/>
      <c r="T45" s="90">
        <f>SUM(D45:S45)</f>
        <v>245177</v>
      </c>
      <c r="U45" s="94"/>
      <c r="V45" s="94"/>
    </row>
    <row r="46" spans="1:22" ht="18">
      <c r="A46" s="80" t="s">
        <v>226</v>
      </c>
      <c r="D46" s="92" t="s">
        <v>0</v>
      </c>
      <c r="E46" s="92"/>
      <c r="F46" s="92" t="s">
        <v>0</v>
      </c>
      <c r="G46" s="92"/>
      <c r="H46" s="92" t="s">
        <v>0</v>
      </c>
      <c r="I46" s="90"/>
      <c r="J46" s="92" t="s">
        <v>0</v>
      </c>
      <c r="K46" s="92"/>
      <c r="L46" s="92" t="s">
        <v>0</v>
      </c>
      <c r="M46" s="92"/>
      <c r="N46" s="92" t="s">
        <v>0</v>
      </c>
      <c r="O46" s="92"/>
      <c r="P46" s="92" t="s">
        <v>0</v>
      </c>
      <c r="Q46" s="92"/>
      <c r="R46" s="92">
        <v>38747</v>
      </c>
      <c r="S46" s="92"/>
      <c r="T46" s="90">
        <f>SUM(D46:S46)</f>
        <v>38747</v>
      </c>
      <c r="U46" s="94"/>
      <c r="V46" s="94"/>
    </row>
    <row r="47" spans="1:22" ht="18.75" thickBot="1">
      <c r="A47" s="88" t="s">
        <v>206</v>
      </c>
      <c r="D47" s="96">
        <f>SUM(D43:D46)</f>
        <v>70000</v>
      </c>
      <c r="E47" s="90"/>
      <c r="F47" s="96">
        <f>SUM(F43:F46)</f>
        <v>780000</v>
      </c>
      <c r="G47" s="90"/>
      <c r="H47" s="96">
        <f>SUM(H43:H46)</f>
        <v>1036000</v>
      </c>
      <c r="I47" s="90"/>
      <c r="J47" s="96">
        <f>SUM(J43:J46)</f>
        <v>443715</v>
      </c>
      <c r="K47" s="92"/>
      <c r="L47" s="96">
        <f>SUM(L44:L46)</f>
        <v>38163</v>
      </c>
      <c r="M47" s="90"/>
      <c r="N47" s="96">
        <f>SUM(N43:N46)</f>
        <v>48565</v>
      </c>
      <c r="O47" s="90"/>
      <c r="P47" s="96">
        <f>SUM(P43:P46)</f>
        <v>-723703</v>
      </c>
      <c r="Q47" s="90"/>
      <c r="R47" s="96">
        <f>SUM(R43:R46)</f>
        <v>-28253</v>
      </c>
      <c r="S47" s="90"/>
      <c r="T47" s="96">
        <f>SUM(T43:T46)</f>
        <v>1664487</v>
      </c>
      <c r="U47" s="94"/>
      <c r="V47" s="94"/>
    </row>
    <row r="48" spans="1:22" ht="18.75" thickTop="1">
      <c r="A48" s="88"/>
      <c r="D48" s="92"/>
      <c r="E48" s="90"/>
      <c r="F48" s="92"/>
      <c r="G48" s="90"/>
      <c r="H48" s="92"/>
      <c r="I48" s="90"/>
      <c r="J48" s="92"/>
      <c r="K48" s="92"/>
      <c r="L48" s="92"/>
      <c r="M48" s="90"/>
      <c r="N48" s="92"/>
      <c r="O48" s="90"/>
      <c r="P48" s="92"/>
      <c r="Q48" s="90"/>
      <c r="R48" s="92"/>
      <c r="S48" s="90"/>
      <c r="T48" s="92"/>
      <c r="U48" s="94"/>
      <c r="V48" s="94"/>
    </row>
    <row r="49" spans="1:22" ht="18">
      <c r="A49" s="88" t="s">
        <v>140</v>
      </c>
      <c r="D49" s="92">
        <v>70000</v>
      </c>
      <c r="E49" s="92"/>
      <c r="F49" s="92">
        <v>780000</v>
      </c>
      <c r="G49" s="92"/>
      <c r="H49" s="92">
        <v>1036000</v>
      </c>
      <c r="I49" s="92"/>
      <c r="J49" s="92">
        <v>443715</v>
      </c>
      <c r="K49" s="92"/>
      <c r="L49" s="92">
        <v>161847</v>
      </c>
      <c r="M49" s="92"/>
      <c r="N49" s="92">
        <v>48565</v>
      </c>
      <c r="O49" s="92"/>
      <c r="P49" s="92">
        <v>-614608</v>
      </c>
      <c r="Q49" s="92"/>
      <c r="R49" s="92">
        <v>-28752</v>
      </c>
      <c r="S49" s="90"/>
      <c r="T49" s="90">
        <f>SUM(D49:S49)</f>
        <v>1896767</v>
      </c>
      <c r="U49" s="94"/>
      <c r="V49" s="94"/>
    </row>
    <row r="50" spans="1:22" ht="18">
      <c r="A50" s="80" t="s">
        <v>88</v>
      </c>
      <c r="D50" s="90" t="s">
        <v>0</v>
      </c>
      <c r="E50" s="90"/>
      <c r="F50" s="90" t="s">
        <v>0</v>
      </c>
      <c r="G50" s="90"/>
      <c r="H50" s="90" t="s">
        <v>0</v>
      </c>
      <c r="I50" s="90"/>
      <c r="J50" s="90" t="s">
        <v>0</v>
      </c>
      <c r="K50" s="90"/>
      <c r="L50" s="90" t="s">
        <v>0</v>
      </c>
      <c r="M50" s="90"/>
      <c r="N50" s="90" t="s">
        <v>0</v>
      </c>
      <c r="O50" s="90"/>
      <c r="P50" s="90">
        <f>SUM(Eng!H181)</f>
        <v>326027</v>
      </c>
      <c r="Q50" s="90"/>
      <c r="R50" s="90" t="s">
        <v>0</v>
      </c>
      <c r="S50" s="90"/>
      <c r="T50" s="90">
        <f>SUM(F50:S50)</f>
        <v>326027</v>
      </c>
      <c r="U50" s="94"/>
      <c r="V50" s="94"/>
    </row>
    <row r="51" spans="1:22" ht="18">
      <c r="A51" s="80" t="s">
        <v>194</v>
      </c>
      <c r="D51" s="92">
        <v>-30000</v>
      </c>
      <c r="E51" s="92"/>
      <c r="F51" s="92">
        <v>30000</v>
      </c>
      <c r="G51" s="92"/>
      <c r="H51" s="92" t="s">
        <v>0</v>
      </c>
      <c r="I51" s="92"/>
      <c r="J51" s="92" t="s">
        <v>0</v>
      </c>
      <c r="K51" s="92"/>
      <c r="L51" s="92" t="s">
        <v>0</v>
      </c>
      <c r="M51" s="92"/>
      <c r="N51" s="92" t="s">
        <v>0</v>
      </c>
      <c r="O51" s="92"/>
      <c r="P51" s="92" t="s">
        <v>0</v>
      </c>
      <c r="Q51" s="92"/>
      <c r="R51" s="92" t="s">
        <v>0</v>
      </c>
      <c r="S51" s="90"/>
      <c r="T51" s="90" t="s">
        <v>0</v>
      </c>
      <c r="U51" s="94"/>
      <c r="V51" s="94"/>
    </row>
    <row r="52" spans="1:22" ht="18">
      <c r="A52" s="80" t="s">
        <v>226</v>
      </c>
      <c r="D52" s="90" t="s">
        <v>0</v>
      </c>
      <c r="E52" s="90"/>
      <c r="F52" s="90" t="s">
        <v>0</v>
      </c>
      <c r="G52" s="90"/>
      <c r="H52" s="90" t="s">
        <v>0</v>
      </c>
      <c r="I52" s="90"/>
      <c r="J52" s="90" t="s">
        <v>0</v>
      </c>
      <c r="K52" s="90"/>
      <c r="L52" s="90" t="s">
        <v>0</v>
      </c>
      <c r="M52" s="90"/>
      <c r="N52" s="90" t="s">
        <v>0</v>
      </c>
      <c r="O52" s="90"/>
      <c r="P52" s="90" t="s">
        <v>0</v>
      </c>
      <c r="Q52" s="90"/>
      <c r="R52" s="90">
        <v>7342</v>
      </c>
      <c r="S52" s="90"/>
      <c r="T52" s="90">
        <f>SUM(F52:S52)</f>
        <v>7342</v>
      </c>
      <c r="U52" s="91"/>
      <c r="V52" s="94"/>
    </row>
    <row r="53" spans="1:22" ht="18">
      <c r="A53" s="80" t="s">
        <v>150</v>
      </c>
      <c r="D53" s="90" t="s">
        <v>0</v>
      </c>
      <c r="E53" s="90"/>
      <c r="F53" s="90" t="s">
        <v>0</v>
      </c>
      <c r="G53" s="90"/>
      <c r="H53" s="90" t="s">
        <v>0</v>
      </c>
      <c r="I53" s="90"/>
      <c r="J53" s="90" t="s">
        <v>0</v>
      </c>
      <c r="K53" s="90"/>
      <c r="L53" s="90">
        <v>-12410</v>
      </c>
      <c r="M53" s="90"/>
      <c r="N53" s="90" t="s">
        <v>0</v>
      </c>
      <c r="O53" s="90"/>
      <c r="P53" s="90" t="s">
        <v>0</v>
      </c>
      <c r="Q53" s="90"/>
      <c r="R53" s="90" t="s">
        <v>0</v>
      </c>
      <c r="S53" s="90"/>
      <c r="T53" s="90">
        <f>SUM(L53:S53)</f>
        <v>-12410</v>
      </c>
      <c r="U53" s="91"/>
      <c r="V53" s="94"/>
    </row>
    <row r="54" spans="1:22" ht="18.75" thickBot="1">
      <c r="A54" s="88" t="s">
        <v>207</v>
      </c>
      <c r="D54" s="96">
        <f>SUM(D49:D53)</f>
        <v>40000</v>
      </c>
      <c r="E54" s="90"/>
      <c r="F54" s="96">
        <f>SUM(F49:F53)</f>
        <v>810000</v>
      </c>
      <c r="G54" s="90"/>
      <c r="H54" s="96">
        <f>SUM(H49:H53)</f>
        <v>1036000</v>
      </c>
      <c r="I54" s="90"/>
      <c r="J54" s="96">
        <f>SUM(J49:J53)</f>
        <v>443715</v>
      </c>
      <c r="K54" s="92"/>
      <c r="L54" s="96">
        <f>SUM(L49:L53)</f>
        <v>149437</v>
      </c>
      <c r="M54" s="90"/>
      <c r="N54" s="96">
        <f>SUM(N49:N53)</f>
        <v>48565</v>
      </c>
      <c r="O54" s="90"/>
      <c r="P54" s="96">
        <f>SUM(P49:P53)</f>
        <v>-288581</v>
      </c>
      <c r="Q54" s="90"/>
      <c r="R54" s="96">
        <f>SUM(R49:R53)</f>
        <v>-21410</v>
      </c>
      <c r="S54" s="90"/>
      <c r="T54" s="96">
        <f>SUM(T49:T53)</f>
        <v>2217726</v>
      </c>
      <c r="U54" s="91"/>
      <c r="V54" s="94"/>
    </row>
    <row r="55" spans="1:22" ht="18.75" thickTop="1">
      <c r="A55" s="88"/>
      <c r="D55" s="92"/>
      <c r="E55" s="91"/>
      <c r="F55" s="92"/>
      <c r="G55" s="91"/>
      <c r="H55" s="92"/>
      <c r="I55" s="91"/>
      <c r="J55" s="92"/>
      <c r="K55" s="92"/>
      <c r="L55" s="92"/>
      <c r="M55" s="91"/>
      <c r="N55" s="92"/>
      <c r="O55" s="91"/>
      <c r="P55" s="92"/>
      <c r="Q55" s="91"/>
      <c r="R55" s="92"/>
      <c r="S55" s="91"/>
      <c r="T55" s="92">
        <f>SUM(T54-Eng!H112)</f>
        <v>0</v>
      </c>
      <c r="U55" s="91"/>
      <c r="V55" s="91"/>
    </row>
    <row r="56" spans="1:22" ht="18">
      <c r="A56" s="88"/>
      <c r="D56" s="92"/>
      <c r="E56" s="91"/>
      <c r="F56" s="92"/>
      <c r="G56" s="91"/>
      <c r="H56" s="92"/>
      <c r="I56" s="91"/>
      <c r="J56" s="92"/>
      <c r="K56" s="92"/>
      <c r="L56" s="92"/>
      <c r="M56" s="91"/>
      <c r="N56" s="92"/>
      <c r="O56" s="91"/>
      <c r="P56" s="92"/>
      <c r="Q56" s="91"/>
      <c r="R56" s="92"/>
      <c r="S56" s="91"/>
      <c r="T56" s="92"/>
      <c r="U56" s="91"/>
      <c r="V56" s="91"/>
    </row>
    <row r="57" spans="1:22" ht="18">
      <c r="A57" s="83" t="s">
        <v>5</v>
      </c>
      <c r="V57" s="85"/>
    </row>
    <row r="58" ht="18">
      <c r="V58" s="85"/>
    </row>
    <row r="59" ht="18">
      <c r="V59" s="85"/>
    </row>
    <row r="60" ht="18">
      <c r="V60" s="85"/>
    </row>
    <row r="61" ht="18">
      <c r="V61" s="85"/>
    </row>
    <row r="62" ht="18">
      <c r="V62" s="85"/>
    </row>
    <row r="63" ht="18">
      <c r="V63" s="85"/>
    </row>
  </sheetData>
  <mergeCells count="18">
    <mergeCell ref="D39:F39"/>
    <mergeCell ref="N39:P39"/>
    <mergeCell ref="D38:F38"/>
    <mergeCell ref="H38:L38"/>
    <mergeCell ref="A2:V2"/>
    <mergeCell ref="A3:V3"/>
    <mergeCell ref="A4:V4"/>
    <mergeCell ref="A5:V5"/>
    <mergeCell ref="H8:L8"/>
    <mergeCell ref="D8:F8"/>
    <mergeCell ref="D7:V7"/>
    <mergeCell ref="D37:T37"/>
    <mergeCell ref="N9:P9"/>
    <mergeCell ref="A32:V32"/>
    <mergeCell ref="A33:V33"/>
    <mergeCell ref="A34:V34"/>
    <mergeCell ref="D9:F9"/>
    <mergeCell ref="A35:V35"/>
  </mergeCells>
  <printOptions horizontalCentered="1"/>
  <pageMargins left="0.3937007874015748" right="0.16" top="0.984251968503937" bottom="0.3937007874015748" header="0.1968503937007874" footer="0.1968503937007874"/>
  <pageSetup horizontalDpi="600" verticalDpi="600" orientation="landscape" scale="80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bkpsx</cp:lastModifiedBy>
  <cp:lastPrinted>2002-11-04T10:14:02Z</cp:lastPrinted>
  <dcterms:created xsi:type="dcterms:W3CDTF">1997-11-12T04:38:50Z</dcterms:created>
  <dcterms:modified xsi:type="dcterms:W3CDTF">2002-11-04T10:14:11Z</dcterms:modified>
  <cp:category/>
  <cp:version/>
  <cp:contentType/>
  <cp:contentStatus/>
</cp:coreProperties>
</file>