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60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SCSE - E" sheetId="7" r:id="rId7"/>
    <sheet name="000" sheetId="8" state="veryHidden" r:id="rId8"/>
  </sheets>
  <definedNames>
    <definedName name="_xlnm.Print_Area" localSheetId="5">'Eng'!$A$1:$J$224</definedName>
  </definedNames>
  <calcPr fullCalcOnLoad="1"/>
</workbook>
</file>

<file path=xl/sharedStrings.xml><?xml version="1.0" encoding="utf-8"?>
<sst xmlns="http://schemas.openxmlformats.org/spreadsheetml/2006/main" count="438" uniqueCount="208">
  <si>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</si>
  <si>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</si>
  <si>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</si>
  <si>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</si>
  <si>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</si>
  <si>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</si>
  <si>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</si>
  <si>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</si>
  <si>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</si>
  <si>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</si>
  <si>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</si>
  <si>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</si>
  <si>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</si>
  <si>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</si>
  <si>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</si>
  <si>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</si>
  <si>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</si>
  <si>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</si>
  <si>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</si>
  <si>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</si>
  <si>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restructured loans</t>
  </si>
  <si>
    <t xml:space="preserve">     Current portion of long - term loans</t>
  </si>
  <si>
    <t xml:space="preserve">     Current portion of hire purchase creditors</t>
  </si>
  <si>
    <t xml:space="preserve">     Other current liabilities</t>
  </si>
  <si>
    <t xml:space="preserve">        Accrued interest</t>
  </si>
  <si>
    <t xml:space="preserve">        Advances received from construction</t>
  </si>
  <si>
    <t xml:space="preserve">        Reserves for loss of projects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</si>
  <si>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</si>
  <si>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</si>
  <si>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</si>
  <si>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</si>
  <si>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</si>
  <si>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   78,000,000 ordinary shares of Baht 10 each</t>
  </si>
  <si>
    <t xml:space="preserve">        Company's revaluation surplus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</si>
  <si>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</si>
  <si>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</si>
  <si>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</si>
  <si>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</si>
  <si>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</si>
  <si>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</si>
  <si>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</si>
  <si>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</si>
  <si>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</si>
  <si>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</si>
  <si>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REVENUES</t>
  </si>
  <si>
    <t>TOTAL REVENUES</t>
  </si>
  <si>
    <t>EXPENSES</t>
  </si>
  <si>
    <t xml:space="preserve">     Cost of construction and service</t>
  </si>
  <si>
    <t xml:space="preserve">     Selling and administrative expenses</t>
  </si>
  <si>
    <t xml:space="preserve">     Directors' remuneration</t>
  </si>
  <si>
    <t>TOTAL EXPENSES</t>
  </si>
  <si>
    <t>CORPORATE INCOME TAX</t>
  </si>
  <si>
    <t xml:space="preserve">     Construction and service income</t>
  </si>
  <si>
    <t>Capital surplus</t>
  </si>
  <si>
    <t xml:space="preserve">     Share premium</t>
  </si>
  <si>
    <t>Retained earnings</t>
  </si>
  <si>
    <t>CASH FLOWS FROM (USED IN) OPERATING ACTIVITIES :</t>
  </si>
  <si>
    <t xml:space="preserve">        from (used in) operating activities :-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</si>
  <si>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</si>
  <si>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</si>
  <si>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</si>
  <si>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</si>
  <si>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Inventories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</si>
  <si>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</si>
  <si>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</si>
  <si>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</si>
  <si>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</si>
  <si>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</si>
  <si>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</si>
  <si>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</si>
  <si>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</si>
  <si>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 xml:space="preserve">           Net cash from (used in) operating activities</t>
  </si>
  <si>
    <t>CASH FLOWS FROM (USED IN) INVESTING ACTIVITIES</t>
  </si>
  <si>
    <t>CASH FLOWS FROM (USED IN) FINANCING ACTIVITIES</t>
  </si>
  <si>
    <t xml:space="preserve">        Net cash from (used in) financing activities</t>
  </si>
  <si>
    <t xml:space="preserve">Supplementary cash flows information </t>
  </si>
  <si>
    <t xml:space="preserve">        Interest expense</t>
  </si>
  <si>
    <t>BALANCE SHEETS (Continued)</t>
  </si>
  <si>
    <t>MINORITY INTEREST IN LOSS OF SUBSIDIARIES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</si>
  <si>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</si>
  <si>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</si>
  <si>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</si>
  <si>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</si>
  <si>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Deposits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</si>
  <si>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</si>
  <si>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</si>
  <si>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</si>
  <si>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</si>
  <si>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</si>
  <si>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shares</t>
  </si>
  <si>
    <t>Share capital-</t>
  </si>
  <si>
    <t>Share</t>
  </si>
  <si>
    <t>premium</t>
  </si>
  <si>
    <t>surplus</t>
  </si>
  <si>
    <t>Company's</t>
  </si>
  <si>
    <t>revaluation</t>
  </si>
  <si>
    <t>Appropriated-</t>
  </si>
  <si>
    <t>Total</t>
  </si>
  <si>
    <t>Net earnings</t>
  </si>
  <si>
    <t>THE COMPANY ONLY</t>
  </si>
  <si>
    <t xml:space="preserve">          Others - net</t>
  </si>
  <si>
    <t>SINO-THAI ENGINEERING AND CONSTRUCTION PUBLIC COMPANY LIMITED AND SUBSIDIARIES</t>
  </si>
  <si>
    <t>NON-CURRENT LIABILITIES</t>
  </si>
  <si>
    <t xml:space="preserve">     Other liabilities</t>
  </si>
  <si>
    <t xml:space="preserve">     Accrued interest under debt restructuring agreements</t>
  </si>
  <si>
    <t>TOTAL NON-CURRENT LIABILITIES</t>
  </si>
  <si>
    <t>Ordinary</t>
  </si>
  <si>
    <t xml:space="preserve">     Restructured loans - net of current portion</t>
  </si>
  <si>
    <t xml:space="preserve">     Long-term loans - net of current portion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</si>
  <si>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</si>
  <si>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</si>
  <si>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</si>
  <si>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</si>
  <si>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   Advance to subcontractors - net</t>
  </si>
  <si>
    <t xml:space="preserve">     Property, plant and equipment - net</t>
  </si>
  <si>
    <t xml:space="preserve">       for under equity method</t>
  </si>
  <si>
    <t xml:space="preserve">     MINORITY INTEREST</t>
  </si>
  <si>
    <t>EARNINGS PER SHARE</t>
  </si>
  <si>
    <t>issued and fully paid</t>
  </si>
  <si>
    <t>statutory reserve</t>
  </si>
  <si>
    <t>on avilable-for-sale</t>
  </si>
  <si>
    <t>securities</t>
  </si>
  <si>
    <t>Minority interest</t>
  </si>
  <si>
    <t xml:space="preserve">        Related parties</t>
  </si>
  <si>
    <t xml:space="preserve">     Total accounts and notes payable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</si>
  <si>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</si>
  <si>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</si>
  <si>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</si>
  <si>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</si>
  <si>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 xml:space="preserve"> 31 December 2001</t>
  </si>
  <si>
    <t xml:space="preserve"> 31 March 2002</t>
  </si>
  <si>
    <t>(UNAUDITED BUT REVIEWED)</t>
  </si>
  <si>
    <t xml:space="preserve">     Other income</t>
  </si>
  <si>
    <t>NET EARNINGS FOR THE PERIOD</t>
  </si>
  <si>
    <t xml:space="preserve">   Basic earnings per share (Baht)</t>
  </si>
  <si>
    <t xml:space="preserve">   Diluted earnings per share (Baht)</t>
  </si>
  <si>
    <t xml:space="preserve">        Loss (gain) on disposal of equipment</t>
  </si>
  <si>
    <t xml:space="preserve">        Minority interest</t>
  </si>
  <si>
    <t xml:space="preserve">        Accounts receivable - related parties</t>
  </si>
  <si>
    <t xml:space="preserve">        Share of (profit)  loss from investments accounted for</t>
  </si>
  <si>
    <t xml:space="preserve">           under equity method</t>
  </si>
  <si>
    <t xml:space="preserve">        Accounts payable - related parties</t>
  </si>
  <si>
    <t xml:space="preserve">        Net cash from (used in) investing activities</t>
  </si>
  <si>
    <t>Net decrease in cash and cash equivalents</t>
  </si>
  <si>
    <t>Cash and cash equivalents at beginning of period</t>
  </si>
  <si>
    <t xml:space="preserve">     Cash paid during period for :-</t>
  </si>
  <si>
    <t>FOR THE THREE-MONTH PERIODS ENDED 31 MARCH 2002 AND 2001</t>
  </si>
  <si>
    <t>2,3</t>
  </si>
  <si>
    <t>(Unit : Thousand Baht)</t>
  </si>
  <si>
    <t>(Unaudited</t>
  </si>
  <si>
    <t>but reviewed)</t>
  </si>
  <si>
    <t xml:space="preserve">     Fixed deposits with restrictions</t>
  </si>
  <si>
    <t xml:space="preserve">     Share of profit (loss) from investments accounted</t>
  </si>
  <si>
    <t xml:space="preserve">      Net earnings</t>
  </si>
  <si>
    <t xml:space="preserve">     Net earnings</t>
  </si>
  <si>
    <t xml:space="preserve">     Adjustments to reconcile net earnings to net cash</t>
  </si>
  <si>
    <t>Cash and cash equivalents at end of period</t>
  </si>
  <si>
    <t>Balance as at 31 December 2000 - audited</t>
  </si>
  <si>
    <t>Balance as at 31 March 2001</t>
  </si>
  <si>
    <t>Balance as at 31 December 2001 - audited</t>
  </si>
  <si>
    <t>Balance as at 31 March 2002</t>
  </si>
  <si>
    <t>(Audited)</t>
  </si>
  <si>
    <t>(Unit : Thousand Baht, except earnings per share express in Baht)</t>
  </si>
  <si>
    <t>Increase in fair value of avilable-for-sale securities</t>
  </si>
  <si>
    <t>Share of revaluation</t>
  </si>
  <si>
    <t>surplus of</t>
  </si>
  <si>
    <t>subsidiaries</t>
  </si>
  <si>
    <t xml:space="preserve">     Provision for loss of joint venture</t>
  </si>
  <si>
    <t xml:space="preserve">        Decrease in reserve for loss of projects</t>
  </si>
  <si>
    <t xml:space="preserve">     Increases (decrease) in bank overdrafts </t>
  </si>
  <si>
    <t xml:space="preserve">     Cash received from loan</t>
  </si>
  <si>
    <t xml:space="preserve">     Land and project under development - net</t>
  </si>
  <si>
    <t>Unrealised gains (losses)</t>
  </si>
  <si>
    <t>Increase in minority interest from purchase of subsidiary</t>
  </si>
  <si>
    <t xml:space="preserve">     by the Company</t>
  </si>
  <si>
    <t xml:space="preserve">     shares of subsidiary by the Company</t>
  </si>
  <si>
    <t>Share of amortisation of revaluation surplus of subsidiary</t>
  </si>
  <si>
    <t xml:space="preserve">        Gain on sales of long-term investments</t>
  </si>
  <si>
    <t>Decrease in minority interest from purchase of additional</t>
  </si>
  <si>
    <t xml:space="preserve">     Purchases of property, plant and equipment</t>
  </si>
  <si>
    <t xml:space="preserve">     Bank overdrafts</t>
  </si>
  <si>
    <t xml:space="preserve">           7,000,000 preference shares of Baht 10 each</t>
  </si>
  <si>
    <t xml:space="preserve">     Doubtful debts recovery</t>
  </si>
  <si>
    <t>EARNINGS BEFORE INTEREST EXPENSES, TAX AND</t>
  </si>
  <si>
    <t>EARNINGS BEFORE MINORITY INTEREST</t>
  </si>
  <si>
    <t xml:space="preserve">        Doubtful debts recovery</t>
  </si>
  <si>
    <t xml:space="preserve">     Dividend received</t>
  </si>
  <si>
    <t xml:space="preserve">     Decrease in fixed deposits with restrictions</t>
  </si>
  <si>
    <t xml:space="preserve">     Cash received from sales of other long-term investments</t>
  </si>
  <si>
    <t xml:space="preserve">     Net cash from purchase/sale of subsidiries</t>
  </si>
  <si>
    <t xml:space="preserve">     Repayment of long-term loan and restructured loans</t>
  </si>
  <si>
    <t>Preference</t>
  </si>
  <si>
    <t xml:space="preserve">     Other long-term investmens - net</t>
  </si>
  <si>
    <t xml:space="preserve">     Excess of net book value of subsidiary over cost of investment</t>
  </si>
  <si>
    <t xml:space="preserve">     Decrease in loans to related parties</t>
  </si>
  <si>
    <t xml:space="preserve">        Unappropriated (deficit)</t>
  </si>
  <si>
    <t>Unappropriated</t>
  </si>
  <si>
    <t>(deficit)</t>
  </si>
  <si>
    <t xml:space="preserve">     Cash paid for purchase of minority interest of subsidiary</t>
  </si>
  <si>
    <t xml:space="preserve">        Registered</t>
  </si>
  <si>
    <t xml:space="preserve">        Issued and fully paid</t>
  </si>
  <si>
    <t xml:space="preserve">              (As at 31 December 2001 :</t>
  </si>
  <si>
    <t xml:space="preserve">              7,000,000 preference shares of Baht 10 each</t>
  </si>
  <si>
    <t xml:space="preserve">              78,000,000 ordinary shares of Baht 10 each)</t>
  </si>
  <si>
    <t xml:space="preserve">           95,000,000 ordinary shares of Baht 10 each</t>
  </si>
  <si>
    <t xml:space="preserve">     Unrealised gains (losses) on available-for-sale securities</t>
  </si>
  <si>
    <t>CASH FLOWS STATEMENTS</t>
  </si>
  <si>
    <t>CASH FLOWS STATEMENTS (Continued)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</si>
</sst>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$&quot;#,##0_);\(\t&quot;$&quot;#,##0\)"/>
    <numFmt numFmtId="198" formatCode="\t&quot;$&quot;#,##0_);[Red]\(\t&quot;$&quot;#,##0\)"/>
    <numFmt numFmtId="199" formatCode="\t&quot;$&quot;#,##0.00_);\(\t&quot;$&quot;#,##0.00\)"/>
    <numFmt numFmtId="200" formatCode="\t&quot;$&quot;#,##0.00_);[Red]\(\t&quot;$&quot;#,##0.00\)"/>
    <numFmt numFmtId="201" formatCode="_-&quot;฿&quot;* #,##0_-;\-&quot;฿&quot;* #,##0_-;_-&quot;฿&quot;* &quot;-&quot;_-;_-@_-"/>
    <numFmt numFmtId="202" formatCode="_-* #,##0_-;\-* #,##0_-;_-* &quot;-&quot;_-;_-@_-"/>
    <numFmt numFmtId="203" formatCode="&quot;ผ&quot;#,##0.00_);[Red]\(&quot;ผ&quot;#,##0.00\)"/>
    <numFmt numFmtId="204" formatCode="0.0%"/>
    <numFmt numFmtId="205" formatCode="dd\-mmm\-yy_)"/>
    <numFmt numFmtId="206" formatCode="0.00_)"/>
    <numFmt numFmtId="207" formatCode="#,##0.00\ &quot;F&quot;;\-#,##0.00\ &quot;F&quot;"/>
    <numFmt numFmtId="208" formatCode="_(* #,##0.00_);_(* \(#,##0.00\);_(* &quot;-&quot;_);_(@_)"/>
    <numFmt numFmtId="209" formatCode="_(* #,##0.0_);_(* \(#,##0.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_);_(* \(#,##0.0\);_(* &quot;-&quot;??_);_(@_)"/>
    <numFmt numFmtId="213" formatCode="_(* #,##0_);_(* \(#,##0\);_(* &quot;-&quot;??_);_(@_)"/>
    <numFmt numFmtId="214" formatCode="d\ ดดดด\ bbbb"/>
  </numFmts>
  <fonts count="2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3"/>
      <name val="Angsana New"/>
      <family val="1"/>
    </font>
    <font>
      <sz val="13"/>
      <color indexed="8"/>
      <name val="Angsana New"/>
      <family val="1"/>
    </font>
    <font>
      <u val="single"/>
      <sz val="13"/>
      <name val="Angsana New"/>
      <family val="1"/>
    </font>
    <font>
      <sz val="10"/>
      <name val="Angsana New"/>
      <family val="1"/>
    </font>
    <font>
      <i/>
      <sz val="13"/>
      <name val="Angsana New"/>
      <family val="1"/>
    </font>
    <font>
      <b/>
      <i/>
      <sz val="13"/>
      <name val="Angsana New"/>
      <family val="1"/>
    </font>
    <font>
      <b/>
      <sz val="13"/>
      <name val="Angsana New"/>
      <family val="1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2"/>
      <name val="Angsana New"/>
      <family val="1"/>
    </font>
    <font>
      <u val="single"/>
      <sz val="12"/>
      <name val="Angsana New"/>
      <family val="1"/>
    </font>
    <font>
      <i/>
      <sz val="12"/>
      <name val="Angsana New"/>
      <family val="1"/>
    </font>
    <font>
      <b/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5" fillId="0" borderId="0">
      <alignment/>
      <protection/>
    </xf>
    <xf numFmtId="205" fontId="5" fillId="0" borderId="0">
      <alignment/>
      <protection/>
    </xf>
    <xf numFmtId="204" fontId="5" fillId="0" borderId="0">
      <alignment/>
      <protection/>
    </xf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206" fontId="9" fillId="0" borderId="0">
      <alignment/>
      <protection/>
    </xf>
    <xf numFmtId="0" fontId="0" fillId="0" borderId="0">
      <alignment/>
      <protection/>
    </xf>
    <xf numFmtId="10" fontId="6" fillId="0" borderId="0" applyFont="0" applyFill="0" applyBorder="0" applyAlignment="0" applyProtection="0"/>
    <xf numFmtId="1" fontId="6" fillId="0" borderId="2" applyNumberFormat="0" applyFill="0" applyAlignment="0" applyProtection="0"/>
    <xf numFmtId="4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7" fontId="10" fillId="0" borderId="0" xfId="0" applyNumberFormat="1" applyFont="1" applyAlignment="1">
      <alignment horizontal="centerContinuous"/>
    </xf>
    <xf numFmtId="41" fontId="10" fillId="0" borderId="0" xfId="0" applyNumberFormat="1" applyFont="1" applyAlignment="1" quotePrefix="1">
      <alignment horizontal="centerContinuous"/>
    </xf>
    <xf numFmtId="41" fontId="10" fillId="0" borderId="0" xfId="0" applyNumberFormat="1" applyFont="1" applyAlignment="1">
      <alignment horizontal="centerContinuous"/>
    </xf>
    <xf numFmtId="41" fontId="11" fillId="0" borderId="0" xfId="0" applyNumberFormat="1" applyFont="1" applyAlignment="1">
      <alignment horizontal="centerContinuous"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22" applyNumberFormat="1" applyFont="1" applyAlignment="1">
      <alignment horizontal="center"/>
      <protection/>
    </xf>
    <xf numFmtId="41" fontId="10" fillId="0" borderId="0" xfId="0" applyNumberFormat="1" applyFont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0" fillId="0" borderId="0" xfId="22" applyNumberFormat="1" applyFont="1" applyAlignment="1">
      <alignment/>
      <protection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 quotePrefix="1">
      <alignment horizontal="center"/>
    </xf>
    <xf numFmtId="41" fontId="11" fillId="0" borderId="3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left"/>
    </xf>
    <xf numFmtId="41" fontId="11" fillId="0" borderId="4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right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/>
    </xf>
    <xf numFmtId="3" fontId="14" fillId="0" borderId="0" xfId="25" applyNumberFormat="1" applyFont="1" applyAlignment="1">
      <alignment horizontal="center"/>
    </xf>
    <xf numFmtId="3" fontId="10" fillId="0" borderId="0" xfId="25" applyNumberFormat="1" applyFont="1" applyAlignment="1">
      <alignment/>
    </xf>
    <xf numFmtId="41" fontId="10" fillId="0" borderId="0" xfId="25" applyNumberFormat="1" applyFont="1" applyAlignment="1">
      <alignment/>
    </xf>
    <xf numFmtId="3" fontId="10" fillId="0" borderId="0" xfId="25" applyNumberFormat="1" applyFont="1" applyBorder="1" applyAlignment="1">
      <alignment/>
    </xf>
    <xf numFmtId="41" fontId="11" fillId="0" borderId="5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center"/>
    </xf>
    <xf numFmtId="41" fontId="11" fillId="0" borderId="0" xfId="0" applyNumberFormat="1" applyFont="1" applyFill="1" applyBorder="1" applyAlignment="1">
      <alignment horizontal="right"/>
    </xf>
    <xf numFmtId="37" fontId="10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1" fillId="0" borderId="6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center"/>
    </xf>
    <xf numFmtId="41" fontId="10" fillId="0" borderId="0" xfId="25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3" fontId="10" fillId="0" borderId="0" xfId="25" applyNumberFormat="1" applyFont="1" applyAlignment="1">
      <alignment horizontal="right"/>
    </xf>
    <xf numFmtId="41" fontId="11" fillId="0" borderId="0" xfId="25" applyNumberFormat="1" applyFont="1" applyBorder="1" applyAlignment="1">
      <alignment horizontal="right"/>
    </xf>
    <xf numFmtId="41" fontId="14" fillId="0" borderId="0" xfId="25" applyNumberFormat="1" applyFont="1" applyAlignment="1">
      <alignment horizontal="right"/>
    </xf>
    <xf numFmtId="41" fontId="10" fillId="0" borderId="0" xfId="25" applyNumberFormat="1" applyFont="1" applyBorder="1" applyAlignment="1">
      <alignment horizontal="right"/>
    </xf>
    <xf numFmtId="3" fontId="11" fillId="0" borderId="0" xfId="25" applyNumberFormat="1" applyFont="1" applyBorder="1" applyAlignment="1">
      <alignment horizontal="right"/>
    </xf>
    <xf numFmtId="3" fontId="10" fillId="0" borderId="0" xfId="25" applyNumberFormat="1" applyFont="1" applyBorder="1" applyAlignment="1">
      <alignment horizontal="right"/>
    </xf>
    <xf numFmtId="41" fontId="11" fillId="0" borderId="7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37" fontId="10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 horizontal="right"/>
    </xf>
    <xf numFmtId="41" fontId="11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37" fontId="10" fillId="0" borderId="0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/>
    </xf>
    <xf numFmtId="41" fontId="10" fillId="0" borderId="7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/>
    </xf>
    <xf numFmtId="41" fontId="10" fillId="0" borderId="9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center"/>
    </xf>
    <xf numFmtId="208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8" fontId="10" fillId="0" borderId="0" xfId="22" applyNumberFormat="1" applyFont="1" applyAlignment="1">
      <alignment horizontal="centerContinuous" vertical="center"/>
      <protection/>
    </xf>
    <xf numFmtId="38" fontId="10" fillId="0" borderId="0" xfId="0" applyNumberFormat="1" applyFont="1" applyAlignment="1">
      <alignment horizontal="centerContinuous" vertical="center"/>
    </xf>
    <xf numFmtId="38" fontId="15" fillId="0" borderId="0" xfId="22" applyNumberFormat="1" applyFont="1" applyAlignment="1">
      <alignment horizontal="center" vertical="center"/>
      <protection/>
    </xf>
    <xf numFmtId="37" fontId="16" fillId="0" borderId="5" xfId="22" applyNumberFormat="1" applyFont="1" applyBorder="1" applyAlignment="1">
      <alignment horizontal="right" vertical="center"/>
      <protection/>
    </xf>
    <xf numFmtId="37" fontId="16" fillId="0" borderId="5" xfId="22" applyNumberFormat="1" applyFont="1" applyBorder="1" applyAlignment="1">
      <alignment horizontal="center" vertical="center"/>
      <protection/>
    </xf>
    <xf numFmtId="37" fontId="16" fillId="0" borderId="0" xfId="22" applyNumberFormat="1" applyFont="1" applyAlignment="1">
      <alignment vertical="center"/>
      <protection/>
    </xf>
    <xf numFmtId="38" fontId="12" fillId="0" borderId="0" xfId="22" applyNumberFormat="1" applyFont="1" applyAlignment="1">
      <alignment horizontal="center" vertical="center"/>
      <protection/>
    </xf>
    <xf numFmtId="0" fontId="12" fillId="0" borderId="0" xfId="22" applyNumberFormat="1" applyFont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22" applyNumberFormat="1" applyFont="1" applyAlignment="1">
      <alignment horizontal="center" vertical="center"/>
      <protection/>
    </xf>
    <xf numFmtId="37" fontId="10" fillId="0" borderId="0" xfId="0" applyNumberFormat="1" applyFont="1" applyAlignment="1">
      <alignment horizontal="left" vertical="center"/>
    </xf>
    <xf numFmtId="37" fontId="10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37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7" fontId="19" fillId="0" borderId="0" xfId="0" applyNumberFormat="1" applyFont="1" applyAlignment="1">
      <alignment/>
    </xf>
    <xf numFmtId="37" fontId="19" fillId="0" borderId="5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Alignment="1">
      <alignment/>
    </xf>
    <xf numFmtId="0" fontId="22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213" fontId="19" fillId="0" borderId="0" xfId="0" applyNumberFormat="1" applyFont="1" applyAlignment="1">
      <alignment horizontal="center"/>
    </xf>
    <xf numFmtId="213" fontId="19" fillId="0" borderId="0" xfId="0" applyNumberFormat="1" applyFont="1" applyAlignment="1">
      <alignment/>
    </xf>
    <xf numFmtId="213" fontId="19" fillId="0" borderId="0" xfId="0" applyNumberFormat="1" applyFont="1" applyBorder="1" applyAlignment="1">
      <alignment horizontal="center"/>
    </xf>
    <xf numFmtId="213" fontId="19" fillId="0" borderId="5" xfId="0" applyNumberFormat="1" applyFont="1" applyBorder="1" applyAlignment="1">
      <alignment/>
    </xf>
    <xf numFmtId="213" fontId="19" fillId="0" borderId="0" xfId="0" applyNumberFormat="1" applyFont="1" applyBorder="1" applyAlignment="1">
      <alignment/>
    </xf>
    <xf numFmtId="213" fontId="19" fillId="0" borderId="6" xfId="0" applyNumberFormat="1" applyFont="1" applyBorder="1" applyAlignment="1">
      <alignment/>
    </xf>
    <xf numFmtId="213" fontId="19" fillId="0" borderId="0" xfId="0" applyNumberFormat="1" applyFont="1" applyAlignment="1">
      <alignment/>
    </xf>
    <xf numFmtId="213" fontId="19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208" fontId="10" fillId="0" borderId="9" xfId="0" applyNumberFormat="1" applyFont="1" applyBorder="1" applyAlignment="1">
      <alignment horizontal="right"/>
    </xf>
    <xf numFmtId="37" fontId="10" fillId="0" borderId="7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Alignment="1">
      <alignment horizontal="center"/>
    </xf>
    <xf numFmtId="41" fontId="10" fillId="0" borderId="6" xfId="0" applyNumberFormat="1" applyFont="1" applyBorder="1" applyAlignment="1">
      <alignment/>
    </xf>
    <xf numFmtId="41" fontId="10" fillId="0" borderId="6" xfId="0" applyNumberFormat="1" applyFont="1" applyBorder="1" applyAlignment="1">
      <alignment horizontal="right"/>
    </xf>
    <xf numFmtId="41" fontId="10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 vertical="center"/>
    </xf>
    <xf numFmtId="37" fontId="19" fillId="0" borderId="7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37" fontId="19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18">
    <cellStyle name="Normal" xfId="0"/>
    <cellStyle name="comma zerodec" xfId="15"/>
    <cellStyle name="Currency1" xfId="16"/>
    <cellStyle name="Dollar (zero dec)" xfId="17"/>
    <cellStyle name="Grey" xfId="18"/>
    <cellStyle name="Input [yellow]" xfId="19"/>
    <cellStyle name="no dec" xfId="20"/>
    <cellStyle name="Normal - Style1" xfId="21"/>
    <cellStyle name="Normal_B&amp;P" xfId="22"/>
    <cellStyle name="Percent [2]" xfId="23"/>
    <cellStyle name="Quantity" xfId="24"/>
    <cellStyle name="Comma" xfId="25"/>
    <cellStyle name="Comma [0]" xfId="26"/>
    <cellStyle name="Currency" xfId="27"/>
    <cellStyle name="Currency [0]" xfId="28"/>
    <cellStyle name="Hyperlink" xfId="29"/>
    <cellStyle name="Followed Hyperlink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822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7625" y="0"/>
          <a:ext cx="819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822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47625" y="0"/>
          <a:ext cx="819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4"/>
  <sheetViews>
    <sheetView showGridLines="0" tabSelected="1" zoomScale="95" zoomScaleNormal="95" workbookViewId="0" topLeftCell="A196">
      <selection activeCell="A205" sqref="A205"/>
    </sheetView>
  </sheetViews>
  <sheetFormatPr defaultColWidth="9.00390625" defaultRowHeight="21" customHeight="1"/>
  <cols>
    <col min="1" max="1" width="43.00390625" style="7" customWidth="1"/>
    <col min="2" max="2" width="7.25390625" style="7" customWidth="1"/>
    <col min="3" max="3" width="1.75390625" style="7" customWidth="1"/>
    <col min="4" max="4" width="12.375" style="36" customWidth="1"/>
    <col min="5" max="5" width="1.75390625" style="36" customWidth="1"/>
    <col min="6" max="6" width="13.875" style="23" bestFit="1" customWidth="1"/>
    <col min="7" max="7" width="1.75390625" style="36" customWidth="1"/>
    <col min="8" max="8" width="12.00390625" style="36" customWidth="1"/>
    <col min="9" max="9" width="1.75390625" style="36" customWidth="1"/>
    <col min="10" max="10" width="12.625" style="37" customWidth="1"/>
    <col min="11" max="11" width="1.875" style="8" customWidth="1"/>
    <col min="12" max="12" width="11.00390625" style="8" customWidth="1"/>
    <col min="13" max="16384" width="10.75390625" style="7" customWidth="1"/>
  </cols>
  <sheetData>
    <row r="1" spans="1:12" s="73" customFormat="1" ht="21" customHeight="1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2"/>
    </row>
    <row r="2" spans="1:12" s="73" customFormat="1" ht="21" customHeight="1">
      <c r="A2" s="74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2"/>
      <c r="L2" s="72"/>
    </row>
    <row r="3" spans="1:12" s="73" customFormat="1" ht="21" customHeight="1">
      <c r="A3" s="75" t="s">
        <v>148</v>
      </c>
      <c r="B3" s="70"/>
      <c r="C3" s="70"/>
      <c r="D3" s="70"/>
      <c r="E3" s="70"/>
      <c r="F3" s="70"/>
      <c r="G3" s="70"/>
      <c r="H3" s="70"/>
      <c r="I3" s="70"/>
      <c r="J3" s="70"/>
      <c r="K3" s="72"/>
      <c r="L3" s="72"/>
    </row>
    <row r="4" spans="1:12" s="73" customFormat="1" ht="21" customHeight="1">
      <c r="A4" s="75"/>
      <c r="B4" s="70"/>
      <c r="C4" s="70"/>
      <c r="D4" s="70"/>
      <c r="E4" s="70"/>
      <c r="F4" s="70"/>
      <c r="G4" s="70"/>
      <c r="H4" s="70"/>
      <c r="I4" s="70"/>
      <c r="J4" s="70"/>
      <c r="K4" s="72"/>
      <c r="L4" s="72"/>
    </row>
    <row r="5" spans="2:12" s="73" customFormat="1" ht="21" customHeight="1">
      <c r="B5" s="76"/>
      <c r="C5" s="76"/>
      <c r="D5" s="77"/>
      <c r="E5" s="78" t="s">
        <v>2</v>
      </c>
      <c r="F5" s="77"/>
      <c r="G5" s="79"/>
      <c r="H5" s="77"/>
      <c r="I5" s="78" t="s">
        <v>3</v>
      </c>
      <c r="J5" s="77"/>
      <c r="K5" s="72"/>
      <c r="L5" s="72"/>
    </row>
    <row r="6" spans="2:12" s="73" customFormat="1" ht="21" customHeight="1">
      <c r="B6" s="80" t="s">
        <v>4</v>
      </c>
      <c r="C6" s="81"/>
      <c r="D6" s="82" t="s">
        <v>130</v>
      </c>
      <c r="E6" s="83"/>
      <c r="F6" s="82" t="s">
        <v>129</v>
      </c>
      <c r="G6" s="84"/>
      <c r="H6" s="82" t="s">
        <v>130</v>
      </c>
      <c r="I6" s="83"/>
      <c r="J6" s="82" t="s">
        <v>129</v>
      </c>
      <c r="K6" s="72"/>
      <c r="L6" s="72"/>
    </row>
    <row r="7" spans="2:12" s="73" customFormat="1" ht="21" customHeight="1">
      <c r="B7" s="80"/>
      <c r="C7" s="81"/>
      <c r="D7" s="114" t="s">
        <v>149</v>
      </c>
      <c r="E7" s="115"/>
      <c r="F7" s="114" t="s">
        <v>161</v>
      </c>
      <c r="G7" s="84"/>
      <c r="H7" s="114" t="s">
        <v>149</v>
      </c>
      <c r="I7" s="115"/>
      <c r="J7" s="114" t="s">
        <v>161</v>
      </c>
      <c r="K7" s="72"/>
      <c r="L7" s="72"/>
    </row>
    <row r="8" spans="2:12" s="73" customFormat="1" ht="21" customHeight="1">
      <c r="B8" s="80"/>
      <c r="C8" s="81"/>
      <c r="D8" s="114" t="s">
        <v>150</v>
      </c>
      <c r="E8" s="115"/>
      <c r="F8" s="114"/>
      <c r="G8" s="84"/>
      <c r="H8" s="114" t="s">
        <v>150</v>
      </c>
      <c r="I8" s="115"/>
      <c r="J8" s="114"/>
      <c r="K8" s="72"/>
      <c r="L8" s="72"/>
    </row>
    <row r="9" spans="1:13" ht="21" customHeight="1">
      <c r="A9" s="73" t="s">
        <v>16</v>
      </c>
      <c r="D9" s="13"/>
      <c r="E9" s="13"/>
      <c r="F9" s="14"/>
      <c r="G9" s="13"/>
      <c r="H9" s="13"/>
      <c r="I9" s="13"/>
      <c r="J9" s="15"/>
      <c r="M9" s="8"/>
    </row>
    <row r="10" spans="1:10" ht="21" customHeight="1">
      <c r="A10" s="73" t="s">
        <v>15</v>
      </c>
      <c r="B10" s="16"/>
      <c r="D10" s="13"/>
      <c r="E10" s="17"/>
      <c r="F10" s="14"/>
      <c r="G10" s="18"/>
      <c r="H10" s="13"/>
      <c r="I10" s="18"/>
      <c r="J10" s="15"/>
    </row>
    <row r="11" spans="1:10" ht="21" customHeight="1">
      <c r="A11" s="73" t="s">
        <v>128</v>
      </c>
      <c r="B11" s="16"/>
      <c r="D11" s="15">
        <v>201644</v>
      </c>
      <c r="E11" s="17"/>
      <c r="F11" s="15">
        <v>214293</v>
      </c>
      <c r="G11" s="13"/>
      <c r="H11" s="15">
        <v>193045</v>
      </c>
      <c r="I11" s="13"/>
      <c r="J11" s="15">
        <v>198114</v>
      </c>
    </row>
    <row r="12" spans="1:10" ht="21" customHeight="1">
      <c r="A12" s="85" t="s">
        <v>14</v>
      </c>
      <c r="B12" s="16"/>
      <c r="D12" s="15"/>
      <c r="E12" s="17"/>
      <c r="F12" s="15"/>
      <c r="G12" s="13"/>
      <c r="H12" s="15"/>
      <c r="I12" s="13"/>
      <c r="J12" s="15"/>
    </row>
    <row r="13" spans="1:10" ht="21" customHeight="1">
      <c r="A13" s="85" t="s">
        <v>111</v>
      </c>
      <c r="B13" s="16">
        <v>2</v>
      </c>
      <c r="D13" s="19">
        <v>242110</v>
      </c>
      <c r="E13" s="17"/>
      <c r="F13" s="19">
        <v>236123</v>
      </c>
      <c r="G13" s="14"/>
      <c r="H13" s="19">
        <v>238217</v>
      </c>
      <c r="I13" s="14"/>
      <c r="J13" s="19">
        <v>224366</v>
      </c>
    </row>
    <row r="14" spans="1:10" ht="21" customHeight="1">
      <c r="A14" s="85" t="s">
        <v>112</v>
      </c>
      <c r="B14" s="16" t="s">
        <v>147</v>
      </c>
      <c r="D14" s="21">
        <v>34709</v>
      </c>
      <c r="E14" s="17"/>
      <c r="F14" s="21">
        <v>24748</v>
      </c>
      <c r="G14" s="14"/>
      <c r="H14" s="21">
        <v>34411</v>
      </c>
      <c r="I14" s="14"/>
      <c r="J14" s="21">
        <v>24569</v>
      </c>
    </row>
    <row r="15" spans="1:10" ht="21" customHeight="1">
      <c r="A15" s="85" t="s">
        <v>13</v>
      </c>
      <c r="B15" s="16"/>
      <c r="D15" s="15">
        <f>SUM(D13:D14)</f>
        <v>276819</v>
      </c>
      <c r="E15" s="17"/>
      <c r="F15" s="15">
        <f>SUM(F13:F14)</f>
        <v>260871</v>
      </c>
      <c r="G15" s="14"/>
      <c r="H15" s="15">
        <f>SUM(H13:H14)</f>
        <v>272628</v>
      </c>
      <c r="I15" s="14"/>
      <c r="J15" s="15">
        <f>SUM(J13:J14)</f>
        <v>248935</v>
      </c>
    </row>
    <row r="16" spans="1:10" ht="21" customHeight="1">
      <c r="A16" s="85" t="s">
        <v>12</v>
      </c>
      <c r="B16" s="16"/>
      <c r="D16" s="15">
        <v>633098</v>
      </c>
      <c r="E16" s="17"/>
      <c r="F16" s="15">
        <v>522959</v>
      </c>
      <c r="G16" s="14"/>
      <c r="H16" s="15">
        <v>632914</v>
      </c>
      <c r="I16" s="14"/>
      <c r="J16" s="15">
        <v>530829</v>
      </c>
    </row>
    <row r="17" spans="1:10" ht="21" customHeight="1">
      <c r="A17" s="85" t="s">
        <v>11</v>
      </c>
      <c r="B17" s="16"/>
      <c r="D17" s="15">
        <v>211480</v>
      </c>
      <c r="E17" s="17"/>
      <c r="F17" s="15">
        <v>194542</v>
      </c>
      <c r="G17" s="14"/>
      <c r="H17" s="15">
        <v>211479</v>
      </c>
      <c r="I17" s="14"/>
      <c r="J17" s="15">
        <v>194542</v>
      </c>
    </row>
    <row r="18" spans="1:10" ht="21" customHeight="1">
      <c r="A18" s="85" t="s">
        <v>10</v>
      </c>
      <c r="B18" s="16"/>
      <c r="D18" s="25">
        <v>297808</v>
      </c>
      <c r="E18" s="17"/>
      <c r="F18" s="25">
        <v>128765</v>
      </c>
      <c r="G18" s="14"/>
      <c r="H18" s="24">
        <v>297808</v>
      </c>
      <c r="I18" s="14"/>
      <c r="J18" s="24">
        <v>128765</v>
      </c>
    </row>
    <row r="19" spans="1:10" ht="21" customHeight="1">
      <c r="A19" s="85" t="s">
        <v>9</v>
      </c>
      <c r="B19" s="16"/>
      <c r="D19" s="22"/>
      <c r="E19" s="22"/>
      <c r="F19" s="22"/>
      <c r="G19" s="22"/>
      <c r="H19" s="22"/>
      <c r="I19" s="22"/>
      <c r="J19" s="22"/>
    </row>
    <row r="20" spans="1:11" ht="21" customHeight="1">
      <c r="A20" s="85" t="s">
        <v>113</v>
      </c>
      <c r="B20" s="16"/>
      <c r="D20" s="28">
        <v>28468</v>
      </c>
      <c r="E20" s="28"/>
      <c r="F20" s="28">
        <v>41009</v>
      </c>
      <c r="G20" s="28"/>
      <c r="H20" s="28">
        <v>28468</v>
      </c>
      <c r="I20" s="28"/>
      <c r="J20" s="28">
        <v>41009</v>
      </c>
      <c r="K20" s="29"/>
    </row>
    <row r="21" spans="1:12" s="27" customFormat="1" ht="21" customHeight="1">
      <c r="A21" s="85" t="s">
        <v>8</v>
      </c>
      <c r="B21" s="26"/>
      <c r="D21" s="30">
        <v>51632</v>
      </c>
      <c r="E21" s="17"/>
      <c r="F21" s="30">
        <v>50784</v>
      </c>
      <c r="G21" s="14"/>
      <c r="H21" s="30">
        <v>47524</v>
      </c>
      <c r="I21" s="14"/>
      <c r="J21" s="30">
        <v>46714</v>
      </c>
      <c r="K21" s="8"/>
      <c r="L21" s="29"/>
    </row>
    <row r="22" spans="1:10" ht="21" customHeight="1">
      <c r="A22" s="73" t="s">
        <v>7</v>
      </c>
      <c r="B22" s="16"/>
      <c r="D22" s="47">
        <f>SUM(D11,D15:D21)</f>
        <v>1700949</v>
      </c>
      <c r="E22" s="17"/>
      <c r="F22" s="47">
        <f>SUM(F11,F15:F21)</f>
        <v>1413223</v>
      </c>
      <c r="G22" s="14"/>
      <c r="H22" s="47">
        <f>SUM(H11,H15:H21)</f>
        <v>1683866</v>
      </c>
      <c r="I22" s="14"/>
      <c r="J22" s="47">
        <f>SUM(J11,J15:J21)</f>
        <v>1388908</v>
      </c>
    </row>
    <row r="23" spans="1:10" ht="21" customHeight="1">
      <c r="A23" s="73" t="s">
        <v>80</v>
      </c>
      <c r="B23" s="16"/>
      <c r="D23" s="15"/>
      <c r="E23" s="17"/>
      <c r="F23" s="15"/>
      <c r="G23" s="14"/>
      <c r="H23" s="15"/>
      <c r="I23" s="14"/>
      <c r="J23" s="15"/>
    </row>
    <row r="24" spans="1:10" ht="21" customHeight="1">
      <c r="A24" s="73" t="s">
        <v>110</v>
      </c>
      <c r="B24" s="16">
        <v>4</v>
      </c>
      <c r="D24" s="15">
        <v>173004</v>
      </c>
      <c r="E24" s="17"/>
      <c r="F24" s="15">
        <v>144456</v>
      </c>
      <c r="G24" s="14"/>
      <c r="H24" s="15">
        <v>594111</v>
      </c>
      <c r="I24" s="14"/>
      <c r="J24" s="15">
        <v>529872</v>
      </c>
    </row>
    <row r="25" spans="1:10" ht="21" customHeight="1">
      <c r="A25" s="73" t="s">
        <v>193</v>
      </c>
      <c r="B25" s="16"/>
      <c r="D25" s="25">
        <v>-34962</v>
      </c>
      <c r="E25" s="38"/>
      <c r="F25" s="24" t="s">
        <v>0</v>
      </c>
      <c r="G25" s="63"/>
      <c r="H25" s="24" t="s">
        <v>0</v>
      </c>
      <c r="I25" s="63"/>
      <c r="J25" s="24" t="s">
        <v>0</v>
      </c>
    </row>
    <row r="26" spans="1:10" ht="21" customHeight="1">
      <c r="A26" s="73" t="s">
        <v>192</v>
      </c>
      <c r="B26" s="16"/>
      <c r="D26" s="15">
        <v>131172</v>
      </c>
      <c r="E26" s="17"/>
      <c r="F26" s="15">
        <v>84867</v>
      </c>
      <c r="G26" s="14"/>
      <c r="H26" s="24">
        <v>131087</v>
      </c>
      <c r="I26" s="14"/>
      <c r="J26" s="24">
        <v>84782</v>
      </c>
    </row>
    <row r="27" spans="1:10" ht="21" customHeight="1">
      <c r="A27" s="73" t="s">
        <v>151</v>
      </c>
      <c r="B27" s="16"/>
      <c r="D27" s="15">
        <v>310258</v>
      </c>
      <c r="E27" s="17"/>
      <c r="F27" s="15">
        <v>340235</v>
      </c>
      <c r="G27" s="14"/>
      <c r="H27" s="24">
        <v>310258</v>
      </c>
      <c r="I27" s="14"/>
      <c r="J27" s="24">
        <v>340235</v>
      </c>
    </row>
    <row r="28" spans="1:10" ht="21" customHeight="1">
      <c r="A28" s="85" t="s">
        <v>125</v>
      </c>
      <c r="B28" s="16">
        <v>3</v>
      </c>
      <c r="D28" s="15">
        <v>1352</v>
      </c>
      <c r="E28" s="17"/>
      <c r="F28" s="15">
        <v>1352</v>
      </c>
      <c r="G28" s="14"/>
      <c r="H28" s="15">
        <v>1352</v>
      </c>
      <c r="I28" s="14"/>
      <c r="J28" s="15">
        <v>1352</v>
      </c>
    </row>
    <row r="29" spans="1:10" ht="21" customHeight="1">
      <c r="A29" s="73" t="s">
        <v>171</v>
      </c>
      <c r="B29" s="16"/>
      <c r="D29" s="15">
        <v>49795</v>
      </c>
      <c r="E29" s="17"/>
      <c r="F29" s="15">
        <v>49795</v>
      </c>
      <c r="G29" s="14"/>
      <c r="H29" s="24" t="s">
        <v>0</v>
      </c>
      <c r="I29" s="14"/>
      <c r="J29" s="24" t="s">
        <v>0</v>
      </c>
    </row>
    <row r="30" spans="1:10" ht="21" customHeight="1">
      <c r="A30" s="73" t="s">
        <v>114</v>
      </c>
      <c r="B30" s="16">
        <v>5</v>
      </c>
      <c r="D30" s="15">
        <v>1605173</v>
      </c>
      <c r="E30" s="17"/>
      <c r="F30" s="15">
        <v>1622627</v>
      </c>
      <c r="G30" s="14"/>
      <c r="H30" s="53">
        <v>1059346</v>
      </c>
      <c r="I30" s="14"/>
      <c r="J30" s="53">
        <v>1068086</v>
      </c>
    </row>
    <row r="31" spans="1:10" ht="21" customHeight="1">
      <c r="A31" s="73" t="s">
        <v>81</v>
      </c>
      <c r="B31" s="16"/>
      <c r="D31" s="7"/>
      <c r="E31" s="17"/>
      <c r="F31" s="7"/>
      <c r="G31" s="13"/>
      <c r="H31" s="15"/>
      <c r="I31" s="13"/>
      <c r="J31" s="15"/>
    </row>
    <row r="32" spans="1:10" ht="21" customHeight="1">
      <c r="A32" s="73" t="s">
        <v>82</v>
      </c>
      <c r="B32" s="16"/>
      <c r="D32" s="15">
        <v>13239</v>
      </c>
      <c r="E32" s="17"/>
      <c r="F32" s="15">
        <v>13239</v>
      </c>
      <c r="G32" s="13"/>
      <c r="H32" s="15">
        <v>3159</v>
      </c>
      <c r="I32" s="13"/>
      <c r="J32" s="15">
        <v>3159</v>
      </c>
    </row>
    <row r="33" spans="1:10" ht="21" customHeight="1">
      <c r="A33" s="73" t="s">
        <v>83</v>
      </c>
      <c r="B33" s="16"/>
      <c r="C33" s="33"/>
      <c r="D33" s="15">
        <v>13063</v>
      </c>
      <c r="E33" s="34"/>
      <c r="F33" s="15">
        <v>13063</v>
      </c>
      <c r="G33" s="14"/>
      <c r="H33" s="15">
        <v>13063</v>
      </c>
      <c r="I33" s="14"/>
      <c r="J33" s="15">
        <v>13063</v>
      </c>
    </row>
    <row r="34" spans="1:10" ht="21" customHeight="1">
      <c r="A34" s="73" t="s">
        <v>84</v>
      </c>
      <c r="B34" s="16"/>
      <c r="C34" s="33"/>
      <c r="D34" s="15">
        <v>217709</v>
      </c>
      <c r="E34" s="17"/>
      <c r="F34" s="15">
        <v>198466</v>
      </c>
      <c r="G34" s="14"/>
      <c r="H34" s="15">
        <v>201656</v>
      </c>
      <c r="I34" s="14"/>
      <c r="J34" s="15">
        <v>183078</v>
      </c>
    </row>
    <row r="35" spans="1:10" ht="21" customHeight="1">
      <c r="A35" s="73" t="s">
        <v>100</v>
      </c>
      <c r="B35" s="16"/>
      <c r="C35" s="33"/>
      <c r="D35" s="25">
        <v>7789</v>
      </c>
      <c r="E35" s="17"/>
      <c r="F35" s="25">
        <v>8202</v>
      </c>
      <c r="G35" s="14"/>
      <c r="H35" s="15">
        <v>5861</v>
      </c>
      <c r="I35" s="14"/>
      <c r="J35" s="15">
        <v>6126</v>
      </c>
    </row>
    <row r="36" spans="1:10" ht="21" customHeight="1">
      <c r="A36" s="73" t="s">
        <v>85</v>
      </c>
      <c r="B36" s="16"/>
      <c r="C36" s="33"/>
      <c r="D36" s="47">
        <f>SUM(D23:D35)</f>
        <v>2487592</v>
      </c>
      <c r="E36" s="17"/>
      <c r="F36" s="47">
        <f>SUM(F23:F35)</f>
        <v>2476302</v>
      </c>
      <c r="G36" s="14"/>
      <c r="H36" s="47">
        <f>SUM(H23:H35)</f>
        <v>2319893</v>
      </c>
      <c r="I36" s="14"/>
      <c r="J36" s="47">
        <f>SUM(J23:J35)</f>
        <v>2229753</v>
      </c>
    </row>
    <row r="37" spans="1:10" ht="21" customHeight="1" thickBot="1">
      <c r="A37" s="73" t="s">
        <v>6</v>
      </c>
      <c r="D37" s="35">
        <f>SUM(D22+D36)</f>
        <v>4188541</v>
      </c>
      <c r="E37" s="13"/>
      <c r="F37" s="35">
        <f>SUM(F22+F36)</f>
        <v>3889525</v>
      </c>
      <c r="G37" s="14"/>
      <c r="H37" s="35">
        <f>SUM(H22+H36)</f>
        <v>4003759</v>
      </c>
      <c r="I37" s="14"/>
      <c r="J37" s="35">
        <f>SUM(J22+J36)</f>
        <v>3618661</v>
      </c>
    </row>
    <row r="38" ht="21" customHeight="1" thickTop="1">
      <c r="A38" s="73"/>
    </row>
    <row r="39" ht="21" customHeight="1">
      <c r="A39" s="73"/>
    </row>
    <row r="40" spans="1:12" ht="21" customHeight="1">
      <c r="A40" s="73" t="s">
        <v>5</v>
      </c>
      <c r="B40" s="1"/>
      <c r="C40" s="1"/>
      <c r="D40" s="2"/>
      <c r="E40" s="3"/>
      <c r="F40" s="3"/>
      <c r="G40" s="3"/>
      <c r="H40" s="3"/>
      <c r="I40" s="3"/>
      <c r="J40" s="4"/>
      <c r="K40" s="5"/>
      <c r="L40" s="6"/>
    </row>
    <row r="41" spans="1:12" s="73" customFormat="1" ht="21" customHeight="1">
      <c r="A41" s="70" t="s">
        <v>101</v>
      </c>
      <c r="B41" s="70"/>
      <c r="C41" s="70"/>
      <c r="D41" s="70"/>
      <c r="E41" s="70"/>
      <c r="F41" s="70"/>
      <c r="G41" s="70"/>
      <c r="H41" s="70"/>
      <c r="I41" s="70"/>
      <c r="J41" s="70"/>
      <c r="K41" s="71"/>
      <c r="L41" s="72"/>
    </row>
    <row r="42" spans="1:12" s="73" customFormat="1" ht="21" customHeight="1">
      <c r="A42" s="74" t="s">
        <v>77</v>
      </c>
      <c r="B42" s="70"/>
      <c r="C42" s="70"/>
      <c r="D42" s="70"/>
      <c r="E42" s="70"/>
      <c r="F42" s="70"/>
      <c r="G42" s="70"/>
      <c r="H42" s="70"/>
      <c r="I42" s="70"/>
      <c r="J42" s="70"/>
      <c r="K42" s="72"/>
      <c r="L42" s="72"/>
    </row>
    <row r="43" spans="1:12" s="73" customFormat="1" ht="21" customHeight="1">
      <c r="A43" s="75" t="s">
        <v>148</v>
      </c>
      <c r="B43" s="70"/>
      <c r="C43" s="70"/>
      <c r="D43" s="70"/>
      <c r="E43" s="70"/>
      <c r="F43" s="70"/>
      <c r="G43" s="70"/>
      <c r="H43" s="70"/>
      <c r="I43" s="70"/>
      <c r="J43" s="70"/>
      <c r="K43" s="72"/>
      <c r="L43" s="72"/>
    </row>
    <row r="44" spans="1:12" s="73" customFormat="1" ht="21" customHeight="1">
      <c r="A44" s="75"/>
      <c r="B44" s="70"/>
      <c r="C44" s="70"/>
      <c r="D44" s="70"/>
      <c r="E44" s="70"/>
      <c r="F44" s="70"/>
      <c r="G44" s="70"/>
      <c r="H44" s="70"/>
      <c r="I44" s="70"/>
      <c r="J44" s="70"/>
      <c r="K44" s="72"/>
      <c r="L44" s="72"/>
    </row>
    <row r="45" spans="2:12" s="73" customFormat="1" ht="21" customHeight="1">
      <c r="B45" s="76"/>
      <c r="C45" s="76"/>
      <c r="D45" s="77"/>
      <c r="E45" s="78" t="s">
        <v>2</v>
      </c>
      <c r="F45" s="77"/>
      <c r="G45" s="79"/>
      <c r="H45" s="77"/>
      <c r="I45" s="78" t="s">
        <v>3</v>
      </c>
      <c r="J45" s="77"/>
      <c r="K45" s="72"/>
      <c r="L45" s="72"/>
    </row>
    <row r="46" spans="2:12" s="73" customFormat="1" ht="21" customHeight="1">
      <c r="B46" s="80" t="s">
        <v>4</v>
      </c>
      <c r="C46" s="81"/>
      <c r="D46" s="82" t="s">
        <v>130</v>
      </c>
      <c r="E46" s="83"/>
      <c r="F46" s="82" t="s">
        <v>129</v>
      </c>
      <c r="G46" s="84"/>
      <c r="H46" s="82" t="s">
        <v>130</v>
      </c>
      <c r="I46" s="83"/>
      <c r="J46" s="82" t="s">
        <v>129</v>
      </c>
      <c r="K46" s="72"/>
      <c r="L46" s="72"/>
    </row>
    <row r="47" spans="2:12" s="73" customFormat="1" ht="21" customHeight="1">
      <c r="B47" s="80"/>
      <c r="C47" s="81"/>
      <c r="D47" s="114" t="s">
        <v>149</v>
      </c>
      <c r="E47" s="115"/>
      <c r="F47" s="114" t="s">
        <v>161</v>
      </c>
      <c r="G47" s="84"/>
      <c r="H47" s="114" t="s">
        <v>149</v>
      </c>
      <c r="I47" s="115"/>
      <c r="J47" s="114" t="s">
        <v>161</v>
      </c>
      <c r="K47" s="72"/>
      <c r="L47" s="72"/>
    </row>
    <row r="48" spans="2:12" s="73" customFormat="1" ht="21" customHeight="1">
      <c r="B48" s="80"/>
      <c r="C48" s="81"/>
      <c r="D48" s="114" t="s">
        <v>150</v>
      </c>
      <c r="E48" s="115"/>
      <c r="F48" s="114"/>
      <c r="G48" s="84"/>
      <c r="H48" s="114" t="s">
        <v>150</v>
      </c>
      <c r="I48" s="115"/>
      <c r="J48" s="114"/>
      <c r="K48" s="72"/>
      <c r="L48" s="72"/>
    </row>
    <row r="49" spans="1:10" ht="21" customHeight="1">
      <c r="A49" s="73" t="s">
        <v>17</v>
      </c>
      <c r="F49" s="14"/>
      <c r="G49" s="13"/>
      <c r="H49" s="13"/>
      <c r="I49" s="13"/>
      <c r="J49" s="15"/>
    </row>
    <row r="50" spans="1:10" ht="21" customHeight="1">
      <c r="A50" s="73" t="s">
        <v>18</v>
      </c>
      <c r="F50" s="14"/>
      <c r="G50" s="13"/>
      <c r="H50" s="13"/>
      <c r="I50" s="13"/>
      <c r="J50" s="15"/>
    </row>
    <row r="51" spans="1:10" ht="21" customHeight="1">
      <c r="A51" s="85" t="s">
        <v>180</v>
      </c>
      <c r="B51" s="16"/>
      <c r="D51" s="15">
        <v>83606</v>
      </c>
      <c r="E51" s="38"/>
      <c r="F51" s="15">
        <v>37599</v>
      </c>
      <c r="G51" s="14"/>
      <c r="H51" s="15">
        <v>83606</v>
      </c>
      <c r="I51" s="14"/>
      <c r="J51" s="15">
        <v>37599</v>
      </c>
    </row>
    <row r="52" spans="1:10" ht="21" customHeight="1">
      <c r="A52" s="73" t="s">
        <v>19</v>
      </c>
      <c r="B52" s="16"/>
      <c r="D52" s="15"/>
      <c r="E52" s="38"/>
      <c r="F52" s="15"/>
      <c r="G52" s="14"/>
      <c r="H52" s="15"/>
      <c r="I52" s="14"/>
      <c r="J52" s="15"/>
    </row>
    <row r="53" spans="1:10" ht="21" customHeight="1">
      <c r="A53" s="73" t="s">
        <v>111</v>
      </c>
      <c r="B53" s="16"/>
      <c r="D53" s="19">
        <v>696847</v>
      </c>
      <c r="E53" s="38"/>
      <c r="F53" s="19">
        <v>659377</v>
      </c>
      <c r="G53" s="14"/>
      <c r="H53" s="19">
        <v>696193</v>
      </c>
      <c r="I53" s="14"/>
      <c r="J53" s="19">
        <v>660567</v>
      </c>
    </row>
    <row r="54" spans="1:10" ht="21" customHeight="1">
      <c r="A54" s="73" t="s">
        <v>123</v>
      </c>
      <c r="B54" s="16">
        <v>3</v>
      </c>
      <c r="D54" s="116" t="s">
        <v>0</v>
      </c>
      <c r="E54" s="38"/>
      <c r="F54" s="21">
        <v>1858</v>
      </c>
      <c r="G54" s="14"/>
      <c r="H54" s="116" t="s">
        <v>0</v>
      </c>
      <c r="I54" s="14"/>
      <c r="J54" s="21">
        <v>93</v>
      </c>
    </row>
    <row r="55" spans="1:10" ht="21" customHeight="1">
      <c r="A55" s="73" t="s">
        <v>124</v>
      </c>
      <c r="B55" s="16"/>
      <c r="D55" s="15">
        <f>SUM(D53:D54)</f>
        <v>696847</v>
      </c>
      <c r="E55" s="38"/>
      <c r="F55" s="15">
        <f>SUM(F53:F54)</f>
        <v>661235</v>
      </c>
      <c r="G55" s="14"/>
      <c r="H55" s="15">
        <f>SUM(H53:H54)</f>
        <v>696193</v>
      </c>
      <c r="I55" s="14"/>
      <c r="J55" s="15">
        <f>SUM(J53:J54)</f>
        <v>660660</v>
      </c>
    </row>
    <row r="56" spans="1:10" ht="21" customHeight="1">
      <c r="A56" s="73" t="s">
        <v>20</v>
      </c>
      <c r="B56" s="16">
        <v>6</v>
      </c>
      <c r="D56" s="15">
        <v>108550</v>
      </c>
      <c r="E56" s="38"/>
      <c r="F56" s="15">
        <v>108400</v>
      </c>
      <c r="G56" s="14"/>
      <c r="H56" s="15">
        <v>100000</v>
      </c>
      <c r="I56" s="14"/>
      <c r="J56" s="15">
        <v>100000</v>
      </c>
    </row>
    <row r="57" spans="1:10" ht="21" customHeight="1">
      <c r="A57" s="73" t="s">
        <v>21</v>
      </c>
      <c r="B57" s="16"/>
      <c r="D57" s="15">
        <v>18000</v>
      </c>
      <c r="E57" s="38"/>
      <c r="F57" s="15">
        <v>22500</v>
      </c>
      <c r="G57" s="14"/>
      <c r="H57" s="15">
        <v>18000</v>
      </c>
      <c r="I57" s="14"/>
      <c r="J57" s="15">
        <v>22500</v>
      </c>
    </row>
    <row r="58" spans="1:10" ht="21" customHeight="1">
      <c r="A58" s="73" t="s">
        <v>22</v>
      </c>
      <c r="B58" s="16"/>
      <c r="D58" s="32">
        <v>6871</v>
      </c>
      <c r="E58" s="38"/>
      <c r="F58" s="15">
        <v>6099</v>
      </c>
      <c r="G58" s="14"/>
      <c r="H58" s="36">
        <v>6871</v>
      </c>
      <c r="I58" s="14"/>
      <c r="J58" s="32">
        <v>6099</v>
      </c>
    </row>
    <row r="59" spans="1:10" ht="21" customHeight="1">
      <c r="A59" s="85" t="s">
        <v>23</v>
      </c>
      <c r="B59" s="16"/>
      <c r="D59" s="22"/>
      <c r="E59" s="22"/>
      <c r="F59" s="22"/>
      <c r="G59" s="22"/>
      <c r="H59" s="7"/>
      <c r="I59" s="22"/>
      <c r="J59" s="22"/>
    </row>
    <row r="60" spans="1:10" ht="21" customHeight="1">
      <c r="A60" s="85" t="s">
        <v>24</v>
      </c>
      <c r="B60" s="16"/>
      <c r="D60" s="15">
        <v>30347</v>
      </c>
      <c r="E60" s="38"/>
      <c r="F60" s="15">
        <v>32179</v>
      </c>
      <c r="G60" s="39"/>
      <c r="H60" s="15">
        <v>26252</v>
      </c>
      <c r="I60" s="39"/>
      <c r="J60" s="15">
        <v>27912</v>
      </c>
    </row>
    <row r="61" spans="1:10" ht="21" customHeight="1">
      <c r="A61" s="73" t="s">
        <v>126</v>
      </c>
      <c r="B61" s="16"/>
      <c r="D61" s="15">
        <v>462328</v>
      </c>
      <c r="E61" s="38"/>
      <c r="F61" s="15">
        <v>228375</v>
      </c>
      <c r="G61" s="39"/>
      <c r="H61" s="15">
        <v>463683</v>
      </c>
      <c r="I61" s="39"/>
      <c r="J61" s="15">
        <v>228375</v>
      </c>
    </row>
    <row r="62" spans="1:10" ht="21" customHeight="1">
      <c r="A62" s="85" t="s">
        <v>26</v>
      </c>
      <c r="B62" s="16"/>
      <c r="D62" s="15">
        <v>32544</v>
      </c>
      <c r="E62" s="38"/>
      <c r="F62" s="15">
        <v>60653</v>
      </c>
      <c r="G62" s="39"/>
      <c r="H62" s="15">
        <v>32544</v>
      </c>
      <c r="I62" s="39"/>
      <c r="J62" s="15">
        <v>60653</v>
      </c>
    </row>
    <row r="63" spans="1:10" ht="21" customHeight="1">
      <c r="A63" s="85" t="s">
        <v>27</v>
      </c>
      <c r="B63" s="16"/>
      <c r="D63" s="30">
        <v>81686</v>
      </c>
      <c r="E63" s="38"/>
      <c r="F63" s="30">
        <v>86155</v>
      </c>
      <c r="G63" s="39"/>
      <c r="H63" s="30">
        <v>74667</v>
      </c>
      <c r="I63" s="39"/>
      <c r="J63" s="30">
        <v>77992</v>
      </c>
    </row>
    <row r="64" spans="1:11" ht="21" customHeight="1">
      <c r="A64" s="73" t="s">
        <v>28</v>
      </c>
      <c r="B64" s="16"/>
      <c r="D64" s="47">
        <f>SUM(D55:D63)+D51</f>
        <v>1520779</v>
      </c>
      <c r="E64" s="38"/>
      <c r="F64" s="47">
        <f>SUM(F51,F55:F63)</f>
        <v>1243195</v>
      </c>
      <c r="G64" s="15"/>
      <c r="H64" s="47">
        <f>SUM(H55:H63)+H51</f>
        <v>1501816</v>
      </c>
      <c r="I64" s="14"/>
      <c r="J64" s="47">
        <f>SUM(J51,J55:J63)</f>
        <v>1221790</v>
      </c>
      <c r="K64" s="40"/>
    </row>
    <row r="65" spans="1:11" ht="21" customHeight="1">
      <c r="A65" s="73" t="s">
        <v>102</v>
      </c>
      <c r="B65" s="16"/>
      <c r="D65" s="15"/>
      <c r="E65" s="38"/>
      <c r="F65" s="15"/>
      <c r="G65" s="15"/>
      <c r="H65" s="7"/>
      <c r="I65" s="14"/>
      <c r="J65" s="15"/>
      <c r="K65" s="40"/>
    </row>
    <row r="66" spans="1:12" s="41" customFormat="1" ht="21" customHeight="1">
      <c r="A66" s="73" t="s">
        <v>107</v>
      </c>
      <c r="B66" s="16">
        <v>6</v>
      </c>
      <c r="D66" s="42">
        <v>418630</v>
      </c>
      <c r="E66" s="43"/>
      <c r="F66" s="42">
        <v>445880</v>
      </c>
      <c r="G66" s="42"/>
      <c r="H66" s="42">
        <v>375000</v>
      </c>
      <c r="I66" s="44"/>
      <c r="J66" s="42">
        <v>400000</v>
      </c>
      <c r="K66" s="45"/>
      <c r="L66" s="46"/>
    </row>
    <row r="67" spans="1:12" s="41" customFormat="1" ht="21" customHeight="1">
      <c r="A67" s="73" t="s">
        <v>104</v>
      </c>
      <c r="B67" s="16">
        <v>6</v>
      </c>
      <c r="D67" s="42">
        <v>53390</v>
      </c>
      <c r="E67" s="43"/>
      <c r="F67" s="42">
        <v>60294</v>
      </c>
      <c r="G67" s="42"/>
      <c r="H67" s="42">
        <v>45305</v>
      </c>
      <c r="I67" s="44"/>
      <c r="J67" s="42">
        <v>51265</v>
      </c>
      <c r="K67" s="45"/>
      <c r="L67" s="46"/>
    </row>
    <row r="68" spans="1:12" s="41" customFormat="1" ht="21" customHeight="1">
      <c r="A68" s="73" t="s">
        <v>108</v>
      </c>
      <c r="B68" s="26"/>
      <c r="D68" s="24" t="s">
        <v>0</v>
      </c>
      <c r="E68" s="43"/>
      <c r="F68" s="42">
        <v>9000</v>
      </c>
      <c r="G68" s="42"/>
      <c r="H68" s="24" t="s">
        <v>0</v>
      </c>
      <c r="I68" s="44"/>
      <c r="J68" s="42">
        <v>9000</v>
      </c>
      <c r="K68" s="45"/>
      <c r="L68" s="46"/>
    </row>
    <row r="69" spans="1:12" s="41" customFormat="1" ht="21" customHeight="1">
      <c r="A69" s="73" t="s">
        <v>109</v>
      </c>
      <c r="B69" s="26"/>
      <c r="D69" s="42">
        <v>14599</v>
      </c>
      <c r="E69" s="43"/>
      <c r="F69" s="42">
        <v>11389</v>
      </c>
      <c r="G69" s="42"/>
      <c r="H69" s="42">
        <v>14599</v>
      </c>
      <c r="I69" s="44"/>
      <c r="J69" s="42">
        <v>11389</v>
      </c>
      <c r="K69" s="45"/>
      <c r="L69" s="46"/>
    </row>
    <row r="70" spans="1:10" ht="21" customHeight="1">
      <c r="A70" s="73" t="s">
        <v>167</v>
      </c>
      <c r="B70" s="16">
        <v>4</v>
      </c>
      <c r="D70" s="25">
        <v>28060</v>
      </c>
      <c r="E70" s="38"/>
      <c r="F70" s="25">
        <v>28060</v>
      </c>
      <c r="G70" s="14"/>
      <c r="H70" s="25">
        <v>28060</v>
      </c>
      <c r="I70" s="14"/>
      <c r="J70" s="25">
        <v>28060</v>
      </c>
    </row>
    <row r="71" spans="1:10" ht="21" customHeight="1">
      <c r="A71" s="73" t="s">
        <v>103</v>
      </c>
      <c r="B71" s="16"/>
      <c r="D71" s="15">
        <v>7667</v>
      </c>
      <c r="E71" s="38"/>
      <c r="F71" s="15">
        <v>7070</v>
      </c>
      <c r="G71" s="14"/>
      <c r="H71" s="15">
        <v>390</v>
      </c>
      <c r="I71" s="14"/>
      <c r="J71" s="15">
        <v>390</v>
      </c>
    </row>
    <row r="72" spans="1:10" ht="21" customHeight="1">
      <c r="A72" s="73" t="s">
        <v>105</v>
      </c>
      <c r="B72" s="16"/>
      <c r="D72" s="47">
        <f>SUM(D66:D71)</f>
        <v>522346</v>
      </c>
      <c r="E72" s="38"/>
      <c r="F72" s="47">
        <f>SUM(F66:F71)</f>
        <v>561693</v>
      </c>
      <c r="G72" s="14"/>
      <c r="H72" s="47">
        <f>SUM(H66:H71)</f>
        <v>463354</v>
      </c>
      <c r="I72" s="14"/>
      <c r="J72" s="47">
        <f>SUM(J66:J71)</f>
        <v>500104</v>
      </c>
    </row>
    <row r="73" spans="1:10" ht="21" customHeight="1">
      <c r="A73" s="73" t="s">
        <v>29</v>
      </c>
      <c r="D73" s="47">
        <f>SUM(D64+D72)</f>
        <v>2043125</v>
      </c>
      <c r="F73" s="47">
        <f>SUM(F64+F72)</f>
        <v>1804888</v>
      </c>
      <c r="G73" s="14"/>
      <c r="H73" s="47">
        <f>SUM(H64+H72)</f>
        <v>1965170</v>
      </c>
      <c r="I73" s="14"/>
      <c r="J73" s="47">
        <f>SUM(J64+J72)</f>
        <v>1721894</v>
      </c>
    </row>
    <row r="76" ht="21" customHeight="1">
      <c r="A76" s="73" t="s">
        <v>5</v>
      </c>
    </row>
    <row r="77" spans="1:12" s="73" customFormat="1" ht="21" customHeight="1">
      <c r="A77" s="126" t="s">
        <v>101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71"/>
      <c r="L77" s="72"/>
    </row>
    <row r="78" spans="1:12" s="73" customFormat="1" ht="21" customHeight="1">
      <c r="A78" s="74" t="s">
        <v>77</v>
      </c>
      <c r="B78" s="70"/>
      <c r="C78" s="70"/>
      <c r="D78" s="70"/>
      <c r="E78" s="70"/>
      <c r="F78" s="70"/>
      <c r="G78" s="70"/>
      <c r="H78" s="70"/>
      <c r="I78" s="70"/>
      <c r="J78" s="70"/>
      <c r="K78" s="72"/>
      <c r="L78" s="72"/>
    </row>
    <row r="79" spans="1:12" s="73" customFormat="1" ht="21" customHeight="1">
      <c r="A79" s="75" t="s">
        <v>148</v>
      </c>
      <c r="B79" s="70"/>
      <c r="C79" s="70"/>
      <c r="D79" s="70"/>
      <c r="E79" s="70"/>
      <c r="F79" s="70"/>
      <c r="G79" s="70"/>
      <c r="H79" s="70"/>
      <c r="I79" s="70"/>
      <c r="J79" s="70"/>
      <c r="K79" s="72"/>
      <c r="L79" s="72"/>
    </row>
    <row r="80" spans="1:12" s="73" customFormat="1" ht="21" customHeight="1">
      <c r="A80" s="75"/>
      <c r="B80" s="70"/>
      <c r="C80" s="70"/>
      <c r="D80" s="70"/>
      <c r="E80" s="70"/>
      <c r="F80" s="70"/>
      <c r="G80" s="70"/>
      <c r="H80" s="70"/>
      <c r="I80" s="70"/>
      <c r="J80" s="70"/>
      <c r="K80" s="72"/>
      <c r="L80" s="72"/>
    </row>
    <row r="81" spans="2:12" s="73" customFormat="1" ht="21" customHeight="1">
      <c r="B81" s="76"/>
      <c r="C81" s="76"/>
      <c r="D81" s="77"/>
      <c r="E81" s="78" t="s">
        <v>2</v>
      </c>
      <c r="F81" s="77"/>
      <c r="G81" s="79"/>
      <c r="H81" s="77"/>
      <c r="I81" s="78" t="s">
        <v>3</v>
      </c>
      <c r="J81" s="77"/>
      <c r="K81" s="72"/>
      <c r="L81" s="72"/>
    </row>
    <row r="82" spans="2:12" s="73" customFormat="1" ht="21" customHeight="1">
      <c r="B82" s="80" t="s">
        <v>4</v>
      </c>
      <c r="C82" s="81"/>
      <c r="D82" s="82" t="s">
        <v>130</v>
      </c>
      <c r="E82" s="83"/>
      <c r="F82" s="82" t="s">
        <v>129</v>
      </c>
      <c r="G82" s="84"/>
      <c r="H82" s="82" t="s">
        <v>130</v>
      </c>
      <c r="I82" s="83"/>
      <c r="J82" s="82" t="s">
        <v>129</v>
      </c>
      <c r="K82" s="72"/>
      <c r="L82" s="72"/>
    </row>
    <row r="83" spans="2:12" s="73" customFormat="1" ht="21" customHeight="1">
      <c r="B83" s="80"/>
      <c r="C83" s="81"/>
      <c r="D83" s="114" t="s">
        <v>149</v>
      </c>
      <c r="E83" s="115"/>
      <c r="F83" s="114" t="s">
        <v>161</v>
      </c>
      <c r="G83" s="84"/>
      <c r="H83" s="114" t="s">
        <v>149</v>
      </c>
      <c r="I83" s="115"/>
      <c r="J83" s="114" t="s">
        <v>161</v>
      </c>
      <c r="K83" s="72"/>
      <c r="L83" s="72"/>
    </row>
    <row r="84" spans="2:12" s="73" customFormat="1" ht="21" customHeight="1">
      <c r="B84" s="80"/>
      <c r="C84" s="81"/>
      <c r="D84" s="114" t="s">
        <v>150</v>
      </c>
      <c r="E84" s="115"/>
      <c r="F84" s="114"/>
      <c r="G84" s="84"/>
      <c r="H84" s="114" t="s">
        <v>150</v>
      </c>
      <c r="I84" s="115"/>
      <c r="J84" s="114"/>
      <c r="K84" s="72"/>
      <c r="L84" s="72"/>
    </row>
    <row r="85" spans="1:10" ht="21" customHeight="1">
      <c r="A85" s="85" t="s">
        <v>30</v>
      </c>
      <c r="B85" s="9"/>
      <c r="C85" s="9"/>
      <c r="D85" s="10"/>
      <c r="E85" s="11"/>
      <c r="G85" s="12"/>
      <c r="H85" s="10"/>
      <c r="I85" s="11"/>
      <c r="J85" s="48"/>
    </row>
    <row r="86" spans="1:10" ht="21" customHeight="1">
      <c r="A86" s="85" t="s">
        <v>31</v>
      </c>
      <c r="B86" s="16">
        <v>7</v>
      </c>
      <c r="E86" s="38"/>
      <c r="F86" s="15"/>
      <c r="G86" s="14"/>
      <c r="H86" s="15"/>
      <c r="I86" s="14"/>
      <c r="J86" s="15"/>
    </row>
    <row r="87" spans="1:10" ht="21" customHeight="1">
      <c r="A87" s="85" t="s">
        <v>199</v>
      </c>
      <c r="B87" s="16"/>
      <c r="E87" s="38"/>
      <c r="F87" s="15"/>
      <c r="G87" s="14"/>
      <c r="H87" s="15"/>
      <c r="I87" s="14"/>
      <c r="J87" s="15"/>
    </row>
    <row r="88" spans="1:10" ht="21" customHeight="1">
      <c r="A88" s="85" t="s">
        <v>181</v>
      </c>
      <c r="B88" s="16"/>
      <c r="D88" s="36">
        <v>70000</v>
      </c>
      <c r="E88" s="38"/>
      <c r="F88" s="36">
        <v>70000</v>
      </c>
      <c r="G88" s="14"/>
      <c r="H88" s="36">
        <v>70000</v>
      </c>
      <c r="I88" s="14"/>
      <c r="J88" s="36">
        <v>70000</v>
      </c>
    </row>
    <row r="89" spans="1:10" ht="21" customHeight="1">
      <c r="A89" s="85" t="s">
        <v>204</v>
      </c>
      <c r="B89" s="16"/>
      <c r="D89" s="36">
        <v>950000</v>
      </c>
      <c r="E89" s="38"/>
      <c r="F89" s="15">
        <v>780000</v>
      </c>
      <c r="G89" s="14"/>
      <c r="H89" s="15">
        <v>950000</v>
      </c>
      <c r="I89" s="14"/>
      <c r="J89" s="15">
        <v>780000</v>
      </c>
    </row>
    <row r="90" spans="1:10" ht="21" customHeight="1">
      <c r="A90" s="85" t="s">
        <v>201</v>
      </c>
      <c r="B90" s="16"/>
      <c r="E90" s="38"/>
      <c r="F90" s="15"/>
      <c r="G90" s="14"/>
      <c r="H90" s="15"/>
      <c r="I90" s="14"/>
      <c r="J90" s="15"/>
    </row>
    <row r="91" spans="1:10" ht="21" customHeight="1">
      <c r="A91" s="85" t="s">
        <v>202</v>
      </c>
      <c r="B91" s="16"/>
      <c r="E91" s="38"/>
      <c r="F91" s="15"/>
      <c r="G91" s="14"/>
      <c r="H91" s="15"/>
      <c r="I91" s="14"/>
      <c r="J91" s="15"/>
    </row>
    <row r="92" spans="1:10" ht="21" customHeight="1">
      <c r="A92" s="85" t="s">
        <v>203</v>
      </c>
      <c r="B92" s="16"/>
      <c r="E92" s="38"/>
      <c r="F92" s="15"/>
      <c r="G92" s="14"/>
      <c r="H92" s="15"/>
      <c r="I92" s="14"/>
      <c r="J92" s="15"/>
    </row>
    <row r="93" spans="2:10" ht="21" customHeight="1" thickBot="1">
      <c r="B93" s="16"/>
      <c r="D93" s="123">
        <f>SUM(D88:D92)</f>
        <v>1020000</v>
      </c>
      <c r="E93" s="38"/>
      <c r="F93" s="123">
        <f>SUM(F88:F92)</f>
        <v>850000</v>
      </c>
      <c r="G93" s="14"/>
      <c r="H93" s="123">
        <f>SUM(H88:H92)</f>
        <v>1020000</v>
      </c>
      <c r="I93" s="14"/>
      <c r="J93" s="123">
        <f>SUM(J88:J92)</f>
        <v>850000</v>
      </c>
    </row>
    <row r="94" spans="1:10" ht="21" customHeight="1" thickTop="1">
      <c r="A94" s="85" t="s">
        <v>200</v>
      </c>
      <c r="B94" s="16"/>
      <c r="D94" s="13"/>
      <c r="E94" s="38"/>
      <c r="F94" s="15"/>
      <c r="G94" s="14"/>
      <c r="H94" s="15"/>
      <c r="I94" s="14"/>
      <c r="J94" s="15"/>
    </row>
    <row r="95" spans="1:10" ht="21" customHeight="1">
      <c r="A95" s="85" t="s">
        <v>181</v>
      </c>
      <c r="B95" s="16"/>
      <c r="D95" s="19">
        <v>70000</v>
      </c>
      <c r="E95" s="38"/>
      <c r="F95" s="19">
        <v>70000</v>
      </c>
      <c r="G95" s="14"/>
      <c r="H95" s="19">
        <v>70000</v>
      </c>
      <c r="I95" s="14"/>
      <c r="J95" s="19">
        <v>70000</v>
      </c>
    </row>
    <row r="96" spans="1:10" ht="21" customHeight="1">
      <c r="A96" s="85" t="s">
        <v>32</v>
      </c>
      <c r="B96" s="16"/>
      <c r="D96" s="21">
        <v>780000</v>
      </c>
      <c r="E96" s="38"/>
      <c r="F96" s="21">
        <v>780000</v>
      </c>
      <c r="G96" s="14"/>
      <c r="H96" s="21">
        <v>780000</v>
      </c>
      <c r="I96" s="14"/>
      <c r="J96" s="21">
        <v>780000</v>
      </c>
    </row>
    <row r="97" spans="1:10" ht="21" customHeight="1">
      <c r="A97" s="73"/>
      <c r="B97" s="16"/>
      <c r="D97" s="15">
        <f>SUM(D95:D96)</f>
        <v>850000</v>
      </c>
      <c r="E97" s="38"/>
      <c r="F97" s="15">
        <f>SUM(F95:F96)</f>
        <v>850000</v>
      </c>
      <c r="G97" s="14"/>
      <c r="H97" s="15">
        <f>SUM(H95:H96)</f>
        <v>850000</v>
      </c>
      <c r="I97" s="14"/>
      <c r="J97" s="15">
        <f>SUM(J95:J96)</f>
        <v>850000</v>
      </c>
    </row>
    <row r="98" spans="1:10" ht="21" customHeight="1">
      <c r="A98" s="85" t="s">
        <v>54</v>
      </c>
      <c r="B98" s="16"/>
      <c r="D98" s="15">
        <v>1036000</v>
      </c>
      <c r="E98" s="38"/>
      <c r="F98" s="15">
        <v>1036000</v>
      </c>
      <c r="G98" s="15"/>
      <c r="H98" s="15">
        <v>1036000</v>
      </c>
      <c r="I98" s="14"/>
      <c r="J98" s="15">
        <v>1036000</v>
      </c>
    </row>
    <row r="99" spans="1:10" ht="21" customHeight="1">
      <c r="A99" s="85" t="s">
        <v>79</v>
      </c>
      <c r="B99" s="16"/>
      <c r="D99" s="15"/>
      <c r="E99" s="38"/>
      <c r="F99" s="15"/>
      <c r="G99" s="15"/>
      <c r="H99" s="15"/>
      <c r="I99" s="14"/>
      <c r="J99" s="15"/>
    </row>
    <row r="100" spans="1:10" ht="21" customHeight="1">
      <c r="A100" s="85" t="s">
        <v>33</v>
      </c>
      <c r="B100" s="16"/>
      <c r="D100" s="19">
        <v>443715</v>
      </c>
      <c r="E100" s="38"/>
      <c r="F100" s="19">
        <v>443715</v>
      </c>
      <c r="G100" s="14"/>
      <c r="H100" s="19">
        <v>443715</v>
      </c>
      <c r="I100" s="14"/>
      <c r="J100" s="19">
        <v>443715</v>
      </c>
    </row>
    <row r="101" spans="1:10" ht="21" customHeight="1">
      <c r="A101" s="85" t="s">
        <v>34</v>
      </c>
      <c r="B101" s="16"/>
      <c r="D101" s="116">
        <v>157756</v>
      </c>
      <c r="E101" s="38"/>
      <c r="F101" s="21">
        <v>161847</v>
      </c>
      <c r="G101" s="14"/>
      <c r="H101" s="21">
        <v>157756</v>
      </c>
      <c r="I101" s="14"/>
      <c r="J101" s="21">
        <v>161847</v>
      </c>
    </row>
    <row r="102" spans="1:10" ht="21" customHeight="1">
      <c r="A102" s="85"/>
      <c r="B102" s="16"/>
      <c r="D102" s="24">
        <f>SUM(D100:D101)</f>
        <v>601471</v>
      </c>
      <c r="E102" s="38"/>
      <c r="F102" s="24">
        <f>SUM(F100:F101)</f>
        <v>605562</v>
      </c>
      <c r="G102" s="14"/>
      <c r="H102" s="24">
        <f>SUM(H100:H101)</f>
        <v>601471</v>
      </c>
      <c r="I102" s="14"/>
      <c r="J102" s="24">
        <f>SUM(J100:J101)</f>
        <v>605562</v>
      </c>
    </row>
    <row r="103" spans="1:10" ht="21" customHeight="1">
      <c r="A103" s="85" t="s">
        <v>35</v>
      </c>
      <c r="B103" s="33"/>
      <c r="D103" s="15"/>
      <c r="F103" s="15"/>
      <c r="G103" s="14"/>
      <c r="H103" s="15"/>
      <c r="I103" s="14"/>
      <c r="J103" s="15"/>
    </row>
    <row r="104" spans="1:10" ht="21" customHeight="1">
      <c r="A104" s="73" t="s">
        <v>36</v>
      </c>
      <c r="B104" s="16"/>
      <c r="D104" s="15">
        <v>48565</v>
      </c>
      <c r="E104" s="38"/>
      <c r="F104" s="15">
        <v>48565</v>
      </c>
      <c r="G104" s="14"/>
      <c r="H104" s="15">
        <v>48565</v>
      </c>
      <c r="I104" s="14"/>
      <c r="J104" s="15">
        <v>48565</v>
      </c>
    </row>
    <row r="105" spans="1:10" ht="21" customHeight="1">
      <c r="A105" s="73" t="s">
        <v>195</v>
      </c>
      <c r="B105" s="33"/>
      <c r="D105" s="15">
        <v>-522463</v>
      </c>
      <c r="F105" s="15">
        <v>-614608</v>
      </c>
      <c r="G105" s="14"/>
      <c r="H105" s="15">
        <v>-522463</v>
      </c>
      <c r="I105" s="14"/>
      <c r="J105" s="15">
        <v>-614608</v>
      </c>
    </row>
    <row r="106" spans="1:10" ht="21" customHeight="1">
      <c r="A106" s="73" t="s">
        <v>205</v>
      </c>
      <c r="B106" s="16"/>
      <c r="D106" s="30">
        <v>25016</v>
      </c>
      <c r="F106" s="30">
        <v>-28752</v>
      </c>
      <c r="G106" s="14"/>
      <c r="H106" s="30">
        <v>25016</v>
      </c>
      <c r="I106" s="14"/>
      <c r="J106" s="30">
        <v>-28752</v>
      </c>
    </row>
    <row r="107" spans="1:10" ht="21" customHeight="1">
      <c r="A107" s="73" t="s">
        <v>37</v>
      </c>
      <c r="D107" s="15">
        <f>SUM(D97,D98,D102,D104,D105,D106)</f>
        <v>2038589</v>
      </c>
      <c r="F107" s="15">
        <f>SUM(F97:F106)-F102</f>
        <v>1896767</v>
      </c>
      <c r="G107" s="14"/>
      <c r="H107" s="15">
        <f>SUM(H97:H106)-H102</f>
        <v>2038589</v>
      </c>
      <c r="I107" s="14"/>
      <c r="J107" s="15">
        <f>SUM(J97:J106)-J102</f>
        <v>1896767</v>
      </c>
    </row>
    <row r="108" ht="21" customHeight="1">
      <c r="A108" s="73" t="s">
        <v>38</v>
      </c>
    </row>
    <row r="109" spans="1:10" ht="21" customHeight="1">
      <c r="A109" s="73" t="s">
        <v>39</v>
      </c>
      <c r="D109" s="30">
        <v>106827</v>
      </c>
      <c r="F109" s="30">
        <v>187870</v>
      </c>
      <c r="G109" s="14"/>
      <c r="H109" s="49" t="s">
        <v>0</v>
      </c>
      <c r="I109" s="14"/>
      <c r="J109" s="49" t="s">
        <v>0</v>
      </c>
    </row>
    <row r="110" spans="1:10" ht="21" customHeight="1">
      <c r="A110" s="73" t="s">
        <v>40</v>
      </c>
      <c r="D110" s="15">
        <f>SUM(D107:D109)</f>
        <v>2145416</v>
      </c>
      <c r="F110" s="15">
        <f>SUM(F107:F109)</f>
        <v>2084637</v>
      </c>
      <c r="G110" s="14"/>
      <c r="H110" s="15">
        <f>SUM(H107:H109)</f>
        <v>2038589</v>
      </c>
      <c r="I110" s="14"/>
      <c r="J110" s="15">
        <f>SUM(J107:J109)</f>
        <v>1896767</v>
      </c>
    </row>
    <row r="111" spans="1:10" ht="21" customHeight="1" thickBot="1">
      <c r="A111" s="73" t="s">
        <v>41</v>
      </c>
      <c r="D111" s="35">
        <f>SUM(D73+D110)</f>
        <v>4188541</v>
      </c>
      <c r="F111" s="35">
        <f>SUM(F73+F110)</f>
        <v>3889525</v>
      </c>
      <c r="G111" s="14"/>
      <c r="H111" s="35">
        <f>SUM(H73+H110)</f>
        <v>4003759</v>
      </c>
      <c r="I111" s="14"/>
      <c r="J111" s="35">
        <f>SUM(J73+J110)</f>
        <v>3618661</v>
      </c>
    </row>
    <row r="112" spans="4:10" ht="21" customHeight="1" thickTop="1">
      <c r="D112" s="117">
        <f>D111-D37</f>
        <v>0</v>
      </c>
      <c r="E112" s="118"/>
      <c r="F112" s="117">
        <f>F111-F37</f>
        <v>0</v>
      </c>
      <c r="G112" s="119"/>
      <c r="H112" s="117">
        <f>H111-H37</f>
        <v>0</v>
      </c>
      <c r="I112" s="117"/>
      <c r="J112" s="117">
        <f>J111-J37</f>
        <v>0</v>
      </c>
    </row>
    <row r="113" spans="1:10" ht="21" customHeight="1">
      <c r="A113" s="73" t="s">
        <v>5</v>
      </c>
      <c r="F113" s="14"/>
      <c r="G113" s="14"/>
      <c r="H113" s="14"/>
      <c r="I113" s="14"/>
      <c r="J113" s="15"/>
    </row>
    <row r="114" spans="1:10" ht="21" customHeight="1">
      <c r="A114" s="73"/>
      <c r="F114" s="14"/>
      <c r="G114" s="14"/>
      <c r="H114" s="14"/>
      <c r="I114" s="14"/>
      <c r="J114" s="15"/>
    </row>
    <row r="115" spans="1:10" ht="21" customHeight="1">
      <c r="A115" s="50"/>
      <c r="C115" s="51"/>
      <c r="F115" s="14"/>
      <c r="G115" s="13"/>
      <c r="H115" s="13"/>
      <c r="I115" s="13"/>
      <c r="J115" s="15"/>
    </row>
    <row r="116" spans="6:10" ht="21" customHeight="1">
      <c r="F116" s="14"/>
      <c r="G116" s="14"/>
      <c r="H116" s="14"/>
      <c r="I116" s="14"/>
      <c r="J116" s="15"/>
    </row>
    <row r="117" spans="2:10" ht="21" customHeight="1">
      <c r="B117" s="7" t="s">
        <v>42</v>
      </c>
      <c r="F117" s="14"/>
      <c r="G117" s="14"/>
      <c r="H117" s="14"/>
      <c r="I117" s="14"/>
      <c r="J117" s="15"/>
    </row>
    <row r="118" spans="1:10" ht="21" customHeight="1">
      <c r="A118" s="50"/>
      <c r="C118" s="51"/>
      <c r="F118" s="14"/>
      <c r="G118" s="13"/>
      <c r="H118" s="13"/>
      <c r="I118" s="13"/>
      <c r="J118" s="15"/>
    </row>
    <row r="119" spans="1:10" ht="21" customHeight="1">
      <c r="A119" s="8"/>
      <c r="C119" s="51"/>
      <c r="F119" s="14"/>
      <c r="G119" s="13"/>
      <c r="H119" s="13"/>
      <c r="I119" s="13"/>
      <c r="J119" s="86" t="s">
        <v>131</v>
      </c>
    </row>
    <row r="120" spans="1:12" s="73" customFormat="1" ht="21" customHeight="1">
      <c r="A120" s="70" t="s">
        <v>101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1"/>
      <c r="L120" s="72"/>
    </row>
    <row r="121" spans="1:12" s="73" customFormat="1" ht="21" customHeight="1">
      <c r="A121" s="70" t="s">
        <v>43</v>
      </c>
      <c r="B121" s="87"/>
      <c r="C121" s="88"/>
      <c r="D121" s="70"/>
      <c r="E121" s="70"/>
      <c r="F121" s="70"/>
      <c r="G121" s="70"/>
      <c r="H121" s="70"/>
      <c r="I121" s="70"/>
      <c r="J121" s="70"/>
      <c r="K121" s="72"/>
      <c r="L121" s="72"/>
    </row>
    <row r="122" spans="1:10" s="89" customFormat="1" ht="21" customHeight="1">
      <c r="A122" s="75" t="s">
        <v>146</v>
      </c>
      <c r="B122" s="87"/>
      <c r="C122" s="88"/>
      <c r="D122" s="70"/>
      <c r="E122" s="70"/>
      <c r="F122" s="70"/>
      <c r="G122" s="70"/>
      <c r="H122" s="70"/>
      <c r="I122" s="70"/>
      <c r="J122" s="70"/>
    </row>
    <row r="123" spans="1:10" s="89" customFormat="1" ht="21" customHeight="1">
      <c r="A123" s="75" t="s">
        <v>162</v>
      </c>
      <c r="B123" s="87"/>
      <c r="C123" s="88"/>
      <c r="D123" s="70"/>
      <c r="E123" s="70"/>
      <c r="F123" s="70"/>
      <c r="G123" s="70"/>
      <c r="H123" s="70"/>
      <c r="I123" s="70"/>
      <c r="J123" s="70"/>
    </row>
    <row r="124" spans="1:10" s="89" customFormat="1" ht="21" customHeight="1">
      <c r="A124" s="75"/>
      <c r="B124" s="87"/>
      <c r="C124" s="88"/>
      <c r="D124" s="70"/>
      <c r="E124" s="70"/>
      <c r="F124" s="70"/>
      <c r="G124" s="70"/>
      <c r="H124" s="70"/>
      <c r="I124" s="70"/>
      <c r="J124" s="70"/>
    </row>
    <row r="125" spans="2:12" s="73" customFormat="1" ht="21" customHeight="1">
      <c r="B125" s="76"/>
      <c r="C125" s="76"/>
      <c r="D125" s="77"/>
      <c r="E125" s="78" t="s">
        <v>2</v>
      </c>
      <c r="F125" s="77"/>
      <c r="G125" s="79"/>
      <c r="H125" s="77"/>
      <c r="I125" s="78" t="s">
        <v>3</v>
      </c>
      <c r="J125" s="77"/>
      <c r="K125" s="72"/>
      <c r="L125" s="72"/>
    </row>
    <row r="126" spans="2:12" s="73" customFormat="1" ht="21" customHeight="1">
      <c r="B126" s="80" t="s">
        <v>4</v>
      </c>
      <c r="C126" s="90"/>
      <c r="D126" s="82">
        <v>2002</v>
      </c>
      <c r="E126" s="82"/>
      <c r="F126" s="82">
        <v>2001</v>
      </c>
      <c r="G126" s="82"/>
      <c r="H126" s="82">
        <v>2002</v>
      </c>
      <c r="I126" s="82"/>
      <c r="J126" s="82">
        <v>2001</v>
      </c>
      <c r="K126" s="72"/>
      <c r="L126" s="72"/>
    </row>
    <row r="127" ht="21" customHeight="1">
      <c r="A127" s="73" t="s">
        <v>44</v>
      </c>
    </row>
    <row r="128" spans="1:10" ht="21" customHeight="1">
      <c r="A128" s="73" t="s">
        <v>52</v>
      </c>
      <c r="B128" s="52"/>
      <c r="C128" s="52"/>
      <c r="D128" s="36">
        <v>811497</v>
      </c>
      <c r="E128" s="23"/>
      <c r="F128" s="23">
        <v>814427</v>
      </c>
      <c r="G128" s="23"/>
      <c r="H128" s="36">
        <v>804586</v>
      </c>
      <c r="I128" s="23"/>
      <c r="J128" s="36">
        <v>804195</v>
      </c>
    </row>
    <row r="129" spans="1:10" ht="21" customHeight="1">
      <c r="A129" s="73" t="s">
        <v>132</v>
      </c>
      <c r="B129" s="52"/>
      <c r="C129" s="52"/>
      <c r="D129" s="36">
        <v>12177</v>
      </c>
      <c r="E129" s="23"/>
      <c r="F129" s="23">
        <v>3584</v>
      </c>
      <c r="G129" s="23"/>
      <c r="H129" s="36">
        <v>11671</v>
      </c>
      <c r="I129" s="23"/>
      <c r="J129" s="36">
        <v>2974</v>
      </c>
    </row>
    <row r="130" spans="1:3" ht="21" customHeight="1">
      <c r="A130" s="73" t="s">
        <v>152</v>
      </c>
      <c r="B130" s="52"/>
      <c r="C130" s="52"/>
    </row>
    <row r="131" spans="1:10" ht="21" customHeight="1">
      <c r="A131" s="73" t="s">
        <v>115</v>
      </c>
      <c r="B131" s="52"/>
      <c r="C131" s="52"/>
      <c r="D131" s="36">
        <v>28536</v>
      </c>
      <c r="E131" s="23"/>
      <c r="F131" s="7">
        <v>-11277</v>
      </c>
      <c r="G131" s="23"/>
      <c r="H131" s="36">
        <v>28331</v>
      </c>
      <c r="I131" s="23"/>
      <c r="J131" s="36">
        <v>-17268</v>
      </c>
    </row>
    <row r="132" spans="1:10" ht="21" customHeight="1">
      <c r="A132" s="73" t="s">
        <v>45</v>
      </c>
      <c r="B132" s="56"/>
      <c r="C132" s="56"/>
      <c r="D132" s="57">
        <f>SUM(D128:D131)</f>
        <v>852210</v>
      </c>
      <c r="E132" s="14"/>
      <c r="F132" s="58">
        <f>SUM(F128:F131)</f>
        <v>806734</v>
      </c>
      <c r="G132" s="14"/>
      <c r="H132" s="57">
        <f>SUM(H128:H131)</f>
        <v>844588</v>
      </c>
      <c r="I132" s="14"/>
      <c r="J132" s="57">
        <f>SUM(J128:J131)</f>
        <v>789901</v>
      </c>
    </row>
    <row r="133" spans="1:10" ht="21" customHeight="1">
      <c r="A133" s="85" t="s">
        <v>46</v>
      </c>
      <c r="B133" s="56"/>
      <c r="C133" s="56"/>
      <c r="E133" s="14"/>
      <c r="G133" s="14"/>
      <c r="I133" s="14"/>
      <c r="J133" s="15"/>
    </row>
    <row r="134" spans="1:10" ht="21" customHeight="1">
      <c r="A134" s="85" t="s">
        <v>47</v>
      </c>
      <c r="B134" s="52"/>
      <c r="C134" s="52"/>
      <c r="D134" s="23">
        <v>699720</v>
      </c>
      <c r="E134" s="23"/>
      <c r="F134" s="23">
        <v>714360</v>
      </c>
      <c r="G134" s="14"/>
      <c r="H134" s="23">
        <v>694202</v>
      </c>
      <c r="I134" s="14"/>
      <c r="J134" s="23">
        <v>707427</v>
      </c>
    </row>
    <row r="135" spans="1:10" ht="21" customHeight="1">
      <c r="A135" s="85" t="s">
        <v>48</v>
      </c>
      <c r="B135" s="52"/>
      <c r="C135" s="52"/>
      <c r="D135" s="23">
        <v>62938</v>
      </c>
      <c r="E135" s="23"/>
      <c r="F135" s="23">
        <v>56477</v>
      </c>
      <c r="G135" s="14"/>
      <c r="H135" s="23">
        <v>60842</v>
      </c>
      <c r="I135" s="14"/>
      <c r="J135" s="54">
        <v>47373</v>
      </c>
    </row>
    <row r="136" spans="1:12" s="27" customFormat="1" ht="21" customHeight="1">
      <c r="A136" s="85" t="s">
        <v>182</v>
      </c>
      <c r="B136" s="16"/>
      <c r="C136" s="52"/>
      <c r="D136" s="7">
        <v>-3890</v>
      </c>
      <c r="E136" s="23"/>
      <c r="F136" s="23">
        <v>-29498</v>
      </c>
      <c r="G136" s="14"/>
      <c r="H136" s="32">
        <v>-3890</v>
      </c>
      <c r="I136" s="14"/>
      <c r="J136" s="23">
        <v>-29498</v>
      </c>
      <c r="K136" s="29"/>
      <c r="L136" s="29"/>
    </row>
    <row r="137" spans="1:10" ht="21" customHeight="1">
      <c r="A137" s="85" t="s">
        <v>49</v>
      </c>
      <c r="B137" s="16"/>
      <c r="C137" s="52"/>
      <c r="D137" s="23">
        <v>340</v>
      </c>
      <c r="E137" s="23"/>
      <c r="F137" s="10">
        <v>360</v>
      </c>
      <c r="G137" s="14"/>
      <c r="H137" s="23">
        <v>340</v>
      </c>
      <c r="I137" s="14"/>
      <c r="J137" s="53">
        <v>360</v>
      </c>
    </row>
    <row r="138" spans="1:10" ht="21" customHeight="1">
      <c r="A138" s="85" t="s">
        <v>50</v>
      </c>
      <c r="B138" s="56"/>
      <c r="C138" s="56"/>
      <c r="D138" s="57">
        <f>SUM(D134:D137)</f>
        <v>759108</v>
      </c>
      <c r="E138" s="14"/>
      <c r="F138" s="58">
        <f>SUM(F134:F137)</f>
        <v>741699</v>
      </c>
      <c r="G138" s="14"/>
      <c r="H138" s="57">
        <f>SUM(H134:H137)</f>
        <v>751494</v>
      </c>
      <c r="I138" s="14"/>
      <c r="J138" s="57">
        <f>SUM(J134:J137)</f>
        <v>725662</v>
      </c>
    </row>
    <row r="139" spans="1:3" ht="21" customHeight="1">
      <c r="A139" s="73" t="s">
        <v>183</v>
      </c>
      <c r="B139" s="56"/>
      <c r="C139" s="56"/>
    </row>
    <row r="140" spans="1:10" s="8" customFormat="1" ht="21" customHeight="1">
      <c r="A140" s="73" t="s">
        <v>116</v>
      </c>
      <c r="B140" s="56"/>
      <c r="C140" s="56"/>
      <c r="D140" s="13">
        <f>D132-D138</f>
        <v>93102</v>
      </c>
      <c r="E140" s="14"/>
      <c r="F140" s="14">
        <f>SUM(F132-F138)</f>
        <v>65035</v>
      </c>
      <c r="G140" s="14"/>
      <c r="H140" s="13">
        <f>SUM(H132-H138)</f>
        <v>93094</v>
      </c>
      <c r="I140" s="14"/>
      <c r="J140" s="13">
        <f>SUM(J132-J138)</f>
        <v>64239</v>
      </c>
    </row>
    <row r="141" spans="1:10" s="8" customFormat="1" ht="21" customHeight="1">
      <c r="A141" s="73" t="s">
        <v>86</v>
      </c>
      <c r="B141" s="52"/>
      <c r="C141" s="52"/>
      <c r="D141" s="23">
        <v>-949</v>
      </c>
      <c r="E141" s="23"/>
      <c r="F141" s="23">
        <v>-1516</v>
      </c>
      <c r="G141" s="14"/>
      <c r="H141" s="10">
        <v>-949</v>
      </c>
      <c r="I141" s="14"/>
      <c r="J141" s="23">
        <v>-1249</v>
      </c>
    </row>
    <row r="142" spans="1:12" s="52" customFormat="1" ht="21" customHeight="1">
      <c r="A142" s="73" t="s">
        <v>51</v>
      </c>
      <c r="B142" s="69">
        <v>8</v>
      </c>
      <c r="C142" s="56"/>
      <c r="D142" s="59">
        <v>-116</v>
      </c>
      <c r="E142" s="14"/>
      <c r="F142" s="60">
        <v>-816</v>
      </c>
      <c r="G142" s="14"/>
      <c r="H142" s="60" t="s">
        <v>0</v>
      </c>
      <c r="I142" s="14"/>
      <c r="J142" s="60" t="s">
        <v>0</v>
      </c>
      <c r="K142" s="56"/>
      <c r="L142" s="56"/>
    </row>
    <row r="143" spans="1:12" s="52" customFormat="1" ht="21" customHeight="1">
      <c r="A143" s="73" t="s">
        <v>184</v>
      </c>
      <c r="B143" s="56"/>
      <c r="C143" s="56"/>
      <c r="D143" s="14">
        <f>SUM(D140:D142)</f>
        <v>92037</v>
      </c>
      <c r="E143" s="14"/>
      <c r="F143" s="14">
        <f>SUM(F140:F142)</f>
        <v>62703</v>
      </c>
      <c r="G143" s="14"/>
      <c r="H143" s="14">
        <f>SUM(H140:H142)</f>
        <v>92145</v>
      </c>
      <c r="I143" s="14"/>
      <c r="J143" s="14">
        <f>SUM(J140:J142)</f>
        <v>62990</v>
      </c>
      <c r="K143" s="56"/>
      <c r="L143" s="56"/>
    </row>
    <row r="144" spans="1:10" ht="21" customHeight="1">
      <c r="A144" s="73" t="s">
        <v>78</v>
      </c>
      <c r="B144" s="56"/>
      <c r="C144" s="56"/>
      <c r="D144" s="61">
        <v>108</v>
      </c>
      <c r="E144" s="14"/>
      <c r="F144" s="60">
        <v>287</v>
      </c>
      <c r="G144" s="14"/>
      <c r="H144" s="60" t="s">
        <v>0</v>
      </c>
      <c r="I144" s="14"/>
      <c r="J144" s="60" t="s">
        <v>0</v>
      </c>
    </row>
    <row r="145" spans="1:12" s="52" customFormat="1" ht="21" customHeight="1" thickBot="1">
      <c r="A145" s="20" t="s">
        <v>133</v>
      </c>
      <c r="B145" s="56"/>
      <c r="C145" s="56"/>
      <c r="D145" s="62">
        <f>SUM(D143+D144)</f>
        <v>92145</v>
      </c>
      <c r="E145" s="14"/>
      <c r="F145" s="62">
        <f>SUM(F143:F144)</f>
        <v>62990</v>
      </c>
      <c r="G145" s="14"/>
      <c r="H145" s="62">
        <f>SUM(H143)</f>
        <v>92145</v>
      </c>
      <c r="I145" s="14"/>
      <c r="J145" s="62">
        <f>SUM(J143:J144)</f>
        <v>62990</v>
      </c>
      <c r="K145" s="56"/>
      <c r="L145" s="56"/>
    </row>
    <row r="146" spans="1:12" s="52" customFormat="1" ht="21" customHeight="1" thickTop="1">
      <c r="A146" s="20"/>
      <c r="B146" s="56"/>
      <c r="C146" s="56"/>
      <c r="D146" s="14"/>
      <c r="E146" s="14"/>
      <c r="F146" s="14"/>
      <c r="G146" s="14"/>
      <c r="H146" s="14"/>
      <c r="I146" s="14"/>
      <c r="J146" s="14"/>
      <c r="K146" s="56"/>
      <c r="L146" s="56"/>
    </row>
    <row r="147" spans="1:12" s="52" customFormat="1" ht="21" customHeight="1">
      <c r="A147" s="85" t="s">
        <v>117</v>
      </c>
      <c r="B147" s="56"/>
      <c r="C147" s="56"/>
      <c r="K147" s="56"/>
      <c r="L147" s="56"/>
    </row>
    <row r="148" spans="1:12" s="52" customFormat="1" ht="21" customHeight="1">
      <c r="A148" s="85" t="s">
        <v>134</v>
      </c>
      <c r="B148" s="56"/>
      <c r="C148" s="56"/>
      <c r="K148" s="56"/>
      <c r="L148" s="56"/>
    </row>
    <row r="149" spans="1:12" s="52" customFormat="1" ht="21" customHeight="1" thickBot="1">
      <c r="A149" s="85" t="s">
        <v>153</v>
      </c>
      <c r="B149" s="69">
        <v>9</v>
      </c>
      <c r="C149" s="56"/>
      <c r="D149" s="112">
        <v>1.18</v>
      </c>
      <c r="E149" s="14"/>
      <c r="F149" s="112">
        <v>0.81</v>
      </c>
      <c r="G149" s="14"/>
      <c r="H149" s="112">
        <v>1.18</v>
      </c>
      <c r="I149" s="14"/>
      <c r="J149" s="112">
        <v>0.81</v>
      </c>
      <c r="K149" s="56"/>
      <c r="L149" s="56"/>
    </row>
    <row r="150" spans="1:12" s="52" customFormat="1" ht="21" customHeight="1" thickTop="1">
      <c r="A150" s="85" t="s">
        <v>135</v>
      </c>
      <c r="B150" s="56"/>
      <c r="C150" s="56"/>
      <c r="D150" s="64"/>
      <c r="E150" s="14"/>
      <c r="F150" s="64"/>
      <c r="G150" s="14"/>
      <c r="H150" s="64"/>
      <c r="I150" s="14"/>
      <c r="J150" s="64"/>
      <c r="K150" s="56"/>
      <c r="L150" s="56"/>
    </row>
    <row r="151" spans="1:12" s="52" customFormat="1" ht="21" customHeight="1" thickBot="1">
      <c r="A151" s="85" t="s">
        <v>153</v>
      </c>
      <c r="B151" s="69">
        <v>9</v>
      </c>
      <c r="C151" s="56"/>
      <c r="D151" s="112">
        <v>1.08</v>
      </c>
      <c r="E151" s="14"/>
      <c r="F151" s="112">
        <v>0.74</v>
      </c>
      <c r="G151" s="14"/>
      <c r="H151" s="112">
        <v>1.08</v>
      </c>
      <c r="I151" s="14"/>
      <c r="J151" s="112">
        <v>0.74</v>
      </c>
      <c r="K151" s="56"/>
      <c r="L151" s="56"/>
    </row>
    <row r="152" spans="1:12" s="52" customFormat="1" ht="21" customHeight="1" thickTop="1">
      <c r="A152" s="20"/>
      <c r="B152" s="56"/>
      <c r="C152" s="56"/>
      <c r="D152" s="14"/>
      <c r="E152" s="14"/>
      <c r="F152" s="14"/>
      <c r="G152" s="14"/>
      <c r="H152" s="14"/>
      <c r="I152" s="14"/>
      <c r="J152" s="14"/>
      <c r="K152" s="56"/>
      <c r="L152" s="56"/>
    </row>
    <row r="153" spans="1:10" ht="21" customHeight="1">
      <c r="A153" s="73" t="s">
        <v>5</v>
      </c>
      <c r="B153" s="56"/>
      <c r="C153" s="56"/>
      <c r="D153" s="13"/>
      <c r="E153" s="14"/>
      <c r="F153" s="14"/>
      <c r="G153" s="14"/>
      <c r="H153" s="13"/>
      <c r="I153" s="14"/>
      <c r="J153" s="63"/>
    </row>
    <row r="154" spans="1:10" ht="21" customHeight="1">
      <c r="A154" s="73"/>
      <c r="B154" s="56"/>
      <c r="C154" s="56"/>
      <c r="D154" s="13"/>
      <c r="E154" s="14"/>
      <c r="F154" s="14"/>
      <c r="G154" s="14"/>
      <c r="H154" s="13"/>
      <c r="I154" s="14"/>
      <c r="J154" s="86" t="s">
        <v>131</v>
      </c>
    </row>
    <row r="155" spans="1:12" s="73" customFormat="1" ht="21" customHeight="1">
      <c r="A155" s="70" t="s">
        <v>101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1"/>
      <c r="L155" s="72"/>
    </row>
    <row r="156" spans="1:12" s="73" customFormat="1" ht="21" customHeight="1">
      <c r="A156" s="70" t="s">
        <v>206</v>
      </c>
      <c r="B156" s="87"/>
      <c r="C156" s="88"/>
      <c r="D156" s="70"/>
      <c r="E156" s="70"/>
      <c r="F156" s="70"/>
      <c r="G156" s="70"/>
      <c r="H156" s="70"/>
      <c r="I156" s="70"/>
      <c r="J156" s="70"/>
      <c r="K156" s="71"/>
      <c r="L156" s="72"/>
    </row>
    <row r="157" spans="1:10" s="89" customFormat="1" ht="21" customHeight="1">
      <c r="A157" s="75" t="s">
        <v>146</v>
      </c>
      <c r="B157" s="87"/>
      <c r="C157" s="88"/>
      <c r="D157" s="70"/>
      <c r="E157" s="70"/>
      <c r="F157" s="70"/>
      <c r="G157" s="70"/>
      <c r="H157" s="70"/>
      <c r="I157" s="70"/>
      <c r="J157" s="70"/>
    </row>
    <row r="158" spans="1:10" s="89" customFormat="1" ht="21" customHeight="1">
      <c r="A158" s="75" t="s">
        <v>148</v>
      </c>
      <c r="B158" s="87"/>
      <c r="C158" s="88"/>
      <c r="D158" s="70"/>
      <c r="E158" s="70"/>
      <c r="F158" s="70"/>
      <c r="G158" s="70"/>
      <c r="H158" s="70"/>
      <c r="I158" s="70"/>
      <c r="J158" s="70"/>
    </row>
    <row r="159" spans="1:10" s="89" customFormat="1" ht="21" customHeight="1">
      <c r="A159" s="75"/>
      <c r="B159" s="87"/>
      <c r="C159" s="88"/>
      <c r="D159" s="70"/>
      <c r="E159" s="70"/>
      <c r="F159" s="70"/>
      <c r="G159" s="70"/>
      <c r="H159" s="70"/>
      <c r="I159" s="70"/>
      <c r="J159" s="70"/>
    </row>
    <row r="160" spans="2:12" s="73" customFormat="1" ht="21" customHeight="1">
      <c r="B160" s="76"/>
      <c r="C160" s="76"/>
      <c r="D160" s="77"/>
      <c r="E160" s="78" t="s">
        <v>2</v>
      </c>
      <c r="F160" s="77"/>
      <c r="G160" s="79"/>
      <c r="H160" s="77"/>
      <c r="I160" s="78" t="s">
        <v>3</v>
      </c>
      <c r="J160" s="77"/>
      <c r="K160" s="72"/>
      <c r="L160" s="72"/>
    </row>
    <row r="161" spans="2:12" s="73" customFormat="1" ht="21" customHeight="1">
      <c r="B161" s="90"/>
      <c r="C161" s="90"/>
      <c r="D161" s="82">
        <v>2002</v>
      </c>
      <c r="E161" s="82"/>
      <c r="F161" s="82">
        <v>2001</v>
      </c>
      <c r="G161" s="82"/>
      <c r="H161" s="82">
        <v>2002</v>
      </c>
      <c r="I161" s="82"/>
      <c r="J161" s="82">
        <v>2001</v>
      </c>
      <c r="K161" s="72"/>
      <c r="L161" s="72"/>
    </row>
    <row r="162" spans="1:10" ht="21" customHeight="1">
      <c r="A162" s="91" t="s">
        <v>56</v>
      </c>
      <c r="J162" s="36"/>
    </row>
    <row r="163" spans="1:10" ht="21" customHeight="1">
      <c r="A163" s="73" t="s">
        <v>154</v>
      </c>
      <c r="D163" s="23">
        <f>D145</f>
        <v>92145</v>
      </c>
      <c r="E163" s="23"/>
      <c r="F163" s="23">
        <f>F145</f>
        <v>62990</v>
      </c>
      <c r="H163" s="23">
        <f>H145</f>
        <v>92145</v>
      </c>
      <c r="J163" s="23">
        <f>J145</f>
        <v>62990</v>
      </c>
    </row>
    <row r="164" spans="1:10" ht="21" customHeight="1">
      <c r="A164" s="73" t="s">
        <v>155</v>
      </c>
      <c r="D164" s="23"/>
      <c r="E164" s="23"/>
      <c r="F164" s="36"/>
      <c r="J164" s="36"/>
    </row>
    <row r="165" spans="1:10" ht="21" customHeight="1">
      <c r="A165" s="73" t="s">
        <v>57</v>
      </c>
      <c r="D165" s="23"/>
      <c r="E165" s="23"/>
      <c r="J165" s="36"/>
    </row>
    <row r="166" spans="1:10" ht="21" customHeight="1">
      <c r="A166" s="73" t="s">
        <v>58</v>
      </c>
      <c r="D166" s="23">
        <v>25373</v>
      </c>
      <c r="E166" s="23"/>
      <c r="F166" s="23">
        <v>22374</v>
      </c>
      <c r="H166" s="36">
        <v>21648</v>
      </c>
      <c r="J166" s="23">
        <v>18767</v>
      </c>
    </row>
    <row r="167" spans="1:12" ht="21" customHeight="1">
      <c r="A167" s="73" t="s">
        <v>185</v>
      </c>
      <c r="D167" s="10">
        <v>-3890</v>
      </c>
      <c r="E167" s="23"/>
      <c r="F167" s="23">
        <v>-29498</v>
      </c>
      <c r="H167" s="10">
        <v>-3890</v>
      </c>
      <c r="J167" s="23">
        <v>-29498</v>
      </c>
      <c r="L167" s="31"/>
    </row>
    <row r="168" spans="1:5" ht="21" customHeight="1">
      <c r="A168" s="73" t="s">
        <v>139</v>
      </c>
      <c r="D168" s="23"/>
      <c r="E168" s="23"/>
    </row>
    <row r="169" spans="1:12" ht="21" customHeight="1">
      <c r="A169" s="73" t="s">
        <v>140</v>
      </c>
      <c r="D169" s="14">
        <v>-28536</v>
      </c>
      <c r="E169" s="14"/>
      <c r="F169" s="23">
        <v>11277</v>
      </c>
      <c r="H169" s="10">
        <v>-28331</v>
      </c>
      <c r="J169" s="23">
        <v>17268</v>
      </c>
      <c r="L169" s="31"/>
    </row>
    <row r="170" spans="1:10" ht="21" customHeight="1">
      <c r="A170" s="73" t="s">
        <v>177</v>
      </c>
      <c r="D170" s="23">
        <v>-3879</v>
      </c>
      <c r="E170" s="23"/>
      <c r="F170" s="23">
        <v>-299</v>
      </c>
      <c r="H170" s="36">
        <v>-3879</v>
      </c>
      <c r="J170" s="23">
        <v>-299</v>
      </c>
    </row>
    <row r="171" spans="1:12" s="65" customFormat="1" ht="21" customHeight="1">
      <c r="A171" s="73" t="s">
        <v>136</v>
      </c>
      <c r="D171" s="10">
        <v>-2558</v>
      </c>
      <c r="E171" s="14"/>
      <c r="F171" s="10">
        <v>248</v>
      </c>
      <c r="G171" s="13"/>
      <c r="H171" s="13">
        <v>-2558</v>
      </c>
      <c r="I171" s="13"/>
      <c r="J171" s="10">
        <v>250</v>
      </c>
      <c r="K171" s="66"/>
      <c r="L171" s="67"/>
    </row>
    <row r="172" spans="1:10" s="51" customFormat="1" ht="21" customHeight="1">
      <c r="A172" s="73" t="s">
        <v>168</v>
      </c>
      <c r="D172" s="23">
        <v>-28109</v>
      </c>
      <c r="E172" s="23"/>
      <c r="F172" s="23">
        <v>-32342</v>
      </c>
      <c r="G172" s="36"/>
      <c r="H172" s="10">
        <v>-28109</v>
      </c>
      <c r="I172" s="36"/>
      <c r="J172" s="23">
        <v>-32342</v>
      </c>
    </row>
    <row r="173" spans="1:10" ht="21" customHeight="1">
      <c r="A173" s="73" t="s">
        <v>137</v>
      </c>
      <c r="D173" s="59">
        <v>-108</v>
      </c>
      <c r="E173" s="14"/>
      <c r="F173" s="59">
        <v>-287</v>
      </c>
      <c r="G173" s="13"/>
      <c r="H173" s="60" t="s">
        <v>0</v>
      </c>
      <c r="I173" s="63"/>
      <c r="J173" s="60" t="s">
        <v>0</v>
      </c>
    </row>
    <row r="174" spans="1:10" ht="21" customHeight="1">
      <c r="A174" s="73"/>
      <c r="D174" s="14">
        <f>SUM(D163:D173)</f>
        <v>50438</v>
      </c>
      <c r="E174" s="14"/>
      <c r="F174" s="14">
        <f>SUM(F163:F173)</f>
        <v>34463</v>
      </c>
      <c r="G174" s="121"/>
      <c r="H174" s="14">
        <f>SUM(H163:H173)</f>
        <v>47026</v>
      </c>
      <c r="I174" s="63"/>
      <c r="J174" s="14">
        <f>SUM(J163:J173)</f>
        <v>37136</v>
      </c>
    </row>
    <row r="175" spans="1:10" ht="21" customHeight="1">
      <c r="A175" s="73" t="s">
        <v>59</v>
      </c>
      <c r="D175" s="23"/>
      <c r="E175" s="23"/>
      <c r="F175" s="14"/>
      <c r="H175" s="13"/>
      <c r="J175" s="14"/>
    </row>
    <row r="176" spans="1:10" ht="21" customHeight="1">
      <c r="A176" s="73" t="s">
        <v>60</v>
      </c>
      <c r="D176" s="36">
        <v>-2397</v>
      </c>
      <c r="E176" s="23"/>
      <c r="F176" s="23">
        <v>-14348</v>
      </c>
      <c r="H176" s="36">
        <v>-10261</v>
      </c>
      <c r="J176" s="23">
        <v>-22615</v>
      </c>
    </row>
    <row r="177" spans="1:10" ht="21" customHeight="1">
      <c r="A177" s="73" t="s">
        <v>138</v>
      </c>
      <c r="D177" s="36">
        <v>-9961</v>
      </c>
      <c r="E177" s="23"/>
      <c r="F177" s="23">
        <v>-15536</v>
      </c>
      <c r="H177" s="36">
        <v>-9842</v>
      </c>
      <c r="J177" s="23">
        <v>-13366</v>
      </c>
    </row>
    <row r="178" spans="1:10" ht="21" customHeight="1">
      <c r="A178" s="73" t="s">
        <v>61</v>
      </c>
      <c r="D178" s="36">
        <v>-110139</v>
      </c>
      <c r="E178" s="23"/>
      <c r="F178" s="23">
        <v>129353</v>
      </c>
      <c r="H178" s="36">
        <v>-102085</v>
      </c>
      <c r="J178" s="23">
        <v>129022</v>
      </c>
    </row>
    <row r="179" spans="1:10" ht="21" customHeight="1">
      <c r="A179" s="73" t="s">
        <v>62</v>
      </c>
      <c r="D179" s="10" t="s">
        <v>0</v>
      </c>
      <c r="E179" s="23"/>
      <c r="F179" s="54">
        <v>28508</v>
      </c>
      <c r="H179" s="10" t="s">
        <v>0</v>
      </c>
      <c r="J179" s="122" t="s">
        <v>0</v>
      </c>
    </row>
    <row r="180" spans="1:10" ht="21" customHeight="1">
      <c r="A180" s="73" t="s">
        <v>63</v>
      </c>
      <c r="D180" s="36">
        <v>-169043</v>
      </c>
      <c r="E180" s="23"/>
      <c r="F180" s="23">
        <v>1903</v>
      </c>
      <c r="H180" s="10">
        <v>-169043</v>
      </c>
      <c r="J180" s="10" t="s">
        <v>0</v>
      </c>
    </row>
    <row r="181" spans="1:10" ht="21" customHeight="1">
      <c r="A181" s="73" t="s">
        <v>64</v>
      </c>
      <c r="D181" s="36">
        <v>-16937</v>
      </c>
      <c r="E181" s="23"/>
      <c r="F181" s="10">
        <v>-35304</v>
      </c>
      <c r="H181" s="10">
        <v>-16937</v>
      </c>
      <c r="J181" s="10">
        <v>-35304</v>
      </c>
    </row>
    <row r="182" spans="1:10" ht="21" customHeight="1">
      <c r="A182" s="73" t="s">
        <v>65</v>
      </c>
      <c r="D182" s="36">
        <v>11686</v>
      </c>
      <c r="F182" s="23">
        <v>54559</v>
      </c>
      <c r="H182" s="36">
        <v>11731</v>
      </c>
      <c r="J182" s="23">
        <v>37303</v>
      </c>
    </row>
    <row r="183" spans="1:10" ht="21" customHeight="1">
      <c r="A183" s="73" t="s">
        <v>66</v>
      </c>
      <c r="D183" s="55">
        <v>-18823</v>
      </c>
      <c r="F183" s="23">
        <v>-17765</v>
      </c>
      <c r="H183" s="36">
        <v>-18313</v>
      </c>
      <c r="J183" s="23">
        <v>-15505</v>
      </c>
    </row>
    <row r="184" spans="1:10" ht="21" customHeight="1">
      <c r="A184" s="73" t="s">
        <v>67</v>
      </c>
      <c r="J184" s="36"/>
    </row>
    <row r="185" spans="1:10" ht="21" customHeight="1">
      <c r="A185" s="73" t="s">
        <v>68</v>
      </c>
      <c r="D185" s="36">
        <v>37471</v>
      </c>
      <c r="F185" s="23">
        <v>-104449</v>
      </c>
      <c r="H185" s="36">
        <v>35627</v>
      </c>
      <c r="J185" s="23">
        <v>-65521</v>
      </c>
    </row>
    <row r="186" spans="1:10" ht="21" customHeight="1">
      <c r="A186" s="73" t="s">
        <v>141</v>
      </c>
      <c r="D186" s="36">
        <v>-1859</v>
      </c>
      <c r="F186" s="23">
        <v>-954</v>
      </c>
      <c r="H186" s="10">
        <v>-93</v>
      </c>
      <c r="J186" s="10" t="s">
        <v>0</v>
      </c>
    </row>
    <row r="187" spans="1:10" ht="21" customHeight="1">
      <c r="A187" s="73" t="s">
        <v>25</v>
      </c>
      <c r="D187" s="36">
        <v>233953</v>
      </c>
      <c r="F187" s="23">
        <v>-13353</v>
      </c>
      <c r="H187" s="36">
        <v>235308</v>
      </c>
      <c r="J187" s="10">
        <v>-9014</v>
      </c>
    </row>
    <row r="188" spans="1:10" ht="21" customHeight="1">
      <c r="A188" s="73" t="s">
        <v>69</v>
      </c>
      <c r="D188" s="36">
        <v>-5529</v>
      </c>
      <c r="F188" s="23">
        <v>-38903</v>
      </c>
      <c r="H188" s="36">
        <v>-4214</v>
      </c>
      <c r="J188" s="23">
        <v>-9648</v>
      </c>
    </row>
    <row r="189" spans="1:10" ht="21" customHeight="1">
      <c r="A189" s="73" t="s">
        <v>70</v>
      </c>
      <c r="D189" s="55">
        <v>-4083</v>
      </c>
      <c r="F189" s="23">
        <v>15378</v>
      </c>
      <c r="H189" s="36">
        <v>-2749</v>
      </c>
      <c r="J189" s="23">
        <v>-5671</v>
      </c>
    </row>
    <row r="190" spans="1:10" ht="21" customHeight="1">
      <c r="A190" s="73" t="s">
        <v>71</v>
      </c>
      <c r="D190" s="113">
        <f>SUM(D174:D189)</f>
        <v>-5223</v>
      </c>
      <c r="E190" s="7"/>
      <c r="F190" s="113">
        <f>SUM(F174:F189)</f>
        <v>23552</v>
      </c>
      <c r="H190" s="113">
        <f>SUM(H174:H189)</f>
        <v>-3845</v>
      </c>
      <c r="J190" s="113">
        <f>SUM(J174:J189)</f>
        <v>26817</v>
      </c>
    </row>
    <row r="191" spans="1:10" ht="21" customHeight="1">
      <c r="A191" s="73"/>
      <c r="F191" s="120"/>
      <c r="G191" s="7"/>
      <c r="H191" s="120"/>
      <c r="I191" s="7"/>
      <c r="J191" s="125"/>
    </row>
    <row r="192" spans="1:10" ht="21" customHeight="1">
      <c r="A192" s="73"/>
      <c r="F192" s="14"/>
      <c r="G192" s="13"/>
      <c r="H192" s="13"/>
      <c r="I192" s="13"/>
      <c r="J192" s="13"/>
    </row>
    <row r="193" spans="1:10" ht="21" customHeight="1">
      <c r="A193" s="73" t="s">
        <v>5</v>
      </c>
      <c r="D193" s="55"/>
      <c r="J193" s="36"/>
    </row>
    <row r="194" spans="1:10" ht="21" customHeight="1">
      <c r="A194" s="73"/>
      <c r="B194" s="56"/>
      <c r="C194" s="56"/>
      <c r="D194" s="13"/>
      <c r="E194" s="14"/>
      <c r="F194" s="14"/>
      <c r="G194" s="14"/>
      <c r="H194" s="13"/>
      <c r="I194" s="14"/>
      <c r="J194" s="86" t="s">
        <v>131</v>
      </c>
    </row>
    <row r="195" spans="1:12" s="73" customFormat="1" ht="21" customHeight="1">
      <c r="A195" s="70" t="s">
        <v>101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1"/>
      <c r="L195" s="72"/>
    </row>
    <row r="196" spans="1:12" s="73" customFormat="1" ht="21" customHeight="1">
      <c r="A196" s="70" t="s">
        <v>207</v>
      </c>
      <c r="B196" s="87"/>
      <c r="C196" s="88"/>
      <c r="D196" s="70"/>
      <c r="E196" s="70"/>
      <c r="F196" s="70"/>
      <c r="G196" s="70"/>
      <c r="H196" s="70"/>
      <c r="I196" s="70"/>
      <c r="J196" s="70"/>
      <c r="K196" s="71"/>
      <c r="L196" s="72"/>
    </row>
    <row r="197" spans="1:10" s="89" customFormat="1" ht="21" customHeight="1">
      <c r="A197" s="75" t="s">
        <v>146</v>
      </c>
      <c r="B197" s="87"/>
      <c r="C197" s="88"/>
      <c r="D197" s="70"/>
      <c r="E197" s="70"/>
      <c r="F197" s="70"/>
      <c r="G197" s="70"/>
      <c r="H197" s="70"/>
      <c r="I197" s="70"/>
      <c r="J197" s="70"/>
    </row>
    <row r="198" spans="1:10" s="89" customFormat="1" ht="21" customHeight="1">
      <c r="A198" s="75" t="s">
        <v>148</v>
      </c>
      <c r="B198" s="87"/>
      <c r="C198" s="88"/>
      <c r="D198" s="70"/>
      <c r="E198" s="70"/>
      <c r="F198" s="70"/>
      <c r="G198" s="70"/>
      <c r="H198" s="70"/>
      <c r="I198" s="70"/>
      <c r="J198" s="70"/>
    </row>
    <row r="199" spans="1:10" s="89" customFormat="1" ht="21" customHeight="1">
      <c r="A199" s="75"/>
      <c r="B199" s="87"/>
      <c r="C199" s="88"/>
      <c r="D199" s="70"/>
      <c r="E199" s="70"/>
      <c r="F199" s="70"/>
      <c r="G199" s="70"/>
      <c r="H199" s="70"/>
      <c r="I199" s="70"/>
      <c r="J199" s="70"/>
    </row>
    <row r="200" spans="2:12" s="73" customFormat="1" ht="21" customHeight="1">
      <c r="B200" s="76"/>
      <c r="C200" s="76"/>
      <c r="D200" s="77"/>
      <c r="E200" s="78" t="s">
        <v>2</v>
      </c>
      <c r="F200" s="77"/>
      <c r="G200" s="79"/>
      <c r="H200" s="77"/>
      <c r="I200" s="78" t="s">
        <v>3</v>
      </c>
      <c r="J200" s="77"/>
      <c r="K200" s="72"/>
      <c r="L200" s="72"/>
    </row>
    <row r="201" spans="2:12" s="73" customFormat="1" ht="21" customHeight="1">
      <c r="B201" s="90"/>
      <c r="C201" s="90"/>
      <c r="D201" s="82">
        <v>2002</v>
      </c>
      <c r="E201" s="82"/>
      <c r="F201" s="82">
        <v>2001</v>
      </c>
      <c r="G201" s="82"/>
      <c r="H201" s="82">
        <v>2002</v>
      </c>
      <c r="I201" s="82"/>
      <c r="J201" s="82">
        <v>2001</v>
      </c>
      <c r="K201" s="72"/>
      <c r="L201" s="72"/>
    </row>
    <row r="202" spans="1:10" ht="21" customHeight="1">
      <c r="A202" s="91" t="s">
        <v>72</v>
      </c>
      <c r="D202" s="52"/>
      <c r="E202" s="7"/>
      <c r="F202" s="7"/>
      <c r="G202" s="7"/>
      <c r="H202" s="52"/>
      <c r="I202" s="7"/>
      <c r="J202" s="7"/>
    </row>
    <row r="203" spans="1:10" ht="21" customHeight="1">
      <c r="A203" s="73" t="s">
        <v>189</v>
      </c>
      <c r="D203" s="33" t="s">
        <v>0</v>
      </c>
      <c r="F203" s="10">
        <v>-52001</v>
      </c>
      <c r="H203" s="23">
        <v>-45000</v>
      </c>
      <c r="J203" s="10">
        <v>-64800</v>
      </c>
    </row>
    <row r="204" spans="1:12" ht="21" customHeight="1">
      <c r="A204" s="73" t="s">
        <v>188</v>
      </c>
      <c r="D204" s="10">
        <v>11342</v>
      </c>
      <c r="F204" s="10" t="s">
        <v>0</v>
      </c>
      <c r="H204" s="10">
        <v>11342</v>
      </c>
      <c r="J204" s="10" t="s">
        <v>0</v>
      </c>
      <c r="L204" s="68"/>
    </row>
    <row r="205" spans="1:10" ht="21" customHeight="1">
      <c r="A205" s="73" t="s">
        <v>186</v>
      </c>
      <c r="D205" s="33" t="s">
        <v>0</v>
      </c>
      <c r="E205" s="7"/>
      <c r="F205" s="33" t="s">
        <v>0</v>
      </c>
      <c r="G205" s="7"/>
      <c r="H205" s="52">
        <v>5000</v>
      </c>
      <c r="I205" s="7"/>
      <c r="J205" s="33" t="s">
        <v>0</v>
      </c>
    </row>
    <row r="206" spans="1:10" ht="21" customHeight="1">
      <c r="A206" s="73" t="s">
        <v>187</v>
      </c>
      <c r="D206" s="36">
        <v>29977</v>
      </c>
      <c r="F206" s="23">
        <v>67191</v>
      </c>
      <c r="H206" s="36">
        <v>29977</v>
      </c>
      <c r="J206" s="23">
        <v>66968</v>
      </c>
    </row>
    <row r="207" spans="1:10" ht="21" customHeight="1">
      <c r="A207" s="73" t="s">
        <v>194</v>
      </c>
      <c r="D207" s="36">
        <v>300</v>
      </c>
      <c r="F207" s="23">
        <v>12719</v>
      </c>
      <c r="H207" s="36">
        <v>300</v>
      </c>
      <c r="J207" s="23">
        <v>12719</v>
      </c>
    </row>
    <row r="208" spans="1:12" ht="21" customHeight="1">
      <c r="A208" s="73" t="s">
        <v>179</v>
      </c>
      <c r="D208" s="36">
        <v>-9452</v>
      </c>
      <c r="F208" s="23">
        <v>-26091</v>
      </c>
      <c r="H208" s="36">
        <v>-10350</v>
      </c>
      <c r="J208" s="10">
        <v>-28903</v>
      </c>
      <c r="L208" s="68"/>
    </row>
    <row r="209" spans="1:10" ht="21" customHeight="1">
      <c r="A209" s="73" t="s">
        <v>142</v>
      </c>
      <c r="D209" s="58">
        <f>SUM(D203:D208)</f>
        <v>32167</v>
      </c>
      <c r="F209" s="58">
        <f>SUM(F203:F208)</f>
        <v>1818</v>
      </c>
      <c r="H209" s="58">
        <f>SUM(H203:H208)</f>
        <v>-8731</v>
      </c>
      <c r="J209" s="58">
        <f>SUM(J203:J208)</f>
        <v>-14016</v>
      </c>
    </row>
    <row r="210" spans="1:10" ht="21" customHeight="1">
      <c r="A210" s="91" t="s">
        <v>73</v>
      </c>
      <c r="D210" s="22"/>
      <c r="E210" s="22"/>
      <c r="G210" s="22"/>
      <c r="H210" s="22"/>
      <c r="I210" s="22"/>
      <c r="J210" s="23"/>
    </row>
    <row r="211" spans="1:10" ht="21" customHeight="1">
      <c r="A211" s="73" t="s">
        <v>169</v>
      </c>
      <c r="D211" s="36">
        <v>46007</v>
      </c>
      <c r="F211" s="23">
        <v>-58912</v>
      </c>
      <c r="H211" s="36">
        <v>46007</v>
      </c>
      <c r="J211" s="23">
        <v>-58912</v>
      </c>
    </row>
    <row r="212" spans="1:10" ht="21" customHeight="1">
      <c r="A212" s="73" t="s">
        <v>170</v>
      </c>
      <c r="D212" s="10" t="s">
        <v>0</v>
      </c>
      <c r="F212" s="23">
        <v>45000</v>
      </c>
      <c r="H212" s="10" t="s">
        <v>0</v>
      </c>
      <c r="J212" s="23">
        <v>45000</v>
      </c>
    </row>
    <row r="213" spans="1:10" ht="21" customHeight="1">
      <c r="A213" s="73" t="s">
        <v>190</v>
      </c>
      <c r="D213" s="36">
        <v>-40600</v>
      </c>
      <c r="F213" s="23">
        <v>-27564</v>
      </c>
      <c r="H213" s="36">
        <v>-38500</v>
      </c>
      <c r="J213" s="23">
        <v>-25000</v>
      </c>
    </row>
    <row r="214" spans="1:10" ht="19.5" customHeight="1">
      <c r="A214" s="7" t="s">
        <v>198</v>
      </c>
      <c r="D214" s="36">
        <v>-45000</v>
      </c>
      <c r="F214" s="10" t="s">
        <v>0</v>
      </c>
      <c r="H214" s="10" t="s">
        <v>0</v>
      </c>
      <c r="J214" s="10" t="s">
        <v>0</v>
      </c>
    </row>
    <row r="215" spans="1:10" ht="21" customHeight="1">
      <c r="A215" s="73" t="s">
        <v>74</v>
      </c>
      <c r="D215" s="57">
        <f>SUM(D211:D214)</f>
        <v>-39593</v>
      </c>
      <c r="F215" s="57">
        <f>SUM(F211:F214)</f>
        <v>-41476</v>
      </c>
      <c r="H215" s="57">
        <f>SUM(H211:H214)</f>
        <v>7507</v>
      </c>
      <c r="J215" s="57">
        <f>SUM(J211:J214)</f>
        <v>-38912</v>
      </c>
    </row>
    <row r="216" spans="1:10" ht="21" customHeight="1">
      <c r="A216" s="73" t="s">
        <v>143</v>
      </c>
      <c r="D216" s="36">
        <f>SUM(D190+D209+D215)</f>
        <v>-12649</v>
      </c>
      <c r="F216" s="36">
        <f>SUM(F190+F209+F215)</f>
        <v>-16106</v>
      </c>
      <c r="H216" s="36">
        <f>SUM(H190+H209+H215)</f>
        <v>-5069</v>
      </c>
      <c r="J216" s="36">
        <f>SUM(J190+J209+J215)</f>
        <v>-26111</v>
      </c>
    </row>
    <row r="217" spans="1:10" ht="21" customHeight="1">
      <c r="A217" s="73" t="s">
        <v>144</v>
      </c>
      <c r="D217" s="36">
        <v>214293</v>
      </c>
      <c r="F217" s="23">
        <v>51963</v>
      </c>
      <c r="H217" s="36">
        <v>198114</v>
      </c>
      <c r="J217" s="23">
        <v>50941</v>
      </c>
    </row>
    <row r="218" spans="1:10" ht="21" customHeight="1" thickBot="1">
      <c r="A218" s="73" t="s">
        <v>156</v>
      </c>
      <c r="D218" s="123">
        <f>SUM(D216:D217)</f>
        <v>201644</v>
      </c>
      <c r="F218" s="124">
        <f>SUM(F216:F217)</f>
        <v>35857</v>
      </c>
      <c r="H218" s="123">
        <f>SUM(H216:H217)</f>
        <v>193045</v>
      </c>
      <c r="J218" s="124">
        <f>SUM(J216:J217)</f>
        <v>24830</v>
      </c>
    </row>
    <row r="219" spans="1:10" ht="21" customHeight="1" thickTop="1">
      <c r="A219" s="73"/>
      <c r="D219" s="13"/>
      <c r="F219" s="14"/>
      <c r="H219" s="13"/>
      <c r="J219" s="14"/>
    </row>
    <row r="220" spans="1:10" ht="21" customHeight="1">
      <c r="A220" s="73" t="s">
        <v>75</v>
      </c>
      <c r="J220" s="23"/>
    </row>
    <row r="221" spans="1:10" ht="21" customHeight="1">
      <c r="A221" s="73" t="s">
        <v>145</v>
      </c>
      <c r="J221" s="23"/>
    </row>
    <row r="222" spans="1:10" ht="21" customHeight="1">
      <c r="A222" s="73" t="s">
        <v>76</v>
      </c>
      <c r="D222" s="23">
        <v>9514</v>
      </c>
      <c r="F222" s="23">
        <v>22470</v>
      </c>
      <c r="H222" s="23">
        <v>8569</v>
      </c>
      <c r="J222" s="23">
        <v>21434</v>
      </c>
    </row>
    <row r="223" spans="1:10" ht="21" customHeight="1">
      <c r="A223" s="73"/>
      <c r="J223" s="36"/>
    </row>
    <row r="224" spans="1:10" ht="21" customHeight="1">
      <c r="A224" s="73" t="s">
        <v>5</v>
      </c>
      <c r="J224" s="36"/>
    </row>
  </sheetData>
  <mergeCells count="1">
    <mergeCell ref="A77:J77"/>
  </mergeCells>
  <printOptions horizontalCentered="1"/>
  <pageMargins left="0.984251968503937" right="0.3937007874015748" top="0.3937007874015748" bottom="0.3937007874015748" header="0.21" footer="0.1968503937007874"/>
  <pageSetup horizontalDpi="600" verticalDpi="600" orientation="portrait" scale="80" r:id="rId2"/>
  <rowBreaks count="5" manualBreakCount="5">
    <brk id="40" max="255" man="1"/>
    <brk id="76" max="255" man="1"/>
    <brk id="118" max="255" man="1"/>
    <brk id="153" max="255" man="1"/>
    <brk id="19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75" zoomScaleNormal="75" workbookViewId="0" topLeftCell="A22">
      <selection activeCell="P38" sqref="P38"/>
    </sheetView>
  </sheetViews>
  <sheetFormatPr defaultColWidth="9.00390625" defaultRowHeight="12.75"/>
  <cols>
    <col min="1" max="1" width="34.375" style="93" customWidth="1"/>
    <col min="2" max="2" width="3.25390625" style="93" customWidth="1"/>
    <col min="3" max="3" width="1.75390625" style="93" customWidth="1"/>
    <col min="4" max="4" width="10.75390625" style="100" customWidth="1"/>
    <col min="5" max="5" width="1.75390625" style="100" customWidth="1"/>
    <col min="6" max="6" width="10.75390625" style="100" customWidth="1"/>
    <col min="7" max="7" width="1.75390625" style="100" customWidth="1"/>
    <col min="8" max="8" width="10.75390625" style="100" customWidth="1"/>
    <col min="9" max="9" width="1.75390625" style="100" customWidth="1"/>
    <col min="10" max="10" width="10.75390625" style="100" customWidth="1"/>
    <col min="11" max="11" width="1.75390625" style="100" customWidth="1"/>
    <col min="12" max="12" width="10.75390625" style="100" customWidth="1"/>
    <col min="13" max="13" width="1.75390625" style="100" customWidth="1"/>
    <col min="14" max="14" width="10.75390625" style="100" customWidth="1"/>
    <col min="15" max="15" width="1.75390625" style="100" customWidth="1"/>
    <col min="16" max="16" width="11.75390625" style="100" customWidth="1"/>
    <col min="17" max="17" width="1.75390625" style="100" customWidth="1"/>
    <col min="18" max="18" width="10.75390625" style="100" customWidth="1"/>
    <col min="19" max="19" width="1.75390625" style="100" customWidth="1"/>
    <col min="20" max="20" width="11.25390625" style="100" customWidth="1"/>
    <col min="21" max="21" width="1.75390625" style="100" customWidth="1"/>
    <col min="22" max="22" width="11.25390625" style="100" customWidth="1"/>
    <col min="23" max="16384" width="9.125" style="93" customWidth="1"/>
  </cols>
  <sheetData>
    <row r="1" ht="18.75">
      <c r="V1" s="86" t="s">
        <v>131</v>
      </c>
    </row>
    <row r="2" spans="1:22" ht="18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8">
      <c r="A3" s="131" t="s">
        <v>87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s="89" customFormat="1" ht="21" customHeight="1">
      <c r="A4" s="131" t="s">
        <v>146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s="89" customFormat="1" ht="21" customHeight="1">
      <c r="A5" s="131" t="s">
        <v>148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7" spans="4:22" ht="18">
      <c r="D7" s="129" t="s">
        <v>88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4:22" s="92" customFormat="1" ht="18">
      <c r="D8" s="128" t="s">
        <v>90</v>
      </c>
      <c r="E8" s="128"/>
      <c r="F8" s="128"/>
      <c r="G8" s="98"/>
      <c r="H8" s="127" t="s">
        <v>53</v>
      </c>
      <c r="I8" s="127"/>
      <c r="J8" s="127"/>
      <c r="K8" s="127"/>
      <c r="L8" s="127"/>
      <c r="M8" s="98"/>
      <c r="Q8" s="98"/>
      <c r="S8" s="99"/>
      <c r="T8" s="98"/>
      <c r="U8" s="99"/>
      <c r="V8" s="99"/>
    </row>
    <row r="9" spans="4:22" s="92" customFormat="1" ht="18">
      <c r="D9" s="130" t="s">
        <v>118</v>
      </c>
      <c r="E9" s="130"/>
      <c r="F9" s="130"/>
      <c r="G9" s="98"/>
      <c r="H9" s="98"/>
      <c r="I9" s="98"/>
      <c r="J9" s="98" t="s">
        <v>94</v>
      </c>
      <c r="K9" s="98"/>
      <c r="L9" s="98" t="s">
        <v>164</v>
      </c>
      <c r="M9" s="98"/>
      <c r="N9" s="130" t="s">
        <v>55</v>
      </c>
      <c r="O9" s="130"/>
      <c r="P9" s="130"/>
      <c r="Q9" s="98"/>
      <c r="R9" s="99" t="s">
        <v>172</v>
      </c>
      <c r="S9" s="99"/>
      <c r="T9" s="99"/>
      <c r="U9" s="99"/>
      <c r="V9" s="99"/>
    </row>
    <row r="10" spans="4:22" s="92" customFormat="1" ht="18">
      <c r="D10" s="99" t="s">
        <v>191</v>
      </c>
      <c r="E10" s="99"/>
      <c r="F10" s="99" t="s">
        <v>106</v>
      </c>
      <c r="G10" s="98"/>
      <c r="H10" s="98" t="s">
        <v>91</v>
      </c>
      <c r="I10" s="98"/>
      <c r="J10" s="98" t="s">
        <v>95</v>
      </c>
      <c r="K10" s="98"/>
      <c r="L10" s="98" t="s">
        <v>165</v>
      </c>
      <c r="M10" s="98"/>
      <c r="N10" s="99" t="s">
        <v>96</v>
      </c>
      <c r="O10" s="99"/>
      <c r="P10" s="99" t="s">
        <v>196</v>
      </c>
      <c r="Q10" s="98"/>
      <c r="R10" s="99" t="s">
        <v>120</v>
      </c>
      <c r="S10" s="99"/>
      <c r="T10" s="99"/>
      <c r="U10" s="99"/>
      <c r="V10" s="99"/>
    </row>
    <row r="11" spans="4:22" s="92" customFormat="1" ht="18">
      <c r="D11" s="97" t="s">
        <v>89</v>
      </c>
      <c r="E11" s="98"/>
      <c r="F11" s="97" t="s">
        <v>89</v>
      </c>
      <c r="G11" s="98"/>
      <c r="H11" s="97" t="s">
        <v>92</v>
      </c>
      <c r="I11" s="98"/>
      <c r="J11" s="97" t="s">
        <v>93</v>
      </c>
      <c r="K11" s="98"/>
      <c r="L11" s="97" t="s">
        <v>166</v>
      </c>
      <c r="M11" s="98"/>
      <c r="N11" s="97" t="s">
        <v>119</v>
      </c>
      <c r="O11" s="98"/>
      <c r="P11" s="97" t="s">
        <v>197</v>
      </c>
      <c r="Q11" s="98"/>
      <c r="R11" s="97" t="s">
        <v>121</v>
      </c>
      <c r="S11" s="98"/>
      <c r="T11" s="97" t="s">
        <v>122</v>
      </c>
      <c r="U11" s="98"/>
      <c r="V11" s="97" t="s">
        <v>97</v>
      </c>
    </row>
    <row r="12" spans="1:22" ht="18">
      <c r="A12" s="101" t="s">
        <v>157</v>
      </c>
      <c r="D12" s="104">
        <v>70000</v>
      </c>
      <c r="E12" s="104"/>
      <c r="F12" s="104">
        <v>780000</v>
      </c>
      <c r="G12" s="104"/>
      <c r="H12" s="104">
        <v>1036000</v>
      </c>
      <c r="I12" s="104"/>
      <c r="J12" s="104">
        <v>443715</v>
      </c>
      <c r="K12" s="104"/>
      <c r="L12" s="103" t="s">
        <v>0</v>
      </c>
      <c r="M12" s="104"/>
      <c r="N12" s="104">
        <v>48565</v>
      </c>
      <c r="O12" s="104"/>
      <c r="P12" s="104">
        <v>-968880</v>
      </c>
      <c r="Q12" s="104"/>
      <c r="R12" s="104">
        <v>-67000</v>
      </c>
      <c r="S12" s="104"/>
      <c r="T12" s="104">
        <v>1</v>
      </c>
      <c r="U12" s="104"/>
      <c r="V12" s="104">
        <f>SUM(D12:U12)</f>
        <v>1342401</v>
      </c>
    </row>
    <row r="13" spans="1:22" ht="18">
      <c r="A13" s="93" t="s">
        <v>98</v>
      </c>
      <c r="B13" s="95"/>
      <c r="D13" s="103" t="s">
        <v>0</v>
      </c>
      <c r="E13" s="107"/>
      <c r="F13" s="103" t="s">
        <v>0</v>
      </c>
      <c r="G13" s="107"/>
      <c r="H13" s="103" t="s">
        <v>0</v>
      </c>
      <c r="I13" s="107"/>
      <c r="J13" s="103" t="s">
        <v>0</v>
      </c>
      <c r="K13" s="105"/>
      <c r="L13" s="103" t="s">
        <v>0</v>
      </c>
      <c r="M13" s="107"/>
      <c r="N13" s="103" t="s">
        <v>0</v>
      </c>
      <c r="O13" s="103"/>
      <c r="P13" s="105">
        <v>62990</v>
      </c>
      <c r="Q13" s="107"/>
      <c r="R13" s="103" t="s">
        <v>0</v>
      </c>
      <c r="S13" s="107"/>
      <c r="T13" s="103">
        <v>-287</v>
      </c>
      <c r="U13" s="107"/>
      <c r="V13" s="107">
        <f>SUM(D13:U13)</f>
        <v>62703</v>
      </c>
    </row>
    <row r="14" spans="1:22" ht="18">
      <c r="A14" s="93" t="s">
        <v>163</v>
      </c>
      <c r="D14" s="103" t="s">
        <v>0</v>
      </c>
      <c r="E14" s="107"/>
      <c r="F14" s="103" t="s">
        <v>0</v>
      </c>
      <c r="G14" s="107"/>
      <c r="H14" s="103" t="s">
        <v>0</v>
      </c>
      <c r="I14" s="107"/>
      <c r="J14" s="103" t="s">
        <v>0</v>
      </c>
      <c r="K14" s="105"/>
      <c r="L14" s="103" t="s">
        <v>0</v>
      </c>
      <c r="M14" s="107"/>
      <c r="N14" s="103" t="s">
        <v>0</v>
      </c>
      <c r="O14" s="103"/>
      <c r="P14" s="103" t="s">
        <v>0</v>
      </c>
      <c r="Q14" s="107"/>
      <c r="R14" s="107">
        <v>1750</v>
      </c>
      <c r="S14" s="107"/>
      <c r="T14" s="103" t="s">
        <v>0</v>
      </c>
      <c r="U14" s="107"/>
      <c r="V14" s="107">
        <f>SUM(D14:U14)</f>
        <v>1750</v>
      </c>
    </row>
    <row r="15" spans="1:22" ht="18">
      <c r="A15" s="93" t="s">
        <v>173</v>
      </c>
      <c r="D15" s="103"/>
      <c r="E15" s="107"/>
      <c r="F15" s="103"/>
      <c r="G15" s="107"/>
      <c r="H15" s="103"/>
      <c r="I15" s="107"/>
      <c r="J15" s="103"/>
      <c r="K15" s="105"/>
      <c r="L15" s="103"/>
      <c r="M15" s="107"/>
      <c r="N15" s="103"/>
      <c r="O15" s="103"/>
      <c r="P15" s="103"/>
      <c r="Q15" s="107"/>
      <c r="R15" s="107"/>
      <c r="S15" s="107"/>
      <c r="T15" s="103"/>
      <c r="U15" s="107"/>
      <c r="V15" s="107"/>
    </row>
    <row r="16" spans="1:24" ht="18">
      <c r="A16" s="93" t="s">
        <v>174</v>
      </c>
      <c r="D16" s="105" t="s">
        <v>0</v>
      </c>
      <c r="E16" s="107"/>
      <c r="F16" s="105" t="s">
        <v>0</v>
      </c>
      <c r="G16" s="107"/>
      <c r="H16" s="105" t="s">
        <v>0</v>
      </c>
      <c r="I16" s="107"/>
      <c r="J16" s="105" t="s">
        <v>0</v>
      </c>
      <c r="K16" s="105"/>
      <c r="L16" s="105" t="s">
        <v>0</v>
      </c>
      <c r="M16" s="107"/>
      <c r="N16" s="105" t="s">
        <v>0</v>
      </c>
      <c r="O16" s="105"/>
      <c r="P16" s="105" t="s">
        <v>0</v>
      </c>
      <c r="Q16" s="107"/>
      <c r="R16" s="105" t="s">
        <v>0</v>
      </c>
      <c r="S16" s="107"/>
      <c r="T16" s="106">
        <v>102154</v>
      </c>
      <c r="U16" s="107"/>
      <c r="V16" s="106">
        <f>SUM(D16:U16)</f>
        <v>102154</v>
      </c>
      <c r="W16" s="111"/>
      <c r="X16" s="111"/>
    </row>
    <row r="17" spans="1:22" ht="18.75" thickBot="1">
      <c r="A17" s="101" t="s">
        <v>158</v>
      </c>
      <c r="D17" s="108">
        <f>SUM(D12:D16)</f>
        <v>70000</v>
      </c>
      <c r="E17" s="107"/>
      <c r="F17" s="108">
        <f>SUM(F12:F16)</f>
        <v>780000</v>
      </c>
      <c r="G17" s="107"/>
      <c r="H17" s="108">
        <f>SUM(H12:H16)</f>
        <v>1036000</v>
      </c>
      <c r="I17" s="107"/>
      <c r="J17" s="108">
        <f>SUM(J12:J16)</f>
        <v>443715</v>
      </c>
      <c r="K17" s="107"/>
      <c r="L17" s="110" t="s">
        <v>0</v>
      </c>
      <c r="M17" s="107"/>
      <c r="N17" s="108">
        <f>SUM(N12:N16)</f>
        <v>48565</v>
      </c>
      <c r="O17" s="107"/>
      <c r="P17" s="108">
        <f>SUM(P12:P16)</f>
        <v>-905890</v>
      </c>
      <c r="Q17" s="107"/>
      <c r="R17" s="108">
        <f>SUM(R12:R16)</f>
        <v>-65250</v>
      </c>
      <c r="S17" s="107"/>
      <c r="T17" s="108">
        <f>SUM(T12:T16)</f>
        <v>101868</v>
      </c>
      <c r="U17" s="107"/>
      <c r="V17" s="108">
        <f>SUM(V12:V16)</f>
        <v>1509008</v>
      </c>
    </row>
    <row r="18" spans="1:22" ht="18.75" thickTop="1">
      <c r="A18" s="101" t="s">
        <v>159</v>
      </c>
      <c r="D18" s="107">
        <v>70000</v>
      </c>
      <c r="E18" s="107"/>
      <c r="F18" s="107">
        <v>780000</v>
      </c>
      <c r="G18" s="107"/>
      <c r="H18" s="107">
        <v>1036000</v>
      </c>
      <c r="I18" s="107"/>
      <c r="J18" s="107">
        <v>443715</v>
      </c>
      <c r="K18" s="107"/>
      <c r="L18" s="107">
        <v>161847</v>
      </c>
      <c r="M18" s="107"/>
      <c r="N18" s="107">
        <v>48565</v>
      </c>
      <c r="O18" s="107"/>
      <c r="P18" s="107">
        <v>-614608</v>
      </c>
      <c r="Q18" s="107"/>
      <c r="R18" s="107">
        <v>-28752</v>
      </c>
      <c r="S18" s="107"/>
      <c r="T18" s="107">
        <v>187870</v>
      </c>
      <c r="U18" s="107"/>
      <c r="V18" s="107">
        <f>SUM(D18:U18)</f>
        <v>2084637</v>
      </c>
    </row>
    <row r="19" spans="1:22" ht="18">
      <c r="A19" s="93" t="s">
        <v>98</v>
      </c>
      <c r="D19" s="103" t="s">
        <v>0</v>
      </c>
      <c r="E19" s="104"/>
      <c r="F19" s="103" t="s">
        <v>0</v>
      </c>
      <c r="G19" s="104"/>
      <c r="H19" s="103" t="s">
        <v>0</v>
      </c>
      <c r="I19" s="104"/>
      <c r="J19" s="103" t="s">
        <v>0</v>
      </c>
      <c r="K19" s="103"/>
      <c r="L19" s="103" t="s">
        <v>0</v>
      </c>
      <c r="M19" s="104"/>
      <c r="N19" s="103" t="s">
        <v>0</v>
      </c>
      <c r="O19" s="104"/>
      <c r="P19" s="103">
        <v>92145</v>
      </c>
      <c r="Q19" s="104"/>
      <c r="R19" s="103" t="s">
        <v>0</v>
      </c>
      <c r="S19" s="104"/>
      <c r="T19" s="103">
        <v>-108</v>
      </c>
      <c r="U19" s="104"/>
      <c r="V19" s="104">
        <f>SUM(O19:U19)</f>
        <v>92037</v>
      </c>
    </row>
    <row r="20" spans="1:22" ht="18">
      <c r="A20" s="93" t="s">
        <v>163</v>
      </c>
      <c r="D20" s="103" t="s">
        <v>0</v>
      </c>
      <c r="E20" s="104"/>
      <c r="F20" s="103" t="s">
        <v>0</v>
      </c>
      <c r="G20" s="104"/>
      <c r="H20" s="103" t="s">
        <v>0</v>
      </c>
      <c r="I20" s="104"/>
      <c r="J20" s="103" t="s">
        <v>0</v>
      </c>
      <c r="K20" s="103"/>
      <c r="L20" s="103" t="s">
        <v>0</v>
      </c>
      <c r="M20" s="104"/>
      <c r="N20" s="103" t="s">
        <v>0</v>
      </c>
      <c r="O20" s="104"/>
      <c r="P20" s="103" t="s">
        <v>0</v>
      </c>
      <c r="Q20" s="104"/>
      <c r="R20" s="103">
        <v>53768</v>
      </c>
      <c r="S20" s="104"/>
      <c r="T20" s="103" t="s">
        <v>0</v>
      </c>
      <c r="U20" s="104"/>
      <c r="V20" s="104">
        <f>SUM(N20:U20)</f>
        <v>53768</v>
      </c>
    </row>
    <row r="21" spans="1:22" ht="18">
      <c r="A21" s="93" t="s">
        <v>178</v>
      </c>
      <c r="D21" s="103"/>
      <c r="E21" s="104"/>
      <c r="F21" s="103"/>
      <c r="G21" s="104"/>
      <c r="H21" s="103"/>
      <c r="I21" s="104"/>
      <c r="J21" s="103"/>
      <c r="K21" s="103"/>
      <c r="L21" s="103"/>
      <c r="M21" s="104"/>
      <c r="N21" s="103"/>
      <c r="O21" s="104"/>
      <c r="P21" s="103"/>
      <c r="Q21" s="104"/>
      <c r="R21" s="103"/>
      <c r="S21" s="104"/>
      <c r="T21" s="103"/>
      <c r="U21" s="104"/>
      <c r="V21" s="104"/>
    </row>
    <row r="22" spans="1:22" ht="18">
      <c r="A22" s="93" t="s">
        <v>175</v>
      </c>
      <c r="D22" s="103" t="s">
        <v>0</v>
      </c>
      <c r="E22" s="104"/>
      <c r="F22" s="103" t="s">
        <v>0</v>
      </c>
      <c r="G22" s="104"/>
      <c r="H22" s="103" t="s">
        <v>0</v>
      </c>
      <c r="I22" s="104"/>
      <c r="J22" s="103" t="s">
        <v>0</v>
      </c>
      <c r="K22" s="103"/>
      <c r="L22" s="103" t="s">
        <v>0</v>
      </c>
      <c r="M22" s="104"/>
      <c r="N22" s="103" t="s">
        <v>0</v>
      </c>
      <c r="O22" s="104"/>
      <c r="P22" s="103" t="s">
        <v>0</v>
      </c>
      <c r="Q22" s="104"/>
      <c r="R22" s="103" t="s">
        <v>0</v>
      </c>
      <c r="S22" s="104"/>
      <c r="T22" s="103">
        <v>-79969</v>
      </c>
      <c r="U22" s="104"/>
      <c r="V22" s="104">
        <f>SUM(N22:U22)</f>
        <v>-79969</v>
      </c>
    </row>
    <row r="23" spans="1:22" ht="18">
      <c r="A23" s="93" t="s">
        <v>176</v>
      </c>
      <c r="D23" s="103" t="s">
        <v>0</v>
      </c>
      <c r="E23" s="104"/>
      <c r="F23" s="103" t="s">
        <v>0</v>
      </c>
      <c r="G23" s="104"/>
      <c r="H23" s="103" t="s">
        <v>0</v>
      </c>
      <c r="I23" s="104"/>
      <c r="J23" s="103" t="s">
        <v>0</v>
      </c>
      <c r="K23" s="103"/>
      <c r="L23" s="103">
        <v>-4091</v>
      </c>
      <c r="M23" s="104"/>
      <c r="N23" s="103" t="s">
        <v>0</v>
      </c>
      <c r="O23" s="104"/>
      <c r="P23" s="103" t="s">
        <v>0</v>
      </c>
      <c r="Q23" s="104"/>
      <c r="R23" s="103" t="s">
        <v>0</v>
      </c>
      <c r="S23" s="104"/>
      <c r="T23" s="103">
        <v>-966</v>
      </c>
      <c r="U23" s="104"/>
      <c r="V23" s="104">
        <f>SUM(H23:U23)</f>
        <v>-5057</v>
      </c>
    </row>
    <row r="24" spans="1:22" ht="18.75" thickBot="1">
      <c r="A24" s="101" t="s">
        <v>160</v>
      </c>
      <c r="D24" s="108">
        <f>SUM(D18:D23)</f>
        <v>70000</v>
      </c>
      <c r="E24" s="104"/>
      <c r="F24" s="108">
        <f>SUM(F18:F22)</f>
        <v>780000</v>
      </c>
      <c r="G24" s="104"/>
      <c r="H24" s="108">
        <f>SUM(H18:H22)</f>
        <v>1036000</v>
      </c>
      <c r="I24" s="104"/>
      <c r="J24" s="108">
        <f>SUM(J18:J22)</f>
        <v>443715</v>
      </c>
      <c r="K24" s="107"/>
      <c r="L24" s="108">
        <f>SUM(L18:L23)</f>
        <v>157756</v>
      </c>
      <c r="M24" s="104"/>
      <c r="N24" s="108">
        <f>SUM(N18:N22)</f>
        <v>48565</v>
      </c>
      <c r="O24" s="104"/>
      <c r="P24" s="108">
        <f>SUM(P18:P22)</f>
        <v>-522463</v>
      </c>
      <c r="Q24" s="104"/>
      <c r="R24" s="108">
        <f>SUM(R18:R22)</f>
        <v>25016</v>
      </c>
      <c r="S24" s="104"/>
      <c r="T24" s="108">
        <f>SUM(T18:T23)</f>
        <v>106827</v>
      </c>
      <c r="U24" s="104"/>
      <c r="V24" s="108">
        <f>SUM(V18:V23)</f>
        <v>2145416</v>
      </c>
    </row>
    <row r="25" spans="4:22" ht="18.75" thickTop="1"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7" ht="18">
      <c r="A27" s="96" t="s">
        <v>5</v>
      </c>
    </row>
    <row r="29" spans="20:22" ht="18.75">
      <c r="T29" s="86" t="s">
        <v>131</v>
      </c>
      <c r="V29" s="93"/>
    </row>
    <row r="30" spans="1:22" ht="19.5" customHeight="1">
      <c r="A30" s="131" t="s">
        <v>101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</row>
    <row r="31" spans="1:22" ht="18">
      <c r="A31" s="131" t="s">
        <v>127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</row>
    <row r="32" spans="1:22" s="89" customFormat="1" ht="21" customHeight="1">
      <c r="A32" s="131" t="s">
        <v>146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1:22" s="89" customFormat="1" ht="21" customHeight="1">
      <c r="A33" s="131" t="s">
        <v>148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4:20" ht="18"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4:22" ht="18">
      <c r="D35" s="129" t="s">
        <v>99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99"/>
      <c r="V35" s="99"/>
    </row>
    <row r="36" spans="4:22" s="92" customFormat="1" ht="18">
      <c r="D36" s="128" t="s">
        <v>90</v>
      </c>
      <c r="E36" s="128"/>
      <c r="F36" s="128"/>
      <c r="G36" s="98"/>
      <c r="H36" s="127" t="s">
        <v>53</v>
      </c>
      <c r="I36" s="127"/>
      <c r="J36" s="127"/>
      <c r="K36" s="127"/>
      <c r="L36" s="127"/>
      <c r="M36" s="98"/>
      <c r="Q36" s="98"/>
      <c r="S36" s="99"/>
      <c r="T36" s="99"/>
      <c r="U36" s="99"/>
      <c r="V36" s="98"/>
    </row>
    <row r="37" spans="4:22" s="92" customFormat="1" ht="18">
      <c r="D37" s="130" t="s">
        <v>118</v>
      </c>
      <c r="E37" s="130"/>
      <c r="F37" s="130"/>
      <c r="G37" s="98"/>
      <c r="H37" s="98"/>
      <c r="I37" s="98"/>
      <c r="J37" s="98" t="s">
        <v>94</v>
      </c>
      <c r="K37" s="98"/>
      <c r="L37" s="98" t="s">
        <v>164</v>
      </c>
      <c r="M37" s="98"/>
      <c r="N37" s="130" t="s">
        <v>55</v>
      </c>
      <c r="O37" s="130"/>
      <c r="P37" s="130"/>
      <c r="Q37" s="98"/>
      <c r="R37" s="99" t="s">
        <v>172</v>
      </c>
      <c r="S37" s="99"/>
      <c r="T37" s="99"/>
      <c r="U37" s="99"/>
      <c r="V37" s="98"/>
    </row>
    <row r="38" spans="4:22" s="92" customFormat="1" ht="18">
      <c r="D38" s="99" t="s">
        <v>191</v>
      </c>
      <c r="E38" s="99"/>
      <c r="F38" s="99" t="s">
        <v>106</v>
      </c>
      <c r="G38" s="98"/>
      <c r="H38" s="98" t="s">
        <v>91</v>
      </c>
      <c r="I38" s="98"/>
      <c r="J38" s="98" t="s">
        <v>95</v>
      </c>
      <c r="K38" s="98"/>
      <c r="L38" s="98" t="s">
        <v>165</v>
      </c>
      <c r="M38" s="98"/>
      <c r="N38" s="99" t="s">
        <v>96</v>
      </c>
      <c r="O38" s="99"/>
      <c r="P38" s="99" t="s">
        <v>196</v>
      </c>
      <c r="Q38" s="98"/>
      <c r="R38" s="99" t="s">
        <v>120</v>
      </c>
      <c r="S38" s="99"/>
      <c r="T38" s="99"/>
      <c r="U38" s="99"/>
      <c r="V38" s="98"/>
    </row>
    <row r="39" spans="4:22" s="92" customFormat="1" ht="18">
      <c r="D39" s="97" t="s">
        <v>89</v>
      </c>
      <c r="E39" s="98"/>
      <c r="F39" s="97" t="s">
        <v>89</v>
      </c>
      <c r="G39" s="98"/>
      <c r="H39" s="97" t="s">
        <v>92</v>
      </c>
      <c r="I39" s="98"/>
      <c r="J39" s="97" t="s">
        <v>93</v>
      </c>
      <c r="K39" s="98"/>
      <c r="L39" s="97" t="s">
        <v>166</v>
      </c>
      <c r="M39" s="98"/>
      <c r="N39" s="97" t="s">
        <v>119</v>
      </c>
      <c r="O39" s="98"/>
      <c r="P39" s="97" t="s">
        <v>197</v>
      </c>
      <c r="Q39" s="98"/>
      <c r="R39" s="97" t="s">
        <v>121</v>
      </c>
      <c r="S39" s="98"/>
      <c r="T39" s="97" t="s">
        <v>97</v>
      </c>
      <c r="U39" s="98"/>
      <c r="V39" s="98"/>
    </row>
    <row r="40" spans="2:22" ht="18">
      <c r="B40" s="94"/>
      <c r="V40" s="98"/>
    </row>
    <row r="41" spans="2:22" ht="18">
      <c r="B41" s="94"/>
      <c r="V41" s="98"/>
    </row>
    <row r="42" spans="1:22" ht="18">
      <c r="A42" s="101" t="s">
        <v>157</v>
      </c>
      <c r="D42" s="104">
        <v>70000</v>
      </c>
      <c r="E42" s="104"/>
      <c r="F42" s="104">
        <v>780000</v>
      </c>
      <c r="G42" s="104"/>
      <c r="H42" s="104">
        <v>1036000</v>
      </c>
      <c r="J42" s="104">
        <v>443715</v>
      </c>
      <c r="K42" s="104"/>
      <c r="L42" s="103" t="s">
        <v>0</v>
      </c>
      <c r="M42" s="104"/>
      <c r="N42" s="104">
        <v>48565</v>
      </c>
      <c r="O42" s="104"/>
      <c r="P42" s="104">
        <v>-968880</v>
      </c>
      <c r="Q42" s="104"/>
      <c r="R42" s="104">
        <v>-67000</v>
      </c>
      <c r="S42" s="104"/>
      <c r="T42" s="104">
        <f>SUM(D42:S42)</f>
        <v>1342400</v>
      </c>
      <c r="U42" s="104"/>
      <c r="V42" s="107"/>
    </row>
    <row r="43" spans="1:22" ht="18">
      <c r="A43" s="93" t="s">
        <v>98</v>
      </c>
      <c r="B43" s="95"/>
      <c r="D43" s="103" t="s">
        <v>0</v>
      </c>
      <c r="E43" s="104"/>
      <c r="F43" s="103" t="s">
        <v>0</v>
      </c>
      <c r="G43" s="104"/>
      <c r="H43" s="103" t="s">
        <v>0</v>
      </c>
      <c r="J43" s="103" t="s">
        <v>0</v>
      </c>
      <c r="K43" s="103"/>
      <c r="L43" s="103" t="s">
        <v>0</v>
      </c>
      <c r="M43" s="104"/>
      <c r="N43" s="103" t="s">
        <v>0</v>
      </c>
      <c r="O43" s="104"/>
      <c r="P43" s="109">
        <v>62990</v>
      </c>
      <c r="Q43" s="104"/>
      <c r="R43" s="103" t="s">
        <v>0</v>
      </c>
      <c r="S43" s="104"/>
      <c r="T43" s="104">
        <f>SUM(D43:S43)</f>
        <v>62990</v>
      </c>
      <c r="U43" s="107"/>
      <c r="V43" s="107"/>
    </row>
    <row r="44" spans="1:22" ht="18">
      <c r="A44" s="93" t="s">
        <v>163</v>
      </c>
      <c r="D44" s="105" t="s">
        <v>0</v>
      </c>
      <c r="E44" s="107"/>
      <c r="F44" s="105" t="s">
        <v>0</v>
      </c>
      <c r="G44" s="107"/>
      <c r="H44" s="105" t="s">
        <v>0</v>
      </c>
      <c r="J44" s="105" t="s">
        <v>0</v>
      </c>
      <c r="K44" s="105"/>
      <c r="L44" s="105" t="s">
        <v>0</v>
      </c>
      <c r="M44" s="107"/>
      <c r="N44" s="105" t="s">
        <v>0</v>
      </c>
      <c r="O44" s="107"/>
      <c r="P44" s="105" t="s">
        <v>0</v>
      </c>
      <c r="Q44" s="107"/>
      <c r="R44" s="105">
        <v>1750</v>
      </c>
      <c r="S44" s="107"/>
      <c r="T44" s="104">
        <f>SUM(D44:S44)</f>
        <v>1750</v>
      </c>
      <c r="U44" s="107"/>
      <c r="V44" s="107"/>
    </row>
    <row r="45" spans="1:22" ht="18.75" thickBot="1">
      <c r="A45" s="101" t="s">
        <v>158</v>
      </c>
      <c r="D45" s="110">
        <f>SUM(D42:D44)</f>
        <v>70000</v>
      </c>
      <c r="E45" s="104"/>
      <c r="F45" s="110">
        <f>SUM(F42:F44)</f>
        <v>780000</v>
      </c>
      <c r="G45" s="104"/>
      <c r="H45" s="110">
        <f>SUM(H42:H44)</f>
        <v>1036000</v>
      </c>
      <c r="J45" s="110">
        <f>SUM(J42:J44)</f>
        <v>443715</v>
      </c>
      <c r="K45" s="105"/>
      <c r="L45" s="110" t="s">
        <v>0</v>
      </c>
      <c r="M45" s="104"/>
      <c r="N45" s="110">
        <f>SUM(N42:N44)</f>
        <v>48565</v>
      </c>
      <c r="O45" s="104"/>
      <c r="P45" s="110">
        <f>SUM(P42:P44)</f>
        <v>-905890</v>
      </c>
      <c r="Q45" s="104"/>
      <c r="R45" s="110">
        <f>SUM(R42:R44)</f>
        <v>-65250</v>
      </c>
      <c r="S45" s="104"/>
      <c r="T45" s="108">
        <f>SUM(T42:T44)</f>
        <v>1407140</v>
      </c>
      <c r="U45" s="107"/>
      <c r="V45" s="107"/>
    </row>
    <row r="46" spans="1:22" ht="18.75" thickTop="1">
      <c r="A46" s="101" t="s">
        <v>159</v>
      </c>
      <c r="D46" s="103">
        <v>70000</v>
      </c>
      <c r="E46" s="104"/>
      <c r="F46" s="103">
        <v>780000</v>
      </c>
      <c r="G46" s="104"/>
      <c r="H46" s="103">
        <v>1036000</v>
      </c>
      <c r="J46" s="103">
        <v>443715</v>
      </c>
      <c r="K46" s="103"/>
      <c r="L46" s="103">
        <v>161847</v>
      </c>
      <c r="M46" s="104"/>
      <c r="N46" s="103">
        <v>48565</v>
      </c>
      <c r="O46" s="104"/>
      <c r="P46" s="103">
        <v>-614608</v>
      </c>
      <c r="Q46" s="104"/>
      <c r="R46" s="103">
        <v>-28752</v>
      </c>
      <c r="S46" s="104"/>
      <c r="T46" s="104">
        <f>SUM(D46:S46)</f>
        <v>1896767</v>
      </c>
      <c r="U46" s="107"/>
      <c r="V46" s="107"/>
    </row>
    <row r="47" spans="1:22" ht="18">
      <c r="A47" s="93" t="s">
        <v>98</v>
      </c>
      <c r="D47" s="103" t="s">
        <v>0</v>
      </c>
      <c r="E47" s="104"/>
      <c r="F47" s="103" t="s">
        <v>0</v>
      </c>
      <c r="G47" s="104"/>
      <c r="H47" s="103" t="s">
        <v>0</v>
      </c>
      <c r="I47" s="104"/>
      <c r="J47" s="103" t="s">
        <v>0</v>
      </c>
      <c r="K47" s="103"/>
      <c r="L47" s="103" t="s">
        <v>0</v>
      </c>
      <c r="M47" s="104"/>
      <c r="N47" s="103" t="s">
        <v>0</v>
      </c>
      <c r="O47" s="104"/>
      <c r="P47" s="103">
        <v>92145</v>
      </c>
      <c r="Q47" s="104"/>
      <c r="R47" s="103" t="s">
        <v>0</v>
      </c>
      <c r="S47" s="104"/>
      <c r="T47" s="103">
        <f>SUM(F47:S47)</f>
        <v>92145</v>
      </c>
      <c r="U47" s="107"/>
      <c r="V47" s="107"/>
    </row>
    <row r="48" spans="1:22" ht="18">
      <c r="A48" s="93" t="s">
        <v>163</v>
      </c>
      <c r="D48" s="103" t="s">
        <v>0</v>
      </c>
      <c r="E48" s="104"/>
      <c r="F48" s="103" t="s">
        <v>0</v>
      </c>
      <c r="G48" s="104"/>
      <c r="H48" s="103" t="s">
        <v>0</v>
      </c>
      <c r="I48" s="104"/>
      <c r="J48" s="103" t="s">
        <v>0</v>
      </c>
      <c r="K48" s="103"/>
      <c r="L48" s="103" t="s">
        <v>0</v>
      </c>
      <c r="M48" s="104"/>
      <c r="N48" s="103" t="s">
        <v>0</v>
      </c>
      <c r="O48" s="104"/>
      <c r="P48" s="103" t="s">
        <v>0</v>
      </c>
      <c r="Q48" s="104"/>
      <c r="R48" s="103">
        <v>53768</v>
      </c>
      <c r="S48" s="104"/>
      <c r="T48" s="103">
        <f>SUM(F48:S48)</f>
        <v>53768</v>
      </c>
      <c r="U48" s="104"/>
      <c r="V48" s="107"/>
    </row>
    <row r="49" spans="1:22" ht="18">
      <c r="A49" s="93" t="s">
        <v>176</v>
      </c>
      <c r="D49" s="105" t="s">
        <v>0</v>
      </c>
      <c r="E49" s="104"/>
      <c r="F49" s="105" t="s">
        <v>0</v>
      </c>
      <c r="G49" s="104"/>
      <c r="H49" s="105" t="s">
        <v>0</v>
      </c>
      <c r="I49" s="104"/>
      <c r="J49" s="105" t="s">
        <v>0</v>
      </c>
      <c r="K49" s="103"/>
      <c r="L49" s="103">
        <v>-4091</v>
      </c>
      <c r="M49" s="104"/>
      <c r="N49" s="105" t="s">
        <v>0</v>
      </c>
      <c r="O49" s="104"/>
      <c r="P49" s="105" t="s">
        <v>0</v>
      </c>
      <c r="Q49" s="104"/>
      <c r="R49" s="105" t="s">
        <v>0</v>
      </c>
      <c r="S49" s="104"/>
      <c r="T49" s="104">
        <f>SUM(F49:S49)</f>
        <v>-4091</v>
      </c>
      <c r="U49" s="104"/>
      <c r="V49" s="107"/>
    </row>
    <row r="50" spans="1:22" ht="18.75" thickBot="1">
      <c r="A50" s="101" t="s">
        <v>160</v>
      </c>
      <c r="D50" s="110">
        <f>SUM(D46:D48)</f>
        <v>70000</v>
      </c>
      <c r="E50" s="104"/>
      <c r="F50" s="110">
        <f>SUM(F46:F48)</f>
        <v>780000</v>
      </c>
      <c r="G50" s="104"/>
      <c r="H50" s="110">
        <f>SUM(H46:H48)</f>
        <v>1036000</v>
      </c>
      <c r="I50" s="104"/>
      <c r="J50" s="110">
        <f>SUM(J46:J48)</f>
        <v>443715</v>
      </c>
      <c r="K50" s="105"/>
      <c r="L50" s="110">
        <f>SUM(L46:L49)</f>
        <v>157756</v>
      </c>
      <c r="M50" s="104"/>
      <c r="N50" s="110">
        <f>SUM(N46:N48)</f>
        <v>48565</v>
      </c>
      <c r="O50" s="104"/>
      <c r="P50" s="110">
        <f>SUM(P46:P48)</f>
        <v>-522463</v>
      </c>
      <c r="Q50" s="104"/>
      <c r="R50" s="110">
        <f>SUM(R46:R49)</f>
        <v>25016</v>
      </c>
      <c r="S50" s="104"/>
      <c r="T50" s="110">
        <f>SUM(T46:T49)</f>
        <v>2038589</v>
      </c>
      <c r="U50" s="104"/>
      <c r="V50" s="107"/>
    </row>
    <row r="51" spans="1:22" ht="18.75" thickTop="1">
      <c r="A51" s="101"/>
      <c r="D51" s="105"/>
      <c r="E51" s="104"/>
      <c r="F51" s="105"/>
      <c r="G51" s="104"/>
      <c r="H51" s="105"/>
      <c r="I51" s="104"/>
      <c r="J51" s="105"/>
      <c r="K51" s="105"/>
      <c r="L51" s="105"/>
      <c r="M51" s="104"/>
      <c r="N51" s="105"/>
      <c r="O51" s="104"/>
      <c r="P51" s="105"/>
      <c r="Q51" s="104"/>
      <c r="R51" s="105"/>
      <c r="S51" s="104"/>
      <c r="T51" s="105"/>
      <c r="U51" s="104"/>
      <c r="V51" s="104"/>
    </row>
    <row r="52" spans="1:22" ht="18">
      <c r="A52" s="101"/>
      <c r="D52" s="105"/>
      <c r="E52" s="104"/>
      <c r="F52" s="105"/>
      <c r="G52" s="104"/>
      <c r="H52" s="105"/>
      <c r="I52" s="104"/>
      <c r="J52" s="105"/>
      <c r="K52" s="105"/>
      <c r="L52" s="105"/>
      <c r="M52" s="104"/>
      <c r="N52" s="105"/>
      <c r="O52" s="104"/>
      <c r="P52" s="105"/>
      <c r="Q52" s="104"/>
      <c r="R52" s="105"/>
      <c r="S52" s="104"/>
      <c r="T52" s="105"/>
      <c r="U52" s="104"/>
      <c r="V52" s="104"/>
    </row>
    <row r="53" spans="1:22" ht="18">
      <c r="A53" s="96" t="s">
        <v>5</v>
      </c>
      <c r="V53" s="98"/>
    </row>
    <row r="54" ht="18">
      <c r="V54" s="98"/>
    </row>
    <row r="55" ht="18">
      <c r="V55" s="98"/>
    </row>
    <row r="56" ht="18">
      <c r="V56" s="98"/>
    </row>
    <row r="57" ht="18">
      <c r="V57" s="98"/>
    </row>
    <row r="58" ht="18">
      <c r="V58" s="98"/>
    </row>
    <row r="59" ht="18">
      <c r="V59" s="98"/>
    </row>
  </sheetData>
  <mergeCells count="18">
    <mergeCell ref="D37:F37"/>
    <mergeCell ref="N37:P37"/>
    <mergeCell ref="D36:F36"/>
    <mergeCell ref="H36:L36"/>
    <mergeCell ref="A2:V2"/>
    <mergeCell ref="A3:V3"/>
    <mergeCell ref="A4:V4"/>
    <mergeCell ref="A5:V5"/>
    <mergeCell ref="H8:L8"/>
    <mergeCell ref="D8:F8"/>
    <mergeCell ref="D7:V7"/>
    <mergeCell ref="D35:T35"/>
    <mergeCell ref="N9:P9"/>
    <mergeCell ref="A30:V30"/>
    <mergeCell ref="A31:V31"/>
    <mergeCell ref="A32:V32"/>
    <mergeCell ref="D9:F9"/>
    <mergeCell ref="A33:V33"/>
  </mergeCells>
  <printOptions horizontalCentered="1"/>
  <pageMargins left="0.3937007874015748" right="0.16" top="0.984251968503937" bottom="0.3937007874015748" header="0.1968503937007874" footer="0.1968503937007874"/>
  <pageSetup horizontalDpi="600" verticalDpi="600" orientation="landscape" scale="80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Audit</cp:lastModifiedBy>
  <cp:lastPrinted>2002-05-09T02:53:51Z</cp:lastPrinted>
  <dcterms:created xsi:type="dcterms:W3CDTF">1997-11-12T04:38:50Z</dcterms:created>
  <dcterms:modified xsi:type="dcterms:W3CDTF">2002-05-09T15:30:22Z</dcterms:modified>
  <cp:category/>
  <cp:version/>
  <cp:contentType/>
  <cp:contentStatus/>
</cp:coreProperties>
</file>