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720" windowHeight="6450" tabRatio="769" firstSheet="2" activeTab="2"/>
  </bookViews>
  <sheets>
    <sheet name="0000" sheetId="1" state="veryHidden" r:id="rId1"/>
    <sheet name="1000" sheetId="2" state="veryHidden" r:id="rId2"/>
    <sheet name="งบการเงิน" sheetId="3" r:id="rId3"/>
    <sheet name="งบแสดงการเปลี่ยนแปลง" sheetId="4" r:id="rId4"/>
    <sheet name="note P1-8" sheetId="5" r:id="rId5"/>
    <sheet name="noteP9" sheetId="6" r:id="rId6"/>
    <sheet name="noteP10-11" sheetId="7" r:id="rId7"/>
    <sheet name="noteP12-18" sheetId="8" r:id="rId8"/>
  </sheets>
  <definedNames/>
  <calcPr fullCalcOnLoad="1"/>
</workbook>
</file>

<file path=xl/sharedStrings.xml><?xml version="1.0" encoding="utf-8"?>
<sst xmlns="http://schemas.openxmlformats.org/spreadsheetml/2006/main" count="859" uniqueCount="626">
  <si>
    <t xml:space="preserve">          ส่วนแบ่งขาดทุนจากเงินลงทุน</t>
  </si>
  <si>
    <t>ณ  วันที่  31  มีนาคม  2547  (ยังไม่ได้ตรวจสอบ/สอบทานแล้ว)</t>
  </si>
  <si>
    <t xml:space="preserve">            เงินสดและรายการเทียบเท่าเงินสด หมายถึง เงินสดในมือและเงินฝากธนาคารทุกประเภทแต่ไม่รวมเงินฝากประเภท</t>
  </si>
  <si>
    <t xml:space="preserve">     ที่ต้องจ่ายคืนเมื่อสิ้นระยะเวลาที่กำหนด     และเงินลงทุนระยะสั้นที่มีสภาพคล่อง      ซึ่งมีความเสี่ยงต่อการเปลี่ยนแปลง</t>
  </si>
  <si>
    <t xml:space="preserve">                      เงินงวดแรก     ส่วนดอกผลจากการขายตามสัญญาเช่าซื้อรับรู้เป็นรายได้ตามงวดที่ถึงกำหนดชำระ      โดยวิธี</t>
  </si>
  <si>
    <t xml:space="preserve">            2.1.1  รายได้ตามสัญญาเช่าซื้อ   บริษัทฯ บันทึกการขายสินค้าและกำไรเบื้องต้นเมื่อมีการเซ็นสัญญาและได้รับชำระ</t>
  </si>
  <si>
    <t xml:space="preserve">                      เมื่อลูกหนี้ค้างชำระเกิน 3 เดือน </t>
  </si>
  <si>
    <t xml:space="preserve">            2.1.2  รายได้จากการขายสินค้า     รับรู้รายได้เมื่อมีการส่งมอบและได้โอนความเสี่ยง    และผลตอบแทนที่เป็นสาระ</t>
  </si>
  <si>
    <t xml:space="preserve">     1.1  งบการเงินรวมและงบการเงินเฉพาะบริษัทแสดงรายการตามประกาศของกรมทะเบียนการค้า  ลงวันที่  14  กันยายน </t>
  </si>
  <si>
    <t xml:space="preserve">            2544    เรื่องกำหนดรายการย่อที่ต้องมีในงบการเงิน   และได้จัดทำตามหลักการบัญชีที่รับรองทั่วไป     ตามพระราช</t>
  </si>
  <si>
    <t>ลักษณะความสัมพันธ์</t>
  </si>
  <si>
    <t xml:space="preserve">1.  บริษัท ไดสตาร์เชน จำกัด </t>
  </si>
  <si>
    <t xml:space="preserve">2.  บริษัท ไดสตาร์ อิเลคทริก คอร์ปอเรชั่น </t>
  </si>
  <si>
    <t xml:space="preserve">     จำกัด (มหาชน) </t>
  </si>
  <si>
    <t xml:space="preserve">            บริษัทฯ   และบริษัทย่อยตั้งค่าเผื่อหนี้สงสัยจะสูญจากหนี้เช่าซื้อทุกประเภทโดยใช้รายงานอายุหนี้เป็นเกณฑ์    โดย</t>
  </si>
  <si>
    <t xml:space="preserve">            ลูกหนี้ตามสัญญาเช่าซื้อ - พนักงาน</t>
  </si>
  <si>
    <t xml:space="preserve">            บริษัทฯ     พิจารณาการด้อยค่าของสินทรัพย์ประเภทที่ดิน      อาคารและอุปกรณ์       เงินลงทุนและสินทรัพย์ที่ไม่มี</t>
  </si>
  <si>
    <t xml:space="preserve"> - 4 -</t>
  </si>
  <si>
    <t>31 มีนาคม 2547 บาท 31 มีนาคม 2546</t>
  </si>
  <si>
    <t>31 มีนาคม 2547</t>
  </si>
  <si>
    <t xml:space="preserve">    ที่ดิน</t>
  </si>
  <si>
    <t xml:space="preserve">            ณ   วันที่   31   มีนาคม   2547    บริษัทฯ   มีสินทรัพย์ถาวรที่หักมูลค่าหมดแล้ว    แต่ยังใช้งานอยู่ซึ่งมีราคาทุนจำนวน</t>
  </si>
  <si>
    <t xml:space="preserve">     ทางบัญชี 2,929.00 บาท)</t>
  </si>
  <si>
    <t xml:space="preserve">เงินกู้ยืมจากธนาคาร </t>
  </si>
  <si>
    <t>13. เงินกู้ยืมระยะยาว</t>
  </si>
  <si>
    <t xml:space="preserve">     เงินกู้ยืมดังกล่าวครบทั้งจำนวน </t>
  </si>
  <si>
    <t xml:space="preserve">      ต่อปี    โดยผ่อนชำระเงินต้นพร้อมดอกเบี้ยเป็นรายเดือน เดือนละ  81,000.00  บาท    ในไตรมาสที่  1  บริษัทย่อยจ่ายชำระ</t>
  </si>
  <si>
    <t>14. เจ้าหนี้ตามสัญญาปรับโครงสร้างหนี้</t>
  </si>
  <si>
    <t>เจ้าหนี้ตามสัญญาปรับ</t>
  </si>
  <si>
    <t xml:space="preserve">        โครงสร้างหนี้</t>
  </si>
  <si>
    <t xml:space="preserve">     14.1  เงินกู้ยืมสถาบันการเงิน</t>
  </si>
  <si>
    <t xml:space="preserve">               ณ  วันที่   31  มีนาคม  2547     เงินกู้ยืมตามสัญญาปรับโครงสร้างหนี้ดังกล่าว     คงเหลือเงินต้นตามสัญญาจำนวน  </t>
  </si>
  <si>
    <t xml:space="preserve">      92,520,000.00  บาท   และดอกเบี้ยตามสัญญาจำนวน  32,734,731.00  บาท   รวมเป็นหนี้สินทั้งสิ้น  125,254,731.00  บาท</t>
  </si>
  <si>
    <t xml:space="preserve">      (ณ วันที่ 31 ธันวาคม 2546 จำนวน 126,754,731.00 บาท)</t>
  </si>
  <si>
    <t xml:space="preserve">     14.2  เงินกู้ยืมจากกองทุน</t>
  </si>
  <si>
    <t>15. เจ้าหนี้สัญญาเช่าระยะยาว</t>
  </si>
  <si>
    <t xml:space="preserve">               บริษัท  ไดสตาร์เชน  จำกัด   ซึ่งเป็นบริษัทย่อยมีเงินกู้ยืมกับกองทุนเอเชียรี่คอฟเวอรี่ 2  ซึ่งรับโอนสิทธิเรียกร้องจาก</t>
  </si>
  <si>
    <t xml:space="preserve">     กับกองทุนรวมดังกล่าว         และได้จ่ายชำระหนี้ตามกำหนดตามสัญญา     ณ   วันที่  31  ธันวาคม  2546  คงเหลือจำนวน </t>
  </si>
  <si>
    <t xml:space="preserve">     บริษัทการเงินแห่งหนึ่ง      ซึ่งถูกปิดกิจการเมื่อวันที่   26   กรกฎาคม   2543      บริษัทย่อยได้ทำสัญญาปรับโครงสร้างหนี้</t>
  </si>
  <si>
    <t xml:space="preserve">               ณ วันที่ 31 มีนาคม 2547 บริษัทฯ และบริษัทย่อย มีภาระผูกพันที่ต้องจ่ายชำระตามสัญญาเช่าการเงินแต่ละปีดังนี้</t>
  </si>
  <si>
    <t>16. ทุนสำรองตามกฎหมาย</t>
  </si>
  <si>
    <t xml:space="preserve">17. กำไรจากการปรับโครงสร้างหนี้ </t>
  </si>
  <si>
    <t xml:space="preserve">     เจ้าหนี้ตามสัญญาปรับโครงสร้างหนี้</t>
  </si>
  <si>
    <t xml:space="preserve">              บริษัทใหญ่</t>
  </si>
  <si>
    <t xml:space="preserve">     ส่วนของผู้ถือหุ้นส่วนน้อย</t>
  </si>
  <si>
    <t>งบกระแสเงินสด</t>
  </si>
  <si>
    <t>กระแสเงินสดจากกิจกรรมดำเนินงาน</t>
  </si>
  <si>
    <t xml:space="preserve">        รายการปรับปรุงเพื่อกระทบผลกำไรเป็นเงินสดรับ(จ่าย)</t>
  </si>
  <si>
    <t xml:space="preserve">           จากกิจกรรมดำเนินงาน </t>
  </si>
  <si>
    <t>ค่าเสื่อมราคา</t>
  </si>
  <si>
    <t>กำไรจากการขายทรัพย์สินถาวร</t>
  </si>
  <si>
    <t xml:space="preserve">        การเปลี่ยนแปลงในส่วนประกอบของสินทรัพย์ดำเนินงาน(เพิ่มขึ้น)ลดลง</t>
  </si>
  <si>
    <t>ลูกหนี้การค้า</t>
  </si>
  <si>
    <t>สินค้าคงเหลือ</t>
  </si>
  <si>
    <t>สินทรัพย์หมุนเวียนอื่น</t>
  </si>
  <si>
    <t>เจ้าหนี้การค้า</t>
  </si>
  <si>
    <t>ค่าใช้จ่ายค้างจ่าย</t>
  </si>
  <si>
    <t>หนี้สินหมุนเวียนอื่น</t>
  </si>
  <si>
    <t>เงินสดสุทธิได้มา(ใช้ไป)ในกิจกรรมดำเนินงาน</t>
  </si>
  <si>
    <t>กระแสเงินสดจากกิจกรรมลงทุน</t>
  </si>
  <si>
    <t>เงินสดสุทธิได้มา(ใช้ไป)ในกิจกรรมลงทุน</t>
  </si>
  <si>
    <t>กระแสเงินสดจากกิจกรรมจัดหาเงิน</t>
  </si>
  <si>
    <t>เงินสดสุทธิได้มา(ใช้ไป)ในกิจกรรมจัดหาเงิน</t>
  </si>
  <si>
    <t xml:space="preserve">        กำไรสุทธิ</t>
  </si>
  <si>
    <t>ขาดทุนจากการลดมูลค่าสินค้าคงเหลือ</t>
  </si>
  <si>
    <t>สินทรัพย์ไม่หมุนเวียน</t>
  </si>
  <si>
    <t>ภาษีขายเช่าซื้อรอตัดบัญชี</t>
  </si>
  <si>
    <t>เงินประกันพนักงาน</t>
  </si>
  <si>
    <t xml:space="preserve">        ก่อนรายการพิเศษ</t>
  </si>
  <si>
    <t>รายการพิเศษ - กำไรจากการปรับโครงสร้างหนี้</t>
  </si>
  <si>
    <t>เงินสดจ่ายซื้อทรัพย์สิน</t>
  </si>
  <si>
    <t>เงินสดรับจากการขายทรัพย์สิน</t>
  </si>
  <si>
    <t>เงินเบิกเกินบัญชีและเงินกู้ยืมระยะสั้นจาก</t>
  </si>
  <si>
    <t xml:space="preserve">      สถาบันการเงิน</t>
  </si>
  <si>
    <t>เจ้าหนี้ตามสัญญาปรับโครงสร้างหนี้</t>
  </si>
  <si>
    <t xml:space="preserve">เงินสดและรายการเทียบเท่า ณ วันที่ 1 มกราคม </t>
  </si>
  <si>
    <t xml:space="preserve">เงินสดและรายการเทียบเท่า ณ วันที่ 31 ธันวาคม </t>
  </si>
  <si>
    <t xml:space="preserve">                      ผลรวมจำนวนงวด (Sum of the digits method) บริษัทฯ หยุดรับรู้รายได้ดอกผลจากการขายตามสัญญาเช่าซื้อ   </t>
  </si>
  <si>
    <t xml:space="preserve">      จากประสบการณ์ที่ผ่านมาไว้จำนวน  2,424,830.71 บาท  (ณ วันที่ 31 ธันวาคม 2546 จำนวน 1,671,330.71 บาท)</t>
  </si>
  <si>
    <t xml:space="preserve">     คำนวณจากลูกหนี้ตามสัญญาเช่าซื้อหักด้วยดอกผลรอตัดบัญชีและพิจารณาเปรียบเทียบถึงโอกาสในการได้รับชำระคืน  </t>
  </si>
  <si>
    <t xml:space="preserve">     และการตรวจสอบฐานะปัจจุบันของลูกหนี้เป็นราย ๆ    โดยมีหลักเกณฑ์การตั้งค่าเผื่อหนี้สงสัยจะสูญดังนี้</t>
  </si>
  <si>
    <t>ไม่ค้างชำระ</t>
  </si>
  <si>
    <t xml:space="preserve">             2.5.1  เงินลงทุนในบริษัทย่อย  แสดงด้วยวิธีส่วนได้เสีย</t>
  </si>
  <si>
    <t xml:space="preserve">            ลูกหนี้โอนสิทธิตามสัญญาเช่าซื้อ</t>
  </si>
  <si>
    <t xml:space="preserve">            ไม่ค้างชำระ </t>
  </si>
  <si>
    <t xml:space="preserve">       ค่าเผื่อหนี้สงสัยจะสูญ</t>
  </si>
  <si>
    <t xml:space="preserve">            ในปี 2546  บริษัทฯ และบริษัทย่อยได้เปลี่ยนแปลงประมาณการหนี้สงสัยจะสูญสำหรับลูกหนี้ตามสัญญาเช่าซื้อ โดย</t>
  </si>
  <si>
    <t xml:space="preserve">     มีค่าเผื่อหนี้สงสัยจะสูญเพิ่มขึ้น 7,885,142.00 บาท</t>
  </si>
  <si>
    <t xml:space="preserve">     เปลี่ยนจากเดิมซึ่งบริษัทฯ    คำนวณค่าเผื่อหนี้สงสัยจะสูญจากลูกหนี้ตามสัญญาเช่าซื้อที่ค้างชำระเกิน     6     เดือนขึ้นไป </t>
  </si>
  <si>
    <t xml:space="preserve">     เป็นคำนวณจากลูกหนี้ตามสัญญาเช่าซื้อหลังหักด้วยดอกผลเช่าซื้อรอตัดของลูกหนี้ตามสัญญาเช่าซื้อทุกราย  โดยคำนวณ</t>
  </si>
  <si>
    <t xml:space="preserve">     ในอัตราที่เพิ่มขึ้นตามงวดค้างชำระตามที่กล่าวในหมายเหตุ   2.3     ซึ่งผลการเปลี่ยนแปลงประมาณการทางบัญชีดังกล่าว  </t>
  </si>
  <si>
    <t xml:space="preserve">     ทำให้งบการเงินรวมมีค่าเผื่อหนี้สงสัยจะสูญเพิ่มขึ้น    จำนวน   16,791,441.36   บาท    และทำให้งบการเงินเฉพาะบริษัท  </t>
  </si>
  <si>
    <t>8.  ลูกหนี้เงินให้กู้ยืมแก่พนักงาน</t>
  </si>
  <si>
    <t xml:space="preserve">9. เงินลงทุนซึ่งบันทึกโดยวิธีส่วนได้เสียบริษัทย่อย </t>
  </si>
  <si>
    <t>10. เงินลงทุนระยะยาวอื่น</t>
  </si>
  <si>
    <t>11. ที่ดิน  อาคารและอุปกรณ์  -  สุทธิ</t>
  </si>
  <si>
    <t>12. เงินเบิกเกินบัญชีและเงินกู้ยืมระยะสั้นจากสถาบันการเงิน</t>
  </si>
  <si>
    <t xml:space="preserve">             ณ  วันที่  31  ธันวาคม  2546     บริษัทฯ  มีเงินกู้ยืมจากธนาคารโดยออกตั๋วแลกเงินขายลดจำนวน 68 ล้านบาท  อัตรา</t>
  </si>
  <si>
    <t xml:space="preserve">              จำนวน  432,566,996.03  บาท    ในราคาตามบัญชีสุทธิคงเหลือที่ต้องจ่ายชำระสุทธิ  จำนวน  108,338,374.07  บาท</t>
  </si>
  <si>
    <t xml:space="preserve">                           ในไตรมาสที่ 1/2547  บริษัทฯ ได้ทำการโอนสินทรัพย์  จำนวน  540,905,370.10 บาท  และหนี้สินบางส่วน</t>
  </si>
  <si>
    <t xml:space="preserve">             ณ วันที่  31 ธันวาคม 2546  บริษัท  ไดสตาร์เชน จำกัด  ซึ่งเป็นบริษัทย่อย  มีเงินกู้ยืมจากธนาคารโดยออกตั๋วแลกเงิน</t>
  </si>
  <si>
    <t xml:space="preserve">               บริษัท   ไดสตาร์เชน   จำกัด   ซึ่งเป็นบริษัทย่อยมีเงินกู้ยืมระยะยาวจากธนาคารแห่งหนึ่ง  อัตราดอกเบี้ย MLR+0.5%  </t>
  </si>
  <si>
    <t xml:space="preserve">      บาท บริษัทฯ ได้ทำสัญญาปรับโครงสร้างหนี้กับเจ้าหนี้รายใหม่   เมื่อวันที่ 22 ธันวาคม 2543  โดยบริษัทฯ  ได้รับผ่อนผัน</t>
  </si>
  <si>
    <t xml:space="preserve">      ให้ชำระเฉพาะเงินต้น    เป็นจำนวนเงินทั้งสิ้น   100   ล้านบาท    โดยผ่อนชำระคืนเงินต้นทุกเดือน รวม  108  งวด   โดยมี</t>
  </si>
  <si>
    <t xml:space="preserve">      งวดสุดท้ายทั้งจำนวน</t>
  </si>
  <si>
    <t xml:space="preserve">      รายละเอียดการชำระคืนเงินต้น  งวดที่  1-107   งวดละไม่น้อยกว่า  105,000.00  บาท  ถึง  3,200,000.00  บาท    และชำระ</t>
  </si>
  <si>
    <t>ค้างชำระ  1 - 2    เดือน</t>
  </si>
  <si>
    <t>ค้างชำระ  3 - 6    เดือน</t>
  </si>
  <si>
    <t>ค้างชำระ  7 - 12  เดือน</t>
  </si>
  <si>
    <t>ค้างชำระ  12  เดือนขึ้นไป</t>
  </si>
  <si>
    <t>1</t>
  </si>
  <si>
    <t>2</t>
  </si>
  <si>
    <t>25</t>
  </si>
  <si>
    <t>50</t>
  </si>
  <si>
    <t>100</t>
  </si>
  <si>
    <t xml:space="preserve">            บริษัทฯ บันทึกภาษีเงินได้นิติบุคคลที่จะต้องจ่ายในแต่ละปีเป็นค่าใช้จ่ายทั้งหมดในงวด</t>
  </si>
  <si>
    <t xml:space="preserve">     หารยอดกำไร(ขาดทุน)สุทธิสำหรับปี   ด้วยจำนวนหุ้นสามัญที่ออกจำหน่ายและเรียกชำระแล้ว</t>
  </si>
  <si>
    <t xml:space="preserve">            เงินฝากกระแสรายวัน</t>
  </si>
  <si>
    <t xml:space="preserve">            เงินสด</t>
  </si>
  <si>
    <t xml:space="preserve">            เงินฝากออมทรัพย์</t>
  </si>
  <si>
    <t xml:space="preserve">            เงินฝากประจำ</t>
  </si>
  <si>
    <t xml:space="preserve">            ลูกหนี้การค้า </t>
  </si>
  <si>
    <t xml:space="preserve">            ลูกหนี้ตามสัญญาเช่าซื้อ</t>
  </si>
  <si>
    <t xml:space="preserve">            หัก  ค่าเผื่อหนี้สงสัยจะสูญ</t>
  </si>
  <si>
    <t xml:space="preserve">            ลูกหนี้การค้าและลูกหนี้เช่าซื้อ - สุทธิ</t>
  </si>
  <si>
    <t xml:space="preserve">            หัก  ดอกผลเช่าซื้อรอตัดบัญชี</t>
  </si>
  <si>
    <t xml:space="preserve">            ค้างชำระ 7 - 12 เดือน</t>
  </si>
  <si>
    <t xml:space="preserve">       ลูกหนี้เช่าซื้อหักดอกผลเช่าซื้อรอตัดบัญชี</t>
  </si>
  <si>
    <t xml:space="preserve">            ค้างชำระ 1 - 2 เดือน</t>
  </si>
  <si>
    <t xml:space="preserve">            ค้างชำระ 3 - 6 เดือน</t>
  </si>
  <si>
    <t xml:space="preserve">            ค้างชำระเกิน 12 เดือน</t>
  </si>
  <si>
    <t>-  เงินให้กู้ยืมแก่บริษัทย่อย</t>
  </si>
  <si>
    <t>สำนักงานสอบบัญชี  ดี  ไอ  เอ</t>
  </si>
  <si>
    <t>ผู้สอบบัญชีรับอนุญาตเลขทะเบียน  2982</t>
  </si>
  <si>
    <t>เงินกู้ยืมธนาคาร</t>
  </si>
  <si>
    <t xml:space="preserve">            ชำระภายใน 1 ปี</t>
  </si>
  <si>
    <t xml:space="preserve">หัก   เงินกู้ยืมระยะยาวที่ถึงกำหนด </t>
  </si>
  <si>
    <t>หัก  เจ้าหนี้ตามสัญญาปรับ</t>
  </si>
  <si>
    <t xml:space="preserve">        โครงสร้างหนี้ที่ครบ</t>
  </si>
  <si>
    <t xml:space="preserve">           กำหนดชำระภายใน 1 ปี</t>
  </si>
  <si>
    <t xml:space="preserve">      ค้างชำระอยู่เต็มจำนวนตามสัญญาเดิม</t>
  </si>
  <si>
    <t xml:space="preserve">               ตามสัญญาปรับโครงสร้างหนี้ระบุว่า      ถ้าบริษัทฯ   ปฏิบัติผิดสัญญาในการชำระหนี้       บริษัทฯ  ตกลงชำระหนี้ที่</t>
  </si>
  <si>
    <t>- 13 -</t>
  </si>
  <si>
    <t xml:space="preserve">      10 ของทุนจดทะเบียน  ทุนสำรองตามกฎหมายจะนำไปจ่ายเงินปันผลไม่ได้</t>
  </si>
  <si>
    <t xml:space="preserve">               ซึ่งในสัญญาปรับโครงสร้างหนี้ได้กำหนดไว้ว่า ถ้าบริษัทฯ ผิดนัดชำระหนี้บริษัทฯ ตกลงชำระหนี้ที่ค้างชำระอยู่เต็ม</t>
  </si>
  <si>
    <t xml:space="preserve">               จำนวนตามสัญญาเดิมพร้อมดอกเบี้ยในอัตราดอกเบี้ยผิดนัดคำนวณนับตั้งแต่วันที่ผิดนัดไปจนกว่าจะชำระเสร็จสิ้น</t>
  </si>
  <si>
    <t xml:space="preserve">      ทั้งหมด  ที่แสดงในงบการเงินจึงเกี่ยวข้องกับส่วนงานธุรกิจและส่วนงานภูมิศาสตร์ตามที่กล่าวไว้</t>
  </si>
  <si>
    <t xml:space="preserve">               บริษัทฯ และบริษัทย่อยดำเนินกิจการในส่วนงานทางธุรกิจเดียวกัน คือ จำหน่าย  และให้เช่าซื้อ  เครื่องใช้ไฟฟ้าและ</t>
  </si>
  <si>
    <t xml:space="preserve">      สินค้าอื่น  ๆ    ซึ่งดำเนินธุรกิจในส่วนงานทางภูมิศาสตร์เดียวกัน  คือ   ประเทศไทย  ดังนั้น  รายได้  กำไร  และสินทรัพย์</t>
  </si>
  <si>
    <t xml:space="preserve">      เกี่ยวกับสินทรัพย์และหนี้สินทางการเงินแต่ละประเภทได้เปิดเผยไว้แล้วในหมายเหตุข้อ 2</t>
  </si>
  <si>
    <t xml:space="preserve">      กำกับดูแลอย่างใกล้ชิด    และมีการประเมินการให้สินเชื่อก่อนการให้สินเชื่อแก่ลูกค้าแต่ละราย   จัดให้มีบุคคลค้ำประกัน</t>
  </si>
  <si>
    <t xml:space="preserve">      ความเสี่ยงที่เป็นสาระสำคัญเกี่ยวกับสินเชื่อ  บริษัทฯ มีนโยบายเกี่ยวกับการบริหารความเสี่ยงด้านการให้สินเชื่อ  โดยการ</t>
  </si>
  <si>
    <t xml:space="preserve">               รายละเอียดของนโยบายการบัญชีที่สำคัญ     วิธีการที่ใช้ซึ่งรวมถึงเกณฑ์ในการรับรู้การวัดมูลค่า      และค่าใช้จ่ายที่</t>
  </si>
  <si>
    <t xml:space="preserve">               ณ  วันที่  31  มีนาคม  2547   และวันที่  31  ธันวาคม  2546     บริษัทฯ  และบริษัทย่อยมีความเสี่ยงต่อความเสียหาย</t>
  </si>
  <si>
    <t xml:space="preserve">      บริษัทย่อยได้มีนโยบายในการตั้งค่าเผื่อความเสียหายของรถยนต์โดยการประมาณจากค่าเบี้ยประกันภัยและความเสียหาย</t>
  </si>
  <si>
    <t xml:space="preserve">      ของสินค้าคงเหลือและยานพาหนะมูลค่าตามบัญชีสุทธิ  209,474,155.93 บาท และ  185,188,816.73 บาท  ตามลำดับ  ซึ่ง</t>
  </si>
  <si>
    <t xml:space="preserve">      บริษัทฯ และบริษัทย่อยไม่มีการทำประกันภัยเพื่อป้องกันความเสียหายต่อทรัพย์สินดังกล่าว อย่างไรก็ตาม  บริษัทฯ และ</t>
  </si>
  <si>
    <t xml:space="preserve">               ความเสี่ยงดังกล่าวเกิดจากการที่ลูกค้าไม่สามารถหรือไม่ประสงค์ปฏิบัติตามข้อตกลงที่ให้ไว้กับบริษัทฯ           ไม่มี</t>
  </si>
  <si>
    <t xml:space="preserve">               ความเสี่ยงเกี่ยวกับอัตราดอกเบี้ย       เกิดจากการที่อัตราดอกเบี้ยจะเปลี่ยนไป       ซึ่งก่อให้เกิดผลเสียหายแก่บริษัทฯ</t>
  </si>
  <si>
    <t xml:space="preserve">      ในงวดปัจจุบันและงวดต่อ   ๆ   ไป      บริษัทฯ   มีความเสี่ยงเกี่ยวกับอัตราดอกเบี้ย       เนื่องจากดอกผลตามสัญญาเช่าซื้อ </t>
  </si>
  <si>
    <t xml:space="preserve">      วางเงินดาวน์     และสินค้าที่ขายตามสัญญาเช่าซื้อนั้น    จะเป็นหลักประกันสำหรับลูกหนี้เช่าซื้อแต่ละราย    บริษัทฯ ไม่มี</t>
  </si>
  <si>
    <t xml:space="preserve">      มากราย</t>
  </si>
  <si>
    <t xml:space="preserve">      สกุลเงินตราต่างประเทศ</t>
  </si>
  <si>
    <t xml:space="preserve">               บริษัทฯ      ไม่มีความเสี่ยงจากอัตราแลกเปลี่ยนเงินตราต่างประเทศ        เนื่องจากไม่มีรายการลูกหนี้และเจ้าหนี้เป็น</t>
  </si>
  <si>
    <t xml:space="preserve">      ในงบดุล   ประกอบด้วย   เงินเบิกเกินบัญชี  และเงินกู้ยืมระยะยาว</t>
  </si>
  <si>
    <t xml:space="preserve">      บริษัทฯ ไม่มีความเสี่ยงจากเครื่องมือทางการเงินที่มีนัยสำคัญ</t>
  </si>
  <si>
    <t xml:space="preserve">               สินทรัพย์ทางการเงินที่แสดงในงบดุลประกอบด้วย     เงินสด     และเงินฝาก     ลูกหนี้     หนี้สินทางการเงินที่แสดง</t>
  </si>
  <si>
    <t xml:space="preserve">               ราคาตามบัญชีของสินทรัพย์และหนี้สินทางการเงินมีมูลค่าใกล้เคียงกับราคายุติธรรม        นอกจากนี้ผู้บริหารเชื่อว่า</t>
  </si>
  <si>
    <t>5.  รายการบัญชีกับบริษัทย่อยและบริษัทที่เกี่ยวข้อง</t>
  </si>
  <si>
    <t>-  ลูกหนี้การค้า</t>
  </si>
  <si>
    <t>-  เจ้าหนี้การค้า</t>
  </si>
  <si>
    <t>-  รายได้จากการขาย</t>
  </si>
  <si>
    <t>-  รายได้ - ดอกเบี้ยรับ</t>
  </si>
  <si>
    <t>-  ซื้อสินค้า</t>
  </si>
  <si>
    <t xml:space="preserve"> - 6 -</t>
  </si>
  <si>
    <t>หัก   ค่าเผื่อการลดมูลค่าของ</t>
  </si>
  <si>
    <t xml:space="preserve">        สินค้าคงเหลือ</t>
  </si>
  <si>
    <t xml:space="preserve">            บริษัทฯ   มีรายการบัญชีจำนวนหนึ่งซึ่งเกิดกับบริษัทย่อยและบริษัทที่เกี่ยวข้องกัน    สินทรัพย์    หนี้สิน    รายได้และ</t>
  </si>
  <si>
    <t xml:space="preserve">          ลูกหนี้บริษัทที่เกี่ยวข้อง </t>
  </si>
  <si>
    <t>ขายและให้</t>
  </si>
  <si>
    <t>เช่าซื้อเครื่องใช้ไฟฟ้า</t>
  </si>
  <si>
    <t>31 ธันวาคม 2546</t>
  </si>
  <si>
    <t>เงินลงทุนในบริษัทย่อย</t>
  </si>
  <si>
    <t xml:space="preserve">     บริษัท  ไดสตาร์เชน  จำกัด </t>
  </si>
  <si>
    <t xml:space="preserve">     บริษัทเงินทุนหลักทรัพย์ มหานครทรัสต์ </t>
  </si>
  <si>
    <t xml:space="preserve">             จำกัด (มหาชน) </t>
  </si>
  <si>
    <t>เงินทุนหลักทรัพย์</t>
  </si>
  <si>
    <t xml:space="preserve">          รายได้จากการขาย</t>
  </si>
  <si>
    <t>เงินกู้ยืมจากกองทุน</t>
  </si>
  <si>
    <t>- 11 -</t>
  </si>
  <si>
    <t>หนี้สินและส่วนของผู้ถือหุ้น (ต่อ)</t>
  </si>
  <si>
    <t>รายได้</t>
  </si>
  <si>
    <t>ค่าใช้จ่าย</t>
  </si>
  <si>
    <t>รวมค่าใช้จ่าย</t>
  </si>
  <si>
    <t>หมายเหตุประกอบงบการเงินเป็นส่วนหนึ่งของงบการเงินนี้</t>
  </si>
  <si>
    <t>สินทรัพย์หมุนเวียน</t>
  </si>
  <si>
    <t>รวมสินทรัพย์</t>
  </si>
  <si>
    <t>หนี้สินหมุนเวียน</t>
  </si>
  <si>
    <t>ส่วนของผู้ถือหุ้น</t>
  </si>
  <si>
    <t xml:space="preserve">         รวมส่วนของผู้ถือหุ้น</t>
  </si>
  <si>
    <t>รวมหนี้สินและส่วนของผู้ถือหุ้น</t>
  </si>
  <si>
    <t>รวม</t>
  </si>
  <si>
    <t>หมายเหตุประกอบงบการเงิน</t>
  </si>
  <si>
    <t>- 2 -</t>
  </si>
  <si>
    <t>- 3 -</t>
  </si>
  <si>
    <t>หัก      ค่าเผื่อหนี้สงสัยจะสูญ</t>
  </si>
  <si>
    <t>ลูกหนี้พนักงาน</t>
  </si>
  <si>
    <t>เงินกู้ยืมระยะยาว</t>
  </si>
  <si>
    <t>สินค้าคงเหลือ - สุทธิ</t>
  </si>
  <si>
    <t>งบกำไรขาดทุน</t>
  </si>
  <si>
    <t>รายการพิเศษ</t>
  </si>
  <si>
    <t>ก่อนรายการพิเศษ</t>
  </si>
  <si>
    <t>หนี้สินและส่วนของผู้ถือหุ้น</t>
  </si>
  <si>
    <t>สินทรัพย์</t>
  </si>
  <si>
    <t>ชื่อกิจการ</t>
  </si>
  <si>
    <t>งบดุล</t>
  </si>
  <si>
    <t xml:space="preserve">ดอกเบี้ยจ่าย </t>
  </si>
  <si>
    <t>เพิ่มขึ้น</t>
  </si>
  <si>
    <t>จำหน่าย</t>
  </si>
  <si>
    <t>( บริษัท  ไดสตาร์ ไดเร็ค  จำกัด  คือชื่อเดิมของ บริษัท ดี อี แคปปิตอล จำกัด (มหาชน) )</t>
  </si>
  <si>
    <t xml:space="preserve">               -  การชำระดอกเบี้ยและอัตราดอกเบี้ย</t>
  </si>
  <si>
    <t>วันที่ทำสัญญาถึงวันที่ 31 ธันวาคม 2545</t>
  </si>
  <si>
    <t>วันที่ 1 มกราคม 2546 ถึงวันที่ 31 ธันวาคม 2546</t>
  </si>
  <si>
    <t>วันที่ 1 มกราคม 2547 ถึงวันที่ 31 ธันวาคม 2547</t>
  </si>
  <si>
    <t>ไม่คิดดอกเบี้ย</t>
  </si>
  <si>
    <t>คิดดอกเบี้ยอัตราร้อยละ 2</t>
  </si>
  <si>
    <t>คิดดอกเบี้ยอัตราร้อยละ 5</t>
  </si>
  <si>
    <t>- 9 -</t>
  </si>
  <si>
    <t>เจ้าหนี้สัญญาเช่าระยะยาว</t>
  </si>
  <si>
    <t xml:space="preserve">            ณ วันที่ 31 ธันวาคม 2546  บริษัทฯ มีเงินให้กู้ยืมแก่บริษัทย่อย จำนวน  202,500,000.00 บาท   โดยการออกตั๋วสัญญา</t>
  </si>
  <si>
    <t>เงินกู้ยืมสถาบันการเงิน</t>
  </si>
  <si>
    <t>โอนเข้า (ออก)</t>
  </si>
  <si>
    <t xml:space="preserve">สินทรัพย์ไม่หมุนเวียน </t>
  </si>
  <si>
    <t>หนี้สินไม่หมุนเวียน</t>
  </si>
  <si>
    <t xml:space="preserve">รวมรายได้ </t>
  </si>
  <si>
    <t xml:space="preserve">กำไรสุทธิ </t>
  </si>
  <si>
    <t xml:space="preserve">กำไรต่อหุ้นขั้นพื้นฐาน </t>
  </si>
  <si>
    <t>งบแสดงการเปลี่ยนแปลงในส่วนของผู้ถือหุ้นงบเฉพาะบริษัท</t>
  </si>
  <si>
    <t>กำไร(ขาดทุน)สะสม</t>
  </si>
  <si>
    <t>จัดสรรแล้ว</t>
  </si>
  <si>
    <t>ยังไม่จัดสรร</t>
  </si>
  <si>
    <t>ทุนเรือนหุ้นที่ออก</t>
  </si>
  <si>
    <t>และเรียกชำระแล้ว</t>
  </si>
  <si>
    <t>งบการเงินเฉพาะบริษัท</t>
  </si>
  <si>
    <t>งบการเงินรวม</t>
  </si>
  <si>
    <t xml:space="preserve">ลูกหนี้พนักงาน - สุทธิ </t>
  </si>
  <si>
    <t xml:space="preserve">          รายได้อื่น</t>
  </si>
  <si>
    <t xml:space="preserve">          ต้นทุนขาย</t>
  </si>
  <si>
    <t xml:space="preserve">          ค่าใช้จ่ายในการขายและบริหาร</t>
  </si>
  <si>
    <t xml:space="preserve">          หนี้สงสัยจะสูญ</t>
  </si>
  <si>
    <t>หน่วย : บาท</t>
  </si>
  <si>
    <t>อาคารและส่วนปรับปรุง</t>
  </si>
  <si>
    <t>เครื่องใช้สำนักงานและเครื่องตกแต่งสำนักงาน</t>
  </si>
  <si>
    <t>ระบบไฟฟ้าและระบบปรับอากาศ</t>
  </si>
  <si>
    <t>ยานพาหนะ</t>
  </si>
  <si>
    <t>20  ปี</t>
  </si>
  <si>
    <t xml:space="preserve">  5  ปี</t>
  </si>
  <si>
    <t xml:space="preserve">     จะสูงกว่าและจะประมาณจากสินทรัพย์แต่ละรายการ  หรือหน่วยสินทรัพย์ที่ก่อให้เกิดเงินสดแล้วแต่กรณี</t>
  </si>
  <si>
    <t xml:space="preserve">     อีกต่อไป    หรือยังมีอยู่แต่เป็นไปในทางที่ลดลงโดยบันทึกในบัญชี "รายได้อื่น"</t>
  </si>
  <si>
    <t xml:space="preserve">     </t>
  </si>
  <si>
    <t xml:space="preserve">งบการเงินรวม </t>
  </si>
  <si>
    <t>ข้าพเจ้าไม่พบสิ่งที่เป็นเหตุให้เชื่อว่า งบการเงินดังกล่าวไม่ถูกต้องตามที่ควรในสาระสำคัญตามหลัก</t>
  </si>
  <si>
    <t xml:space="preserve">การบัญชีที่รับรองทั่วไปจากการสอบทานของข้าพเจ้า </t>
  </si>
  <si>
    <t xml:space="preserve">          รายได้ดอกผลจากการขาย</t>
  </si>
  <si>
    <t xml:space="preserve">                 ตามสัญญาเช่าซื้อ</t>
  </si>
  <si>
    <t xml:space="preserve">            การควบคุมหรือถือหุ้นเกินกว่าร้อยละ 50 ของหุ้นที่มีสิทธิออกเสียงของบริษัทย่อยดังกล่าว ตามวิธีส่วนได้เสีย (Equity) </t>
  </si>
  <si>
    <t xml:space="preserve">            บริษัทฯ ตั้งค่าเผื่อหนี้สงสัยจะสูญลูกหนี้พนักงานโดยพิจารณาจากประสบการณ์ที่คาดว่าจะเก็บเงินไม่ได้จากลูกหนี้</t>
  </si>
  <si>
    <t xml:space="preserve">     พนักงานแต่ละราย   โดยมีหลักเกณฑ์การตั้งในอัตราร้อยละ 75 ของยอดลูกหนี้คงเหลือ</t>
  </si>
  <si>
    <t xml:space="preserve">     21,463,260.50  บาท   (ณ  วันที่  31  ธันวาคม  2546  จำนวน  21,832,328.49 บาท)   ได้ทำสัญญาชดใช้ความเสียหาย  และ</t>
  </si>
  <si>
    <t xml:space="preserve">    11,300,952.34 บาท  มูลค่าสุทธิทางบัญชี  2,525.00 บาท (ณ วันที่ 31 ธันวาคม 2546 จำนวน 22,347,028.54 บาท  มูลค่าสุทธิ</t>
  </si>
  <si>
    <t xml:space="preserve">               ตามหมายเหตุประกอบงบการเงินข้อ 14.1 </t>
  </si>
  <si>
    <t xml:space="preserve">22. เหตุการณ์ภายหลังวันที่ในงบการเงิน  </t>
  </si>
  <si>
    <t xml:space="preserve">              บริษัทฯ มีอำนาจในการพิจารณากำหนดราคาซื้อขายสินทรัพย์และหนี้สินและราคาตลาดที่เหมาะสม </t>
  </si>
  <si>
    <t xml:space="preserve">              รับโอนสินทรัพย์และหนี้สินบางส่วนจากบริษัท  ไดสตาร์เชน จำกัด   ซึ่งเป็นบริษัทย่อย  โดยมอบให้คณะกรรมการ</t>
  </si>
  <si>
    <t xml:space="preserve">งบการเงินเฉพาะบริษัท </t>
  </si>
  <si>
    <t>ประเภทกิจการ</t>
  </si>
  <si>
    <t>ทุนชำระแล้ว (บาท)</t>
  </si>
  <si>
    <t>วิธีราคาทุน (บาท)</t>
  </si>
  <si>
    <t>วิธีส่วนได้เสีย (บาท)</t>
  </si>
  <si>
    <t xml:space="preserve">                     รวม</t>
  </si>
  <si>
    <t>หัก  ค่าเผื่อการลดมูลค่าเงินลงทุน</t>
  </si>
  <si>
    <t xml:space="preserve">                     สุทธิ</t>
  </si>
  <si>
    <t>หมายเหตุ</t>
  </si>
  <si>
    <t xml:space="preserve">   7</t>
  </si>
  <si>
    <t xml:space="preserve">   8</t>
  </si>
  <si>
    <t xml:space="preserve">   9</t>
  </si>
  <si>
    <t xml:space="preserve"> 10</t>
  </si>
  <si>
    <t xml:space="preserve"> 11</t>
  </si>
  <si>
    <t xml:space="preserve"> 14</t>
  </si>
  <si>
    <t xml:space="preserve"> 15</t>
  </si>
  <si>
    <t xml:space="preserve"> 13</t>
  </si>
  <si>
    <t>2.  สรุปนโยบายการบัญชีที่สำคัญ</t>
  </si>
  <si>
    <t xml:space="preserve">     2.1  การบันทึกรายได้และค่าใช้จ่าย ดังนี้</t>
  </si>
  <si>
    <t xml:space="preserve">            2.1.3  รายได้อื่นและค่าใช้จ่ายรับรู้ตามเกณฑ์คงค้าง</t>
  </si>
  <si>
    <t>6.  สินค้าคงเหลือ - สุทธิ</t>
  </si>
  <si>
    <t>7.  ลูกหนี้พนักงาน - สุทธิ</t>
  </si>
  <si>
    <t xml:space="preserve">     บริษัทเงินทุนหลักทรัพย์ ซิทก้า </t>
  </si>
  <si>
    <t xml:space="preserve">     ราคาใดจะต่ำกว่า </t>
  </si>
  <si>
    <t xml:space="preserve">     ที่ดินแสดงด้วยราคาทุนหักค่าเผื่อการด้อยค่าของสินทรัพย์</t>
  </si>
  <si>
    <t xml:space="preserve">     สินทรัพย์ ดังนี้</t>
  </si>
  <si>
    <t>ค่าเผื่อหนี้สงสัยจะสูญต้นงวด</t>
  </si>
  <si>
    <t>หนี้สงสัยจะสูญ</t>
  </si>
  <si>
    <t>หนี้สูญ</t>
  </si>
  <si>
    <t>ค่าเผื่อหนี้สงสัยจะสูญปลายงวด</t>
  </si>
  <si>
    <t xml:space="preserve"> - 5 -</t>
  </si>
  <si>
    <t>- 12 -</t>
  </si>
  <si>
    <t xml:space="preserve">วันที่ 1 มกราคม 2548 เป็นต้นไปจนกว่าจะชำระเสร็จสิ้น                        </t>
  </si>
  <si>
    <t>งบดุลรวมและงบดุลเฉพาะของบริษัท  ณ  วันที่  31 ธันวาคม 2546  ที่นำมาแสดงเปรียบเทียบเป็นส่วนหนึ่งของ</t>
  </si>
  <si>
    <t>ภายหลังจากวันที่ในรายงานนั้น</t>
  </si>
  <si>
    <t>งบการเงินที่ข้าพเจ้าได้ตรวจสอบและเสนอรายงานไว้แล้วดังกล่าว           ข้าพเจ้ามิได้ใช้วิธีการตรวจสอบอื่นใด</t>
  </si>
  <si>
    <t xml:space="preserve">            หลังจากได้ตัดยอดคงเหลือและรายการระหว่างกันที่มีสาระสำคัญแล้ว</t>
  </si>
  <si>
    <t xml:space="preserve">     1.2  ในการจัดทำงบการเงินรวม   ถือหลักเกณฑ์การรวมเฉพาะบริษัทย่อย    ซึ่งบริษัท ไดสตาร์ ไดเร็ค จำกัด  มีอำนาจใน</t>
  </si>
  <si>
    <t>-  ค่าใช้จ่ายในการขายและบริหาร                     0.00</t>
  </si>
  <si>
    <t>ลูกหนี้ทำสัญญาชดใช้</t>
  </si>
  <si>
    <t xml:space="preserve">       ความเสียหาย</t>
  </si>
  <si>
    <t xml:space="preserve">              ณ  วันที่  31  มีนาคม  2547     บริษัทฯ และบริษัท  ไดสตาร์เชน  จำกัด    ซึ่งเป็นบริษัทย่อยมีลูกหนี้พนักงานจำนวน  </t>
  </si>
  <si>
    <t xml:space="preserve">     ฟ้องร้องหรือบังคับคดี ซึ่งฝ่ายบริหารเห็นว่าค่าเผื่อหนี้สงสัยจะสูญที่ตั้งไว้มีจำนวนเพียงพอกับค่าเสียหายที่จะเกิดขึ้น</t>
  </si>
  <si>
    <t xml:space="preserve">     ลูกหนี้พนักงานจำนวน 89,023,488.67 บาท  (ณ วันที่ 31 ธันวาคม 2546 จำนวน 87,954,824.00 บาท)   อยู่ระหว่างติดตาม</t>
  </si>
  <si>
    <t xml:space="preserve">               เงินลงทุนในบริษัทอื่น  เป็นเงินลงทุนในหุ้นสามัญของบริษัทเงินทุนหลักทรัพย์ มหานครทรัสต์ จำกัด (มหาชน) และบริษัทเงินทุนหลักทรัพย์ ซิทก้า จำกัด (มหาชน) ซึ่งถูกกระทรวงการคลังสั่งปิดกิจการ เมื่อวันที่ 8 ธันวาคม </t>
  </si>
  <si>
    <t xml:space="preserve">    11,300,952.34 บาท  มูลค่าสุทธิทางบัญชี  2,525.00 บาท (ณ วันที่ 31 ธันวาคม 2546 จำนวน 11,598,905.36 บาท  มูลค่าสุทธิ</t>
  </si>
  <si>
    <t xml:space="preserve">      จดจำนองเพื่อเป็นหลักประกันเงินเบิกเกินบัญชีและเงินกู้ยืมจากธนาคารและเงินกู้ยืมจากสถาบันการเงิน ตามหมายเหตุ 12 </t>
  </si>
  <si>
    <t xml:space="preserve">             ณ  วันที่  31  มีนาคม  2547   ที่ดิน  อาคารกรรมสิทธิในอาคารชุดของบริษัทฯ จำนวน  28,070,345.76  บาท  ได้นำไป</t>
  </si>
  <si>
    <t xml:space="preserve">               บริษัทฯ  มีเงินกู้ยืมระยะยาวจากบริษัท  บริหารสินทรัพย์พลอย  จำกัด   ซึ่งรับโอนสิทธิจากสถาบันการเงินแห่งหนึ่ง</t>
  </si>
  <si>
    <t xml:space="preserve">     บริษัทย่อยมีกำไรจากการปรับโครงสร้างหนี้จำนวน  1,636,405.91 บาท  แสดงเป็นรายการพิเศษในงบกำไรขาดทุน</t>
  </si>
  <si>
    <t>18. ภาระหนี้การค้ำประกันและหนี้สินที่อาจเกิดขึ้น</t>
  </si>
  <si>
    <t xml:space="preserve">               ค้ำประกันต่อหน่วยงานราชการและบริษัทแห่งหนึ่ง เป็นวงเงิน 907,400.00 บาท</t>
  </si>
  <si>
    <t xml:space="preserve">               10,000.00  บาท  บริษัท   ไดสตาร์เชน   จำกัด    ซึ่งเป็นบริษัทย่อย    มีภาระหนี้สินที่อาจเกิดขึ้นจากการออกหนังสือ</t>
  </si>
  <si>
    <t>23. อื่น ๆ</t>
  </si>
  <si>
    <t>TFB MLR</t>
  </si>
  <si>
    <t>เสนอ  ผู้ถือหุ้นบริษัท  ไดสตาร์ ไดเร็ค  จำกัด  และบริษัทย่อย</t>
  </si>
  <si>
    <t>บริษัท  ไดสตาร์ ไดเร็ค  จำกัด  และบริษัทย่อย</t>
  </si>
  <si>
    <t xml:space="preserve">          ที่เกี่ยวข้องกัน </t>
  </si>
  <si>
    <t xml:space="preserve">     สินค้าคงเหลือ - สุทธิ </t>
  </si>
  <si>
    <t xml:space="preserve">     สินทรัพย์หมุนเวียนอื่น</t>
  </si>
  <si>
    <t>รวมสินทรัพย์หมุนเวียน</t>
  </si>
  <si>
    <t xml:space="preserve">     ลูกหนี้พนักงาน  -  สุทธิ </t>
  </si>
  <si>
    <t xml:space="preserve">     เงินลงทุนระยะยาวอื่น</t>
  </si>
  <si>
    <t xml:space="preserve">     สินทรัพย์ไม่หมุนเวียนอื่น</t>
  </si>
  <si>
    <t>รวมสินทรัพย์ไม่หมุนเวียน</t>
  </si>
  <si>
    <t>4</t>
  </si>
  <si>
    <t>5</t>
  </si>
  <si>
    <t>6</t>
  </si>
  <si>
    <t xml:space="preserve">     เงินให้กู้ยืมระยะสั้นแก่กิจการ</t>
  </si>
  <si>
    <t xml:space="preserve">     ลูกหนี้การค้าและลูกหนี้ตาม</t>
  </si>
  <si>
    <t xml:space="preserve">          สัญญาเช่าซื้อ - สุทธิ</t>
  </si>
  <si>
    <t>7</t>
  </si>
  <si>
    <t>8</t>
  </si>
  <si>
    <t xml:space="preserve">     เจ้าหนี้สัญญาเช่าระยะยาว </t>
  </si>
  <si>
    <t xml:space="preserve">     เงินประกันพนักงาน</t>
  </si>
  <si>
    <t>รวมหนี้สินไม่หมุนเวียน</t>
  </si>
  <si>
    <t>รวมหนี้สิน</t>
  </si>
  <si>
    <t xml:space="preserve">     เจ้าหนี้ตามสัญญาปรับ</t>
  </si>
  <si>
    <t xml:space="preserve">          โครงสร้างหนี้</t>
  </si>
  <si>
    <t xml:space="preserve">     เจ้าหนี้การค้า</t>
  </si>
  <si>
    <t xml:space="preserve">     เงินกู้ยืมระยะยาวที่ถึงกำหนดชำระ</t>
  </si>
  <si>
    <t xml:space="preserve">          ภายใน 1 ปี</t>
  </si>
  <si>
    <t xml:space="preserve">     เจ้าหนี้สัญญาเช่าระยะยาวที่ถึงกำหนด</t>
  </si>
  <si>
    <t xml:space="preserve">          ชำระภายใน 1 ปี</t>
  </si>
  <si>
    <t xml:space="preserve">     หนี้สินหมุนเวียนอื่น</t>
  </si>
  <si>
    <t>รวมหนี้สินหมุนเวียน</t>
  </si>
  <si>
    <t xml:space="preserve">          ค่าใช้จ่ายค้างจ่าย</t>
  </si>
  <si>
    <t xml:space="preserve">          ภาษีขายเช่าซื้อรอตัดบัญชี </t>
  </si>
  <si>
    <t xml:space="preserve">     เงินกู้ยืมระยะยาว</t>
  </si>
  <si>
    <t xml:space="preserve">     ทุนเรือนหุ้น</t>
  </si>
  <si>
    <t xml:space="preserve">          ทุนจดทะเบียน</t>
  </si>
  <si>
    <t xml:space="preserve">              หุ้นสามัญ 36,000,000 หุ้น มูลค่า</t>
  </si>
  <si>
    <t>หุ้นละ 10 บาท</t>
  </si>
  <si>
    <t xml:space="preserve">          ทุนที่ออกและเรียกชำระแล้ว</t>
  </si>
  <si>
    <t xml:space="preserve">              หุ้นสามัญ 36,000,000 หุ้น </t>
  </si>
  <si>
    <t xml:space="preserve">     กำไร(ขาดทุน)สะสม</t>
  </si>
  <si>
    <t xml:space="preserve">          จัดสรรแล้ว</t>
  </si>
  <si>
    <t xml:space="preserve">               สำรองตามกฎหมาย</t>
  </si>
  <si>
    <t xml:space="preserve">           ยังไม่ได้จัดสรร</t>
  </si>
  <si>
    <t>บริษัท  ไดสตาร์  ไดเร็ค  จำกัด</t>
  </si>
  <si>
    <t>1.  เกณฑ์ในการจัดทำและเสนองบการเงิน</t>
  </si>
  <si>
    <t xml:space="preserve">     2.3  ค่าเผื่อหนี้สงสัยจะสูญ</t>
  </si>
  <si>
    <t>ร้อยละ</t>
  </si>
  <si>
    <t xml:space="preserve">     2.2  เงินสดและรายการเทียบเท่าเงินสด</t>
  </si>
  <si>
    <t xml:space="preserve">     ในมูลค่าน้อย</t>
  </si>
  <si>
    <t xml:space="preserve">     2.4  สินค้าคงเหลือ</t>
  </si>
  <si>
    <t xml:space="preserve">            บริษัทฯ   ตีราคาสินค้าคงเหลือในราคาทุน     โดยวิธีถัวเฉลี่ยถ่วงน้ำหนักหรือมูลค่าสุทธิที่คาดว่าจะได้รับ     แล้วแต่</t>
  </si>
  <si>
    <t xml:space="preserve">                       แสดงด้วยราคาทุนหักด้วยค่าเผื่อการด้อยค่าของเงินลงทุน  (ถ้ามี)</t>
  </si>
  <si>
    <t xml:space="preserve">     2.5  เงินลงทุนในตราสารทุน</t>
  </si>
  <si>
    <t xml:space="preserve">             2.5.2  เงินลงทุนระยะยาวในตราสารทุนที่ไม่อยู่ในความต้องการของตลาด       ซึ่งบริษัทฯ   ถือเป็นเงินลงทุนทั่วไป  </t>
  </si>
  <si>
    <t xml:space="preserve">     2.6  ที่ดิน  อาคารและอุปกรณ์</t>
  </si>
  <si>
    <t xml:space="preserve">     2.7  การด้อยค่าของสินทรัพย์ </t>
  </si>
  <si>
    <t xml:space="preserve">            ที่ดิน   อาคารและอุปกรณ์    แสดงด้วยราคาทุนหักค่าเสื่อมราคาสะสม     และค่าเผื่อการด้อยค่าของสินทรัพย์ยกเว้น</t>
  </si>
  <si>
    <t xml:space="preserve">            บริษัทฯ    คำนวณค่าเสื่อมราคาสำหรับสินทรัพย์ทุกประเภท     ยกเว้นที่ดิน     โดยวิธีเส้นตรงตามอายุประมาณของ</t>
  </si>
  <si>
    <t xml:space="preserve">     2.8  ภาษีเงินได้นิติบุคคล </t>
  </si>
  <si>
    <t xml:space="preserve">     2.9  กำไรต่อหุ้นขั้นพื้นฐาน </t>
  </si>
  <si>
    <t xml:space="preserve">     ตัวตนต่าง   ๆ         เมื่อมีข้อบ่งชี้ว่าสินทรัพย์เกิดการด้อยค่า      โดยพิจารณาจากมูลค่าที่คาดว่าจะได้รับคืนของสินทรัพย์</t>
  </si>
  <si>
    <t>และสำหรับงวด  3  เดือน  สิ้นสุดวันที่  31  มีนาคม  2546  (ยังไม่ได้ตรวจสอบ/ยังไม่ได้สอบทาน)</t>
  </si>
  <si>
    <t xml:space="preserve">     หากมีราคาต่ำกว่าราคาตามบัญชีถือว่าสินทรัพย์นั้นเกิดการด้อยค่า                 ซึ่งจะรับรู้ผลขาดทุนจากการด้อยค่าดังกล่าว</t>
  </si>
  <si>
    <t xml:space="preserve">            กำไร(ขาดทุน)ต่อหุ้น       ที่แสดงไว้ในงบกำไรขาดทุนเป็นกำไร(ขาดทุน)ต่อหุ้นขั้นพื้นฐาน         ซึ่งคำนวณโดยการ</t>
  </si>
  <si>
    <t xml:space="preserve">     ในงบกำไรขาดทุน        และบริษัทฯ   จะบันทึกกลับรายการจากการด้อยค่าต่อเมื่อมีข้อบ่งชี้ว่าการด้อยค่านั้น       ไม่มีอยู่</t>
  </si>
  <si>
    <t xml:space="preserve">            มูลค่าที่คาดว่าจะได้รับคืนของสินทรัพย์    หมายถึง    ราคาขายสุทธิหรือมูลค่าจากการใช้ทรัพย์สิน    แล้วแต่ราคาใด</t>
  </si>
  <si>
    <t>สำหรับงวด  3  เดือน  สิ้นสุดวันที่  31  มีนาคม  2547  (ยังไม่ได้ตรวจสอบ/สอบทานแล้ว)</t>
  </si>
  <si>
    <t xml:space="preserve">     เงินเบิกเกินบัญชีและเงินกู้ยืม</t>
  </si>
  <si>
    <t xml:space="preserve">            เนื่องจากข้อมูลในการจัดทำไม่เพียงพอและค่าใช้จ่ายในการจัดทำไม่คุ้มค่ากับประโยชน์เชิงเศรษฐกิจที่จะได้รับ</t>
  </si>
  <si>
    <t xml:space="preserve">               71,084,685.28 บาท) </t>
  </si>
  <si>
    <t xml:space="preserve">4.  ลูกหนี้การค้าและลูกหนี้ตามสัญญาเช่าซื้อ - สุทธิ </t>
  </si>
  <si>
    <t>ลูกหนี้เช่าซื้อหลังหักดอกผลรอตัดบัญชี</t>
  </si>
  <si>
    <t xml:space="preserve">      ซึ่งถูกปิดกิจการจำนวน 128 ล้านบาท ดอกเบี้ยค้างจ่ายจำนวน 33,031,013.63 บาท รวมเป็นหนี้สินทั้งสิ้น  161,031,013.63 </t>
  </si>
  <si>
    <t>ราคาทุน :-</t>
  </si>
  <si>
    <t>ค่าเสื่อมราคาสะสม :-</t>
  </si>
  <si>
    <t xml:space="preserve">    อาคาร</t>
  </si>
  <si>
    <t xml:space="preserve">    ส่วนปรับปรุงอาคาร</t>
  </si>
  <si>
    <t xml:space="preserve">    ส่วนปรับปรุงอาคารเช่า</t>
  </si>
  <si>
    <t xml:space="preserve">    เครื่องใช้สำนักงาน </t>
  </si>
  <si>
    <t xml:space="preserve">    เครื่องตกแต่งสำนักงาน </t>
  </si>
  <si>
    <t xml:space="preserve">    ระบบคอมพิวเตอร์และอุปกรณ์ </t>
  </si>
  <si>
    <t xml:space="preserve">    ระบบไฟฟ้า</t>
  </si>
  <si>
    <t xml:space="preserve">    ระบบปรับอากาศ</t>
  </si>
  <si>
    <t xml:space="preserve">    ยานพาหนะ</t>
  </si>
  <si>
    <t xml:space="preserve">    มูลค่าสุทธิทางบัญชี </t>
  </si>
  <si>
    <t xml:space="preserve">    ค่าเสื่อมราคา   : </t>
  </si>
  <si>
    <t>เงินเบิกเกินบัญชีธนาคาร</t>
  </si>
  <si>
    <t xml:space="preserve">      ความเสี่ยงเกี่ยวกับการกระจุกตัวของสินเชื่ออย่างเป็นสาระสำคัญเนื่องจากลูกหนี้ตามสัญญาเช่าซื้อของบริษัทมีจำนวน</t>
  </si>
  <si>
    <t xml:space="preserve">            บัญญัติการบัญชี ปี 2543</t>
  </si>
  <si>
    <t>เจ้าหนี้สัญญาเช่าซื้อ</t>
  </si>
  <si>
    <t>หัก  ดอกเบี้ยรอตัดจำหน่าย</t>
  </si>
  <si>
    <t>คงเหลือ</t>
  </si>
  <si>
    <t>หัก  ส่วนของเจ้าหนี้สัญญาเช่า</t>
  </si>
  <si>
    <t xml:space="preserve">         ระยะยาวที่ถึงกำหนด</t>
  </si>
  <si>
    <t>ส่วนแบ่งขาดทุนจากเงินลงทุนตามวิธีส่วนได้เสีย</t>
  </si>
  <si>
    <t>สำหรับงวด  3  เดือน  สิ้นสุดวันที่  31  มีนาคม  2547</t>
  </si>
  <si>
    <t xml:space="preserve">     1.4  ในการจัดทำงบการเงิน    บริษัทฯ  ไม่ได้จัดทำงบกระแสเงินสดรวมและงบกระแสเงินสดเฉพาะบริษัท  สำหรับงวด</t>
  </si>
  <si>
    <t xml:space="preserve">            3 เดือน สิ้นสุดวันที่  31 มีนาคม 2546  เพื่อให้เป็นไปตามมาตรฐานการบัญชี ฉบับที่ 35  เรื่องการนำเสนองบการเงิน</t>
  </si>
  <si>
    <t xml:space="preserve">            หลักการการตัดบัญชีเป็นเงินลงทุนร้อยละ  100   ส่วนที่เป็นของผู้ถือหุ้นรายอื่นแสดงเป็นส่วนของผู้ถือหุ้นส่วนน้อย</t>
  </si>
  <si>
    <t>-  รายได้อื่น</t>
  </si>
  <si>
    <t xml:space="preserve"> - 7 -</t>
  </si>
  <si>
    <t xml:space="preserve">              ณ  วันที่  31  ธันวาคม  2546  บริษัท  ไดสตาร์เชน  จำกัด  ซึ่งเป็นบริษัทย่อย  มีเงินให้กู้ยืมแก่พนักงานโดยทำสัญญา</t>
  </si>
  <si>
    <t>สำหรับงวด 3 เดือน สิ้นสุดวันที่ 31 มีนาคม 2547 จำนวน  7,575,826.21  บาท</t>
  </si>
  <si>
    <t xml:space="preserve">     ทางบัญชี 3,507.00 บาท)</t>
  </si>
  <si>
    <t>สำหรับงวด 3 เดือน สิ้นสุดวันที่ 31 มีนาคม 2547 จำนวน  5,483,407.79  บาท</t>
  </si>
  <si>
    <t xml:space="preserve">            ณ   วันที่   31   ธันวาคม 2546  ที่ดิน อาคารและกรรมสิทธิ์ในอาคารชุดของบริษัทย่อย จำนวน 27,457,075.91 บาท  ได้นำ</t>
  </si>
  <si>
    <t xml:space="preserve">    ไปจดจำนองเพื่อเป็นหลักประกันเงินเบิกเกินบัญชีและเงินกู้ยืมจากสถาบันการเงิน ตามหมายเหตุ 12 และ 13</t>
  </si>
  <si>
    <t xml:space="preserve">      5  ล้านบาท ค้ำประกันโดยส่วนตัวกรรมการ</t>
  </si>
  <si>
    <t xml:space="preserve">      ที่ดินและอาคาร  ตามหมายเหตุ  11  และค้ำประกันส่วนตัวโดยกรรมการ)</t>
  </si>
  <si>
    <t xml:space="preserve">             ณ  วันที่  31 มีนาคม 2547 และวันที่ 31 ธันวาคม 2546  บริษัทฯ  มีวงเงินเบิกเกินบัญชีกับธนาคารแห่งหนึ่ง  ในวงเงิน  </t>
  </si>
  <si>
    <t xml:space="preserve">             ณ  วันที่  31 มีนาคม 2547  บริษัท  ไดสตาร์เชน  จำกัด   ซึ่งเป็นบริษัทย่อย  มีวงเงินเบิกเกินบัญชีกับธนาคารแห่งหนึ่ง </t>
  </si>
  <si>
    <t xml:space="preserve">      วงเงิน  5  ล้านบาท  ค้ำประกันส่วนตัวโดยกรรมการ  ( ณ  วันที่  31  ธันวาคม  2546  มีวงเงิน  10 ล้านบาท ค้ำประกันโดย</t>
  </si>
  <si>
    <t xml:space="preserve">             ณ  วันที่  31  มีนาคม  2547  บริษัทฯ  มีเงินกู้ยืมจากธนาคาร จำนวน  140 ล้านบาท  อัตราดอกเบี้ยร้อยละ  MLR ต่อปี </t>
  </si>
  <si>
    <t xml:space="preserve">      ครบกำหนดเดือนกันยายน  2547   ค้ำประกันโดยที่ดินและอาคารตามหมายเหตุ  11   และค้ำประกันโดยส่วนตัวกรรมการ</t>
  </si>
  <si>
    <t xml:space="preserve">               บริษัทฯ   ได้ทำสัญญาเช่าระยะยาวกับบริษัท    ลีสซิ่ง   แห่งหนึ่ง    เพื่อเช่ายานพาหนะใช้ในการดำเนินกิจการ   โดย</t>
  </si>
  <si>
    <t xml:space="preserve">      บริษัทฯ    ชำระเงินมัดจำจำนวน    11,297,763.38   บาท    และจ่ายชำระค่าเช่าเป็นงวดรายเดือน   ครบกำหนดในปี   2551 </t>
  </si>
  <si>
    <t xml:space="preserve">     เมษายน  2547</t>
  </si>
  <si>
    <t>- 17 -</t>
  </si>
  <si>
    <t xml:space="preserve">               ตามรายงานประชุมวิสามัญผู้ถือหุ้นของบริษัท    ครั้งที่  5/2547    และครั้งที่  6/2547   เมื่อวันที่   1   เมษายน   2547</t>
  </si>
  <si>
    <t xml:space="preserve">     และวันที่    19    เมษายน    2547     ได้มีมติการแปรสภาพบริษัทเป็นบริษัทมหาชนจำกัด      และเปลี่ยนชื่อบริษัทฯ   เป็น</t>
  </si>
  <si>
    <t xml:space="preserve">     "บริษัท  ดี  อี  แคปปิตอล  จำกัด  (มหาชน)"  โดยบริษัทฯ ได้จดทะเบียนการแปรสภาพกับกระทรวงพาณิชย์ เมื่อวันที่ 20</t>
  </si>
  <si>
    <t xml:space="preserve">                  ที่ประชุมบริษัทฯ ได้มีมติเพิ่มทุนจดทะเบียนของบริษัทฯ  อีกจำนวน  120,000,000  หุ้น  มูลค่าหุ้นละ  1.00  บาท </t>
  </si>
  <si>
    <t xml:space="preserve">        ส่วนของผู้ถือหุ้นส่วนน้อย</t>
  </si>
  <si>
    <t xml:space="preserve">     จดทะเบียนการเปลี่ยนแปลงมูลค่าหุ้นสามัญกับกระทรวงพาณิชย์  เมื่อวันที่  20  เมษายน  2547</t>
  </si>
  <si>
    <t xml:space="preserve">     บาท   จำนวนเงินรวม  360,000,000.00  บาท   เป็นจำนวน  360,000,000  หุ้น  มูลค่าหุ้นละ  1.00  บาท    โดยบริษัทฯ ได้</t>
  </si>
  <si>
    <t xml:space="preserve">                  ที่ประชุมบริษัทฯ  ได้มีมติเปลี่ยนแปลงมูลค่าหุ้นสามัญจดทะเบียนจากเดิม  36,000,000  หุ้น  มูลค่าหุ้นละ  10.00 </t>
  </si>
  <si>
    <t xml:space="preserve">     บริคณห์สนธิ  เมื่อวันที่  20  เมษายน  2547 </t>
  </si>
  <si>
    <t xml:space="preserve">     จำนวนเงิน   120,000,000.00  บาท   เป็นทุนจดทะเบียนของบริษัทฯ  จำนวน  480,000,000  หุ้น   มูลค่าหุ้นละ  1.00  บาท</t>
  </si>
  <si>
    <t xml:space="preserve">      23.1  ตามรายงานประชุมวิสามัญผู้ถือหุ้นบริษัทฯ   ครั้งที่  2/2547  เมื่อวันที่   12  มกราคม  2547   มีมติอนุมัติให้บริษัทฯ  </t>
  </si>
  <si>
    <t>ของกิจการโดยไม่ผ่านการสอบทานจากผู้สอบบัญชี</t>
  </si>
  <si>
    <t>ผู้ถือหุ้น สำหรับงวด   3   เดือน  สิ้นสุดวันที่   31   มีนาคม   2546    ที่นำมาแสดงเปรียบเทียบจัดทำโดยผู้บริหาร</t>
  </si>
  <si>
    <t>งบการเงินดังกล่าวจากผลการสอบทานของข้าพเจ้า    งบกำไรขาดทุนและงบแสดงการเปลี่ยนแปลงในส่วนของ</t>
  </si>
  <si>
    <t>ข้าพเจ้าได้เคยตรวจสอบงบการเงินรวมสำหรับปีสิ้นสุดวันที่ 31 ธันวาคม 2546  ของบริษัท ไดสตาร์</t>
  </si>
  <si>
    <t>ไดเร็ค   จำกัด    และบริษัทย่อย    และงบการเงินเฉพาะของบริษัท    ไดสตาร์   ไดเร็ค   จำกัด     ตามมาตราฐาน</t>
  </si>
  <si>
    <t xml:space="preserve">การสอบบัญชีที่รับรองทั่วไปและเสนอรายงานไว้อย่างไม่มีเงื่อนไข    ตามรายงานลงวันที่    2    เมษายน   2547  </t>
  </si>
  <si>
    <t xml:space="preserve">             ชำระภายใน 1 ปี</t>
  </si>
  <si>
    <t>เจ้าหนี้สัญญาเช่าระยะยาว - สุทธิ</t>
  </si>
  <si>
    <t>ปี</t>
  </si>
  <si>
    <t>9</t>
  </si>
  <si>
    <t>เงินให้กู้ยืมระยะสั้นแก่กิจการที่เกี่ยวข้อง</t>
  </si>
  <si>
    <t xml:space="preserve">        การเปลี่ยนแปลงในส่วนประกอบของหนี้สินดำเนินงานเพิ่มขึ้น(ลดลง)</t>
  </si>
  <si>
    <t>งบกระแสเงินสด (ต่อ)</t>
  </si>
  <si>
    <t>ดอกเบี้ยจ่าย</t>
  </si>
  <si>
    <t>ภาษีเงินได้นิติบุคคล</t>
  </si>
  <si>
    <t>-  รายได้ - ค่าเช่ารถยนต์</t>
  </si>
  <si>
    <t xml:space="preserve">สัดส่วนการลงทุน (ร้อยละ) </t>
  </si>
  <si>
    <t xml:space="preserve">          อื่น ๆ</t>
  </si>
  <si>
    <t>เงินกู้ยืมระยะสั้นจากบริษัทอื่น</t>
  </si>
  <si>
    <t>เงินสดและรายการเทียบเท่าเงินสดเพิ่มขึ้น(ลดลง)</t>
  </si>
  <si>
    <t xml:space="preserve">                      สำคัญของความเป็นเจ้าของสินค้าให้กับผู้ซื้อแล้ว</t>
  </si>
  <si>
    <t>- ลูกหนี้บริษัทที่เกี่ยวข้อง</t>
  </si>
  <si>
    <t xml:space="preserve">         - เงินทดรอง</t>
  </si>
  <si>
    <t xml:space="preserve">          กำไรจากการปรับโครงสร้างหนี้   17</t>
  </si>
  <si>
    <t>2547         บาท         2547</t>
  </si>
  <si>
    <t>งบการเงิน</t>
  </si>
  <si>
    <t>เฉพาะบริษัท</t>
  </si>
  <si>
    <t>รายงานการสอบทานงบการเงินโดยผู้สอบบัญชีรับอนุญาต</t>
  </si>
  <si>
    <t>งบการเงินสำหรับงวด 3 เดือน สิ้นสุดวันที่ 31 มีนาคม 2547 ได้รวมงบการเงินของบริษัทย่อยดังต่อไปนี้</t>
  </si>
  <si>
    <t xml:space="preserve">            ในไตรมาส 1/2547 บริษัทฯ มีการรับโอนทรัพย์สินและหนี้สินของบริษัท ไดสตาร์เชน จำกัด ซึ่งเป็นบริษัทย่อยดังนี้</t>
  </si>
  <si>
    <t xml:space="preserve">              เดียวกัน</t>
  </si>
  <si>
    <t>และงบกำไรขาดทุนเฉพาะบริษัท         งบแสดงการเปลี่ยนแปลงในส่วนของผู้ถือหุ้นรวม        และงบแสดงการ</t>
  </si>
  <si>
    <t xml:space="preserve">เปลี่ยนแปลงในส่วนของผู้ถือหุ้นเฉพาะบริษัท        และงบกระแสเงินสดรวมและงบกระแสเงินสดเฉพาะบริษัท   </t>
  </si>
  <si>
    <t>ข้าพเจ้าต้องวางแผนและปฏิบัติงานสอบทานเพื่อให้ได้ความเชื่อมั่นอย่างพอประมาณว่า   งบการเงินแสดงข้อมูล</t>
  </si>
  <si>
    <t>ที่ขัดต่อข้อเท็จจริงอันเป็นสาระสำคัญหรือไม่  การสอบทานนี้มีขอบเขตจำกัด  โดยส่วนใหญ่ใช้วิธีการสอบถาม</t>
  </si>
  <si>
    <t>บุคลากรของกิจการและการวิเคราะห์เปรียบเทียบข้อมูลทางการเงิน    จึงให้ความเชื่อมั่นน้อยกว่าการตรวจสอบ</t>
  </si>
  <si>
    <t>ตามมาตรฐานการสอบบัญชีที่รับรองทั่วไป  ดังนั้นข้าพเจ้าจึงไม่อาจแสดงความเห็นต่องบการเงินที่สอบทานได้</t>
  </si>
  <si>
    <t>(นางสุวิมล    กฤตยาเกียรณ์)</t>
  </si>
  <si>
    <t>วันที่  3  พฤษภาคม  2547</t>
  </si>
  <si>
    <t>รายงานของผู้สอบบัญชีและงบการเงินรวม</t>
  </si>
  <si>
    <t>ข้าพเจ้าได้สอบทานงบดุลรวมและงบดุลเฉพาะบริษัท ณ วันที่ 31 มีนาคม 2547 งบกำไรขาดทุนรวม</t>
  </si>
  <si>
    <t>สำหรับงวด 3  เดือนสิ้นสุดวันเดียวกันของบริษัท ไดสตาร์ ไดเร็ค จำกัด และบริษัทย่อยและสอบทานงบการเงิน</t>
  </si>
  <si>
    <t>เฉพาะบริษัท ไดสตาร์ ไดเร็ค จำกัด สำหรับรอบระยะเวลาบัญชีเดียวกัน ซึ่งผู้บริหารของกิจการเป็นผู้รับผิดชอบ</t>
  </si>
  <si>
    <t>ต่อความถูกต้องและครบถ้วนของข้อมูลในงบการเงินเหล่านี้       ส่วนข้าพเจ้าเป็นผู้รับผิดชอบในการรายงานต่อ</t>
  </si>
  <si>
    <t>ข้าพเจ้าได้ปฏิบัติงานสอบทานตามมาตรฐานการสอบบัญชีที่เกี่ยวกับการสอบทาน      ซึ่งกำหนดให้</t>
  </si>
  <si>
    <t xml:space="preserve">         - ดอกเบี้ยค้างรับ </t>
  </si>
  <si>
    <t xml:space="preserve">      กำไรทุกคราวที่มีการประกาศจ่ายเงินปันผลไว้เป็นทุนสำรองตามกฎหมาย        จนกว่าทุนสำรองนี้มีจำนวนเท่ากับร้อยละ</t>
  </si>
  <si>
    <t xml:space="preserve">               เพื่อให้เป็นไปตามข้อกำหนดแห่งประมวลกฎหมายแพ่งและพาณิชย์   บริษัทฯ  จึงจัดสรรเงินจำนวนร้อยละ  5  ของ</t>
  </si>
  <si>
    <t xml:space="preserve">      18.1  บริษัทฯ        มีภาระหนี้ที่อาจเกิดขึ้นจากการให้ธนาคารออกหนังสือค้ำประกันต่อหน่วยงานราชการ        เป็นวงเงิน </t>
  </si>
  <si>
    <t xml:space="preserve">      18.2  บริษัทฯ  มีหนี้สินที่อาจเกิดขึ้นตามเงื่อนไขจำนวน   28,296,282.63  บาท     เป็นส่วนต่างจากการปรับโครงสร้างหนี้  </t>
  </si>
  <si>
    <t xml:space="preserve">          ลูกหนี้กรมสรรพากร </t>
  </si>
  <si>
    <t xml:space="preserve">     1.3  การตัดบัญชีรายการระหว่างบริษัทฯ  สำหรับเงินลงทุนในบริษัทย่อยตามวิธีส่วนได้เสียกับส่วนของผู้ถือหุ้น  โดยถือ</t>
  </si>
  <si>
    <t>จดทะเบียนใน</t>
  </si>
  <si>
    <t>94.56</t>
  </si>
  <si>
    <t>ประเทศไทย</t>
  </si>
  <si>
    <t>อัตราร้อยละของการ</t>
  </si>
  <si>
    <t>ถือหุ้นหรือส่วนได้เสีย</t>
  </si>
  <si>
    <t>ประเภทธุรกิจ</t>
  </si>
  <si>
    <t>ขายและได้เช่าซื้อเครื่องใช้ไฟฟ้า</t>
  </si>
  <si>
    <t xml:space="preserve">        บริษัท ไดสตาร์เชน จำกัด</t>
  </si>
  <si>
    <t>2546</t>
  </si>
  <si>
    <t>ลูกหนี้เช่าซื้อ</t>
  </si>
  <si>
    <t>-</t>
  </si>
  <si>
    <t>3.  ข้อมูลเพิ่มเติมเกี่ยวกับกระแสเงินสด</t>
  </si>
  <si>
    <t xml:space="preserve">     3.1  เงินสดและเงินฝากสถาบันการเงิน</t>
  </si>
  <si>
    <t xml:space="preserve">     3.2  เงินสดจ่ายในระหว่างงวด 3 เดือน สิ้นสุดวันที่ 31 มีนาคม มีดังนี้</t>
  </si>
  <si>
    <t xml:space="preserve">     3.3  รายการที่ไม่เกี่ยวกับเงินสด</t>
  </si>
  <si>
    <t>สินทรัพย์ที่มีตัวตน</t>
  </si>
  <si>
    <t>หนี้สิน</t>
  </si>
  <si>
    <t xml:space="preserve">            บริษัทที่เกี่ยวข้องกัน </t>
  </si>
  <si>
    <t>กรรมการร่วมกัน / บริษัทย่อย</t>
  </si>
  <si>
    <t>กรรมการร่วมกัน / บริษัทใหญ่</t>
  </si>
  <si>
    <t xml:space="preserve">           5.1  บริษัท ไดสตาร์เชน จำกัด - บริษัทย่อย </t>
  </si>
  <si>
    <t xml:space="preserve">     ค่าใช้จ่ายส่วนหนึ่งเกิดจากรายการที่มีกับบริษัทที่เกี่ยวข้องกัน รายการที่เกี่ยวข้องกันเหล่านี้เป็นราคาและเงื่อนไขเช่นเดียว</t>
  </si>
  <si>
    <t xml:space="preserve">     กับธุรกิจทั่วไป โดยบริษัทฯ เกี่ยวข้องกับบริษัทที่เกี่ยวข้องกันในลักษณะดังนี้</t>
  </si>
  <si>
    <t xml:space="preserve">     กับเจ้าหนี้ค่าซื้อทรัพย์สินระหว่างกัน</t>
  </si>
  <si>
    <t xml:space="preserve">     ใช้เงิน   อัตราดอกเบี้ยร้อยละ   5   ต่อปี    ครบกำหนดเมื่อทวงถาม    ในไตรมาสนี้บริษัทฯ ได้รับชำระคืนโดยการหักกลบ</t>
  </si>
  <si>
    <t xml:space="preserve">            5.2  บริษัท ไดสตาร์ อิเลคทริก คอร์ปอเรชั่น จำกัด (มหาชน) - บริษัทที่เกี่ยวข้องกัน </t>
  </si>
  <si>
    <t xml:space="preserve">            5.3  การรับโอนสินทรัพย์และหนิ้สินจากบริษัทย่อย</t>
  </si>
  <si>
    <t>ในไตรมาส 1/2547 บริษัทฯ มีการรับโอนสินทรัพย์และหนี้สินตามหมายเหตุ 23 ดังนี้</t>
  </si>
  <si>
    <t>บาท</t>
  </si>
  <si>
    <t>ที่ดิน อาคารและอุปกรณ์</t>
  </si>
  <si>
    <t>สินทรัพย์ไม่หมุนเวียนอื่น</t>
  </si>
  <si>
    <t>เงินกู้ยืมบริษัทที่เกี่ยวข้อง</t>
  </si>
  <si>
    <t>เจ้าหนี้บริษัทที่เกี่ยวข้อง</t>
  </si>
  <si>
    <t xml:space="preserve">     ตามที่กล่าวในหมายเหตุ 23</t>
  </si>
  <si>
    <t xml:space="preserve">     เงินกู้ยืม  จำนวน  3,760,000.00  บาท  และในไตรมาส 1 ของปี 2547  บริษัทฯ ได้รับโอนลูกหนี้รายดังกล่าวมาทั้งจำนวน</t>
  </si>
  <si>
    <t xml:space="preserve"> - 8 -</t>
  </si>
  <si>
    <t xml:space="preserve">     16,185,952.58 บาท ในไตรมาสที่ 1 ของปี 2547 บริษัทฯ จ่ายชำระเงินกู้ยืมดังกล่าวครบทั้งจำนวนจากการชำระหนี้ดังกล่าว </t>
  </si>
  <si>
    <t xml:space="preserve">      สัญญาดังกล่าวค้ำประกันส่วนตัวกรรมการ</t>
  </si>
  <si>
    <t xml:space="preserve">               ในไตรมาสที่ 1  ของปี  2547  บริษัทย่อยจ่ายชำระเงินกู้ตามสัญญาปรับโครงสร้างหนี้ ซึ่งจ่ายชำระครบถ้วนแล้วกับ</t>
  </si>
  <si>
    <t xml:space="preserve">      บาท  เป็นกำไรจากการปรับโครงสร้างหนี้แสดงไว้เป็นรายการพิเศษในงบกำไรขาดทุน  ตามที่กล่าวในหมายเหตุ 14</t>
  </si>
  <si>
    <t xml:space="preserve">      กองทุนแห่งหนึ่ง  ตามหมายเหตุ 14.2  บริษัทฯ ได้บันทึกส่วนต่างจากการปรับโครงสร้างหนี้  จำนวนรวม  1,636,405.91 </t>
  </si>
  <si>
    <t xml:space="preserve">              บริษัทฯ ได้บันทึกเป็นเจ้าหนี้บริษัทที่เกี่ยวข้องกัน และบริษัทย่อยได้บันทึกเป็นลูกหนี้บริษัทที่เกี่ยวข้อง ด้วยจำนวน</t>
  </si>
  <si>
    <t xml:space="preserve">      23.2  บริษัทฯ ได้จดทะเบียนเป็นบริษัทจำกัด</t>
  </si>
  <si>
    <t xml:space="preserve">      23.3  สำนักงานใหญ่  ตั้งอยู่เลขที่  121/68-69  ถนนรัชดาภิเษก  แขวงดินแดง  เขตดินแดง  กรุงเทพมหานคร</t>
  </si>
  <si>
    <t xml:space="preserve">      23.4  บริษัทฯ  ประกอบธุรกิจจำหน่ายเครื่องใช้ไฟฟ้า  โดยการขายสดและผ่อนชำระ </t>
  </si>
  <si>
    <t xml:space="preserve">      23.5  ณ วันที่ 31 มีนาคม 2547  บริษัทฯ มีพนักงาน 2,732 คน  (ณ วันที่ 31 ธันวาคม 2546 จำนวน 1,072 คน) </t>
  </si>
  <si>
    <t xml:space="preserve">      23.6  ค่าใช้จ่ายพนักงาน ณ วันที่ 31 มีนาคม 2547 จำนวน  49,614,337.19 บาท  (ณ วันที่ 31 ธันวาคม 2546  จำนวน </t>
  </si>
  <si>
    <t>- 18 -</t>
  </si>
  <si>
    <t xml:space="preserve">            บริษัทฯ และบริษัทย่อยมีลูกหนี้เช่าซื้อแยกตามอายุหนี้ที่ค้างชำระดังนี้</t>
  </si>
  <si>
    <t>- เจ้าหนี้บริษัทที่เกี่ยวข้อง</t>
  </si>
  <si>
    <t xml:space="preserve">- เจ้าหนี้การค้า </t>
  </si>
  <si>
    <t xml:space="preserve">-  ซื้อสินค้า </t>
  </si>
  <si>
    <t xml:space="preserve">      ดอกเบี้ยร้อยละ 10  จ่ายชำระครบเมื่อวันที่  25  กุมภาพันธ์  2547  </t>
  </si>
  <si>
    <t xml:space="preserve">      ขายลด  จำนวน 38 ล้านบาท อัตราดอกเบี้ยร้อยละ 10  จ่ายชำระครบเมื่อวันที่  25  กุมภาพันธ์ 2547  </t>
  </si>
  <si>
    <t xml:space="preserve">               ทุนจดทะเบียน</t>
  </si>
  <si>
    <t xml:space="preserve">          ที่ถึงกำหนดชำระภายใน 1 ปี     14</t>
  </si>
  <si>
    <t xml:space="preserve">          เจ้าหนี้บริษัทที่เกี่ยวข้อง</t>
  </si>
  <si>
    <t xml:space="preserve">                ตามวิธีส่วนได้เสียในบริษัทย่อย</t>
  </si>
  <si>
    <t>กำไร(ขาดทุน)ก่อนดอกเบี้ยจ่าย</t>
  </si>
  <si>
    <t>(ยังไม่ได้ตรวจสอบ/สอบทานแล้ว)</t>
  </si>
  <si>
    <t xml:space="preserve">     2540 ซึ่งบริษัทฯ ได้ตั้งค่าเผื่อการลดราคาเงินลงทุนดังกล่าวเต็มจำนวน ซึ่งอยู่ในระหว่างการชำระบัญชี </t>
  </si>
  <si>
    <t>19. เสนอข้อมูลทางการเงิน  จำแนกตามส่วนงาน</t>
  </si>
  <si>
    <t xml:space="preserve">               1 - 3 ปี  </t>
  </si>
  <si>
    <t xml:space="preserve">      18.3  ณ วันที่  31  มีนาคม  2547      บริษัทฯ  มีภาระผูกพันตามสัญญาเช่าอาคารระยะยาวอายุสัญญาเช่ามีระยะเวลาตั้งแต่ </t>
  </si>
  <si>
    <t>20. เครื่องมือทางการเงิน</t>
  </si>
  <si>
    <t xml:space="preserve">      20.1  นโยบายการบัญชี</t>
  </si>
  <si>
    <t>- 14 -</t>
  </si>
  <si>
    <t xml:space="preserve">      20.2  ความเสี่ยงด้านสินเชื่อ</t>
  </si>
  <si>
    <t xml:space="preserve">      20.3  ความเสี่ยงเกี่ยวกับอัตราดอกเบี้ย</t>
  </si>
  <si>
    <t xml:space="preserve">      20.4  ความเสี่ยงจากอัตราแลกเปลี่ยน</t>
  </si>
  <si>
    <t xml:space="preserve">      20.5  ราคายุติธรรมของเครื่องมือทางการเงิน</t>
  </si>
  <si>
    <t>21. ความเสี่ยงเกี่ยวกับความเสียหายของสินทรัพย์</t>
  </si>
  <si>
    <t xml:space="preserve">               แปรสภาพ</t>
  </si>
  <si>
    <t xml:space="preserve">               -  เปลี่ยนแปลงมูลค่าหุ้นที่ตราไว้</t>
  </si>
  <si>
    <t xml:space="preserve">               -  เพิ่มทุน</t>
  </si>
  <si>
    <t xml:space="preserve">     จำนวนเงินรวม 480,000,000.00 บาท  โดยบริษัทฯ ได้จดทะเบียนเพิ่มทุนกับกระทรวงพาณิชย์และแก้ไขหนังสือ</t>
  </si>
  <si>
    <t>- 15 -</t>
  </si>
  <si>
    <t>- 16 -</t>
  </si>
  <si>
    <t>งบกำไรขาดทุน  (ต่อ)</t>
  </si>
  <si>
    <t xml:space="preserve">       ณ วันที่ 1 มกราคม 2546</t>
  </si>
  <si>
    <t xml:space="preserve">ยอดคงเหลือ </t>
  </si>
  <si>
    <t>กำไรสุทธิสำหรับงวด 3 เดือน</t>
  </si>
  <si>
    <t>ยอดคงเหลือ</t>
  </si>
  <si>
    <t xml:space="preserve">       ณ วันที่ 31 มีนาคม 2546</t>
  </si>
  <si>
    <t>กำไรสุทธิสำหรับงวด 9 เดือน</t>
  </si>
  <si>
    <t xml:space="preserve">       ณ วันที่ 31 มีนาคม 2547</t>
  </si>
  <si>
    <t>ยอดคงเหลือ ณ วันที่ 1 มกราคม 2546</t>
  </si>
  <si>
    <t>ยอดคงเหลือ ณ วันที่ 31 มีนาคม 2547</t>
  </si>
  <si>
    <t>ยอดคงเหลือ ณ วันที่ 31 ธันวาคม 2546</t>
  </si>
  <si>
    <t>ยอดคงเหลือ ณ วันที่ 31 มีนาคม 2546</t>
  </si>
  <si>
    <t xml:space="preserve">       ณ วันที่ 31 ธันวาคม 2546</t>
  </si>
  <si>
    <t>เงินให้กู้ยืมแก่พนักงาน</t>
  </si>
  <si>
    <t xml:space="preserve">     เงินให้กู้ยืมแก่พนักงาน</t>
  </si>
  <si>
    <t>10</t>
  </si>
  <si>
    <t xml:space="preserve">     ที่ดิน อาคารและอุปกรณ์ - สุทธิ        11</t>
  </si>
  <si>
    <t xml:space="preserve">          ระยะสั้นจากสถาบันการเงิน      12</t>
  </si>
  <si>
    <t>2547</t>
  </si>
  <si>
    <t>2548</t>
  </si>
  <si>
    <t>2549</t>
  </si>
  <si>
    <t>2550</t>
  </si>
  <si>
    <t xml:space="preserve">      คำนวณโดยใช้อัตราดอกเบี้ยคงที่ตลอดอายุสัญญาเช่าซื้อ    ทำให้บริษัทฯ  มีส่วนต่างของอัตราผลกำไรเปลี่ยนแปลงไปใน</t>
  </si>
  <si>
    <t xml:space="preserve">      ทิศทางที่ผกผันกับอัตราดอกเบี้ยเงินกู้ยืม</t>
  </si>
  <si>
    <t>กำไรสุทธิส่วนที่เป็นของผู้ถือหุ้นส่วนน้อย</t>
  </si>
  <si>
    <t>กำไรหลังดอกเบี้ยจ่าย</t>
  </si>
  <si>
    <t>กำไรจากกิจกรรมตามปกติ</t>
  </si>
  <si>
    <t>งบแสดงการเปลี่ยนแปลงในส่วนของผู้ถือหุ้นงบการเงินรวม</t>
  </si>
  <si>
    <t>ส่วนน้อย</t>
  </si>
  <si>
    <t xml:space="preserve">     เงินลงทุนซึ่งบันทึกโดยวิธี</t>
  </si>
  <si>
    <t xml:space="preserve">          ส่วนได้เสียบริษัทย่อย</t>
  </si>
  <si>
    <t xml:space="preserve">     เงินสดและเงินฝากสถาบันการเงิน   3</t>
  </si>
  <si>
    <t>ณ  วันที่  31  ธันวาคม  2546  (ตรวจสอบแล้ว)</t>
  </si>
  <si>
    <t>31 มีนาคม 2547 บาท 31 ธันวาคม 2546</t>
  </si>
  <si>
    <t>2547        บาท         2546</t>
  </si>
  <si>
    <t xml:space="preserve">                 วิธีส่วนได้เสียในบริษัทย่อย </t>
  </si>
  <si>
    <t xml:space="preserve">          ส่วนแบ่งกำไรจากเงินลงทุนตาม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</si>
</sst>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0.00\ "/>
    <numFmt numFmtId="189" formatCode="#,##0.00_);[Red]\(#,##0.00\)"/>
    <numFmt numFmtId="190" formatCode="#,##0_);\(#,##0\)"/>
    <numFmt numFmtId="191" formatCode="#,##0&quot;฿&quot;;\-#,##0&quot;฿&quot;"/>
    <numFmt numFmtId="192" formatCode="#,##0&quot;฿&quot;;[Red]\-#,##0&quot;฿&quot;"/>
    <numFmt numFmtId="193" formatCode="#,##0.00&quot;฿&quot;;\-#,##0.00&quot;฿&quot;"/>
    <numFmt numFmtId="194" formatCode="#,##0.00&quot;฿&quot;;[Red]\-#,##0.00&quot;฿&quot;"/>
    <numFmt numFmtId="195" formatCode="_-* #,##0&quot;฿&quot;_-;\-* #,##0&quot;฿&quot;_-;_-* &quot;-&quot;&quot;฿&quot;_-;_-@_-"/>
    <numFmt numFmtId="196" formatCode="_-* #,##0_฿_-;\-* #,##0_฿_-;_-* &quot;-&quot;_฿_-;_-@_-"/>
    <numFmt numFmtId="197" formatCode="_-* #,##0.00&quot;฿&quot;_-;\-* #,##0.00&quot;฿&quot;_-;_-* &quot;-&quot;??&quot;฿&quot;_-;_-@_-"/>
    <numFmt numFmtId="198" formatCode="_-* #,##0.00_฿_-;\-* #,##0.00_฿_-;_-* &quot;-&quot;??_฿_-;_-@_-"/>
    <numFmt numFmtId="199" formatCode="#,##0.000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_-;\-* #,##0.0_-;_-* &quot;-&quot;??_-;_-@_-"/>
    <numFmt numFmtId="206" formatCode="#,##0_ ;\-#,##0\ "/>
    <numFmt numFmtId="207" formatCode="0.000"/>
    <numFmt numFmtId="208" formatCode="d\ ดดดด\ bbbb"/>
    <numFmt numFmtId="209" formatCode="#,##0.00_ ;[Red]\-#,##0.00\ "/>
    <numFmt numFmtId="210" formatCode="\(#,##0.00_);[Red]\(#,##0.00\)"/>
    <numFmt numFmtId="211" formatCode="#,##0.00_ ;\-#,##0.00\ "/>
    <numFmt numFmtId="212" formatCode="_-* #,##0_-;\-* #,##0_-;_-* &quot;-&quot;??_-;_-@_-"/>
    <numFmt numFmtId="213" formatCode="#,##0.00;\(#,##0.00\)"/>
    <numFmt numFmtId="214" formatCode="\(#,##0.00\);[Red]\(#,##0.00\)"/>
    <numFmt numFmtId="215" formatCode="#,##0.00_);[Red]\(#,##0.00_)"/>
    <numFmt numFmtId="216" formatCode="\(#,##0.00\);#,##0.00"/>
    <numFmt numFmtId="217" formatCode="[Red]#,##0.00_;\(###0.00\)"/>
    <numFmt numFmtId="218" formatCode="#,##0.00;[Red]\ \(#,##0.00\)"/>
    <numFmt numFmtId="219" formatCode="&quot;฿&quot;#,##0.00;[Red]\(#,##0.00\)"/>
    <numFmt numFmtId="220" formatCode="#,##0.00;[Red]\(#,##0.00\)"/>
    <numFmt numFmtId="221" formatCode="&quot;฿&quot;#,##0.00"/>
    <numFmt numFmtId="222" formatCode="mm/dd/yy"/>
    <numFmt numFmtId="223" formatCode="dd/mm/yy"/>
    <numFmt numFmtId="224" formatCode="00000"/>
    <numFmt numFmtId="225" formatCode="_-* #,##0.0_-;\-* #,##0.0_-;_-* &quot;-&quot;_-;_-@_-"/>
    <numFmt numFmtId="226" formatCode="_-* #,##0.00_-;\-* #,##0.00_-;_-* &quot;-&quot;_-;_-@_-"/>
    <numFmt numFmtId="227" formatCode="mmm\-yyyy"/>
    <numFmt numFmtId="228" formatCode="t&quot;฿&quot;#,##0_);\(t#,##0\)"/>
    <numFmt numFmtId="229" formatCode="t&quot;฿&quot;#,##0_);\(#,##0\)"/>
    <numFmt numFmtId="230" formatCode="&quot;$&quot;#,##0_);[Red]\(&quot;$&quot;#,##0\)"/>
    <numFmt numFmtId="231" formatCode="&quot;$&quot;#,##0.00_);[Red]\(&quot;$&quot;#,##0.00\)"/>
    <numFmt numFmtId="232" formatCode="_-&quot;?&quot;* #,##0_-;\-&quot;?&quot;* #,##0_-;_-&quot;?&quot;* &quot;-&quot;_-;_-@_-"/>
    <numFmt numFmtId="233" formatCode="_-&quot;?&quot;* #,##0.00_-;\-&quot;?&quot;* #,##0.00_-;_-&quot;?&quot;* &quot;-&quot;??_-;_-@_-"/>
    <numFmt numFmtId="234" formatCode="_(* #,##0_);_(* \(#,##0\);_(* &quot;-&quot;??_);_(@_)"/>
    <numFmt numFmtId="235" formatCode="General_)"/>
    <numFmt numFmtId="236" formatCode="#,##0.000_);\(#,##0.000\)"/>
    <numFmt numFmtId="237" formatCode="#,##0;\(#,##0\)"/>
    <numFmt numFmtId="238" formatCode="#,##0.0_);\(#,##0\)"/>
    <numFmt numFmtId="239" formatCode="0.0"/>
    <numFmt numFmtId="240" formatCode="t&quot;฿&quot;#,##0.00_);\(#,##0.00\)"/>
    <numFmt numFmtId="241" formatCode="0.0000000"/>
    <numFmt numFmtId="242" formatCode="0.000000"/>
    <numFmt numFmtId="243" formatCode="0.00000"/>
    <numFmt numFmtId="244" formatCode="0.0000"/>
    <numFmt numFmtId="245" formatCode="#,##0.0_);[Red]\(#,##0.0\)"/>
    <numFmt numFmtId="246" formatCode="#,##0_);[Red]\(#,##0\)"/>
    <numFmt numFmtId="247" formatCode="#,##0.00_);[Red]\(#,##0.0\)"/>
  </numFmts>
  <fonts count="7">
    <font>
      <sz val="16"/>
      <name val="AngsanaUPC"/>
      <family val="0"/>
    </font>
    <font>
      <sz val="12"/>
      <name val="Helv"/>
      <family val="0"/>
    </font>
    <font>
      <sz val="14"/>
      <name val="AngsanaUPC"/>
      <family val="1"/>
    </font>
    <font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u val="single"/>
      <sz val="15"/>
      <name val="AngsanaUPC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1" fillId="0" borderId="0">
      <alignment/>
      <protection/>
    </xf>
  </cellStyleXfs>
  <cellXfs count="118">
    <xf numFmtId="0" fontId="0" fillId="0" borderId="0" xfId="0" applyAlignment="1">
      <alignment/>
    </xf>
    <xf numFmtId="187" fontId="0" fillId="0" borderId="0" xfId="22" applyFont="1" applyAlignment="1" applyProtection="1">
      <alignment horizontal="left"/>
      <protection/>
    </xf>
    <xf numFmtId="187" fontId="0" fillId="0" borderId="0" xfId="22" applyFont="1">
      <alignment/>
      <protection/>
    </xf>
    <xf numFmtId="187" fontId="0" fillId="0" borderId="0" xfId="22" applyFont="1" applyAlignment="1">
      <alignment horizontal="center"/>
      <protection/>
    </xf>
    <xf numFmtId="187" fontId="0" fillId="0" borderId="1" xfId="22" applyFont="1" applyBorder="1">
      <alignment/>
      <protection/>
    </xf>
    <xf numFmtId="187" fontId="0" fillId="0" borderId="0" xfId="22" applyFont="1" applyBorder="1">
      <alignment/>
      <protection/>
    </xf>
    <xf numFmtId="187" fontId="0" fillId="0" borderId="0" xfId="22" applyFont="1" applyAlignment="1" quotePrefix="1">
      <alignment horizontal="center"/>
      <protection/>
    </xf>
    <xf numFmtId="187" fontId="0" fillId="0" borderId="2" xfId="22" applyFont="1" applyBorder="1">
      <alignment/>
      <protection/>
    </xf>
    <xf numFmtId="187" fontId="0" fillId="0" borderId="3" xfId="22" applyFont="1" applyBorder="1">
      <alignment/>
      <protection/>
    </xf>
    <xf numFmtId="187" fontId="0" fillId="0" borderId="3" xfId="0" applyNumberFormat="1" applyBorder="1" applyAlignment="1">
      <alignment/>
    </xf>
    <xf numFmtId="187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0" fillId="0" borderId="1" xfId="0" applyNumberFormat="1" applyBorder="1" applyAlignment="1">
      <alignment/>
    </xf>
    <xf numFmtId="187" fontId="0" fillId="0" borderId="0" xfId="22" applyFont="1" applyBorder="1" applyAlignment="1" applyProtection="1">
      <alignment horizontal="left"/>
      <protection/>
    </xf>
    <xf numFmtId="189" fontId="0" fillId="0" borderId="0" xfId="0" applyNumberFormat="1" applyBorder="1" applyAlignment="1">
      <alignment/>
    </xf>
    <xf numFmtId="189" fontId="0" fillId="0" borderId="0" xfId="15" applyNumberFormat="1" applyFont="1" applyAlignment="1">
      <alignment/>
    </xf>
    <xf numFmtId="187" fontId="0" fillId="0" borderId="3" xfId="22" applyFont="1" applyBorder="1" applyAlignment="1" quotePrefix="1">
      <alignment horizontal="center"/>
      <protection/>
    </xf>
    <xf numFmtId="189" fontId="3" fillId="0" borderId="0" xfId="0" applyNumberFormat="1" applyFont="1" applyAlignment="1">
      <alignment/>
    </xf>
    <xf numFmtId="18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7" fontId="0" fillId="0" borderId="3" xfId="22" applyFont="1" applyBorder="1" applyAlignment="1">
      <alignment horizontal="center"/>
      <protection/>
    </xf>
    <xf numFmtId="0" fontId="0" fillId="0" borderId="3" xfId="0" applyBorder="1" applyAlignment="1">
      <alignment/>
    </xf>
    <xf numFmtId="189" fontId="0" fillId="0" borderId="0" xfId="22" applyNumberFormat="1" applyFont="1">
      <alignment/>
      <protection/>
    </xf>
    <xf numFmtId="189" fontId="0" fillId="0" borderId="0" xfId="22" applyNumberFormat="1" applyFont="1" applyAlignment="1" applyProtection="1">
      <alignment horizontal="left"/>
      <protection/>
    </xf>
    <xf numFmtId="189" fontId="0" fillId="0" borderId="0" xfId="22" applyNumberFormat="1" applyFont="1" applyBorder="1">
      <alignment/>
      <protection/>
    </xf>
    <xf numFmtId="189" fontId="0" fillId="0" borderId="0" xfId="22" applyNumberFormat="1" applyFont="1" applyAlignment="1" applyProtection="1" quotePrefix="1">
      <alignment horizontal="left"/>
      <protection/>
    </xf>
    <xf numFmtId="189" fontId="0" fillId="0" borderId="1" xfId="22" applyNumberFormat="1" applyFont="1" applyBorder="1">
      <alignment/>
      <protection/>
    </xf>
    <xf numFmtId="189" fontId="0" fillId="0" borderId="0" xfId="22" applyNumberFormat="1" applyFont="1" applyAlignment="1" applyProtection="1">
      <alignment horizontal="right"/>
      <protection/>
    </xf>
    <xf numFmtId="189" fontId="0" fillId="0" borderId="0" xfId="22" applyNumberFormat="1" applyFont="1" applyBorder="1" applyAlignment="1">
      <alignment horizontal="right"/>
      <protection/>
    </xf>
    <xf numFmtId="189" fontId="0" fillId="0" borderId="0" xfId="22" applyNumberFormat="1" applyFont="1" applyAlignment="1" applyProtection="1">
      <alignment horizontal="center"/>
      <protection/>
    </xf>
    <xf numFmtId="189" fontId="0" fillId="0" borderId="0" xfId="22" applyNumberFormat="1" applyFont="1" applyProtection="1">
      <alignment/>
      <protection/>
    </xf>
    <xf numFmtId="189" fontId="0" fillId="0" borderId="0" xfId="22" applyNumberFormat="1" applyFont="1" applyAlignment="1">
      <alignment horizontal="right"/>
      <protection/>
    </xf>
    <xf numFmtId="189" fontId="0" fillId="0" borderId="0" xfId="22" applyNumberFormat="1" applyFont="1" applyBorder="1" applyProtection="1">
      <alignment/>
      <protection/>
    </xf>
    <xf numFmtId="189" fontId="0" fillId="0" borderId="3" xfId="22" applyNumberFormat="1" applyFont="1" applyBorder="1" applyProtection="1">
      <alignment/>
      <protection/>
    </xf>
    <xf numFmtId="189" fontId="0" fillId="0" borderId="4" xfId="22" applyNumberFormat="1" applyFont="1" applyBorder="1" applyProtection="1">
      <alignment/>
      <protection/>
    </xf>
    <xf numFmtId="189" fontId="0" fillId="0" borderId="0" xfId="22" applyNumberFormat="1" applyFont="1" applyAlignment="1" applyProtection="1">
      <alignment horizontal="fill"/>
      <protection/>
    </xf>
    <xf numFmtId="189" fontId="0" fillId="0" borderId="0" xfId="22" applyNumberFormat="1" applyFont="1" applyAlignment="1" applyProtection="1">
      <alignment/>
      <protection/>
    </xf>
    <xf numFmtId="189" fontId="0" fillId="0" borderId="0" xfId="22" applyNumberFormat="1" applyFont="1" applyAlignment="1" applyProtection="1" quotePrefix="1">
      <alignment horizontal="center"/>
      <protection/>
    </xf>
    <xf numFmtId="189" fontId="0" fillId="0" borderId="0" xfId="22" applyNumberFormat="1" applyFont="1" applyAlignment="1">
      <alignment horizontal="center"/>
      <protection/>
    </xf>
    <xf numFmtId="189" fontId="0" fillId="0" borderId="0" xfId="22" applyNumberFormat="1" applyFont="1" applyAlignment="1" quotePrefix="1">
      <alignment horizontal="center"/>
      <protection/>
    </xf>
    <xf numFmtId="189" fontId="0" fillId="0" borderId="0" xfId="15" applyNumberFormat="1" applyAlignment="1">
      <alignment/>
    </xf>
    <xf numFmtId="189" fontId="0" fillId="0" borderId="5" xfId="15" applyNumberFormat="1" applyFont="1" applyBorder="1" applyAlignment="1">
      <alignment/>
    </xf>
    <xf numFmtId="189" fontId="0" fillId="0" borderId="3" xfId="15" applyNumberFormat="1" applyFont="1" applyBorder="1" applyAlignment="1">
      <alignment/>
    </xf>
    <xf numFmtId="189" fontId="0" fillId="0" borderId="0" xfId="15" applyNumberFormat="1" applyFont="1" applyBorder="1" applyAlignment="1">
      <alignment/>
    </xf>
    <xf numFmtId="189" fontId="0" fillId="0" borderId="5" xfId="22" applyNumberFormat="1" applyFont="1" applyBorder="1" applyProtection="1">
      <alignment/>
      <protection/>
    </xf>
    <xf numFmtId="189" fontId="0" fillId="0" borderId="1" xfId="22" applyNumberFormat="1" applyFont="1" applyBorder="1" applyProtection="1">
      <alignment/>
      <protection/>
    </xf>
    <xf numFmtId="189" fontId="0" fillId="0" borderId="0" xfId="0" applyNumberFormat="1" applyFont="1" applyAlignment="1" quotePrefix="1">
      <alignment/>
    </xf>
    <xf numFmtId="189" fontId="0" fillId="0" borderId="5" xfId="22" applyNumberFormat="1" applyFont="1" applyBorder="1">
      <alignment/>
      <protection/>
    </xf>
    <xf numFmtId="189" fontId="0" fillId="0" borderId="0" xfId="22" applyNumberFormat="1" applyFont="1" applyAlignment="1" quotePrefix="1">
      <alignment/>
      <protection/>
    </xf>
    <xf numFmtId="246" fontId="0" fillId="0" borderId="0" xfId="22" applyNumberFormat="1" applyFont="1" applyAlignment="1">
      <alignment horizontal="center"/>
      <protection/>
    </xf>
    <xf numFmtId="189" fontId="0" fillId="0" borderId="0" xfId="15" applyNumberFormat="1" applyAlignment="1">
      <alignment/>
    </xf>
    <xf numFmtId="189" fontId="0" fillId="0" borderId="0" xfId="0" applyNumberFormat="1" applyFont="1" applyBorder="1" applyAlignment="1">
      <alignment/>
    </xf>
    <xf numFmtId="189" fontId="0" fillId="0" borderId="5" xfId="22" applyNumberFormat="1" applyFont="1" applyBorder="1" applyAlignment="1" quotePrefix="1">
      <alignment horizontal="center"/>
      <protection/>
    </xf>
    <xf numFmtId="189" fontId="0" fillId="0" borderId="0" xfId="22" applyNumberFormat="1" applyFont="1" quotePrefix="1">
      <alignment/>
      <protection/>
    </xf>
    <xf numFmtId="189" fontId="0" fillId="0" borderId="0" xfId="0" applyNumberFormat="1" applyAlignment="1">
      <alignment horizontal="center"/>
    </xf>
    <xf numFmtId="189" fontId="0" fillId="0" borderId="0" xfId="22" applyNumberFormat="1" applyFont="1" applyBorder="1" applyAlignment="1">
      <alignment horizontal="center"/>
      <protection/>
    </xf>
    <xf numFmtId="189" fontId="0" fillId="0" borderId="5" xfId="0" applyNumberFormat="1" applyBorder="1" applyAlignment="1">
      <alignment/>
    </xf>
    <xf numFmtId="189" fontId="0" fillId="0" borderId="5" xfId="22" applyNumberFormat="1" applyFont="1" applyBorder="1" applyAlignment="1">
      <alignment horizontal="center"/>
      <protection/>
    </xf>
    <xf numFmtId="189" fontId="0" fillId="0" borderId="0" xfId="0" applyNumberFormat="1" applyAlignment="1" quotePrefix="1">
      <alignment horizontal="center"/>
    </xf>
    <xf numFmtId="189" fontId="0" fillId="0" borderId="0" xfId="22" applyNumberFormat="1" applyFont="1" applyBorder="1" applyAlignment="1" quotePrefix="1">
      <alignment horizontal="center"/>
      <protection/>
    </xf>
    <xf numFmtId="189" fontId="0" fillId="0" borderId="0" xfId="22" applyNumberFormat="1" applyFont="1" applyBorder="1" applyAlignment="1">
      <alignment/>
      <protection/>
    </xf>
    <xf numFmtId="189" fontId="0" fillId="0" borderId="0" xfId="22" applyNumberFormat="1" applyFont="1" applyBorder="1" applyAlignment="1" quotePrefix="1">
      <alignment/>
      <protection/>
    </xf>
    <xf numFmtId="189" fontId="0" fillId="0" borderId="0" xfId="22" applyNumberFormat="1" applyFont="1" applyAlignment="1">
      <alignment/>
      <protection/>
    </xf>
    <xf numFmtId="189" fontId="0" fillId="0" borderId="5" xfId="22" applyNumberFormat="1" applyFont="1" applyBorder="1" applyAlignment="1">
      <alignment/>
      <protection/>
    </xf>
    <xf numFmtId="246" fontId="0" fillId="0" borderId="0" xfId="22" applyNumberFormat="1" applyFont="1" applyAlignment="1" quotePrefix="1">
      <alignment horizontal="center"/>
      <protection/>
    </xf>
    <xf numFmtId="189" fontId="0" fillId="0" borderId="0" xfId="22" applyNumberFormat="1" applyFont="1" applyBorder="1" applyAlignment="1" applyProtection="1">
      <alignment horizontal="center"/>
      <protection/>
    </xf>
    <xf numFmtId="189" fontId="0" fillId="0" borderId="5" xfId="22" applyNumberFormat="1" applyFont="1" applyBorder="1" applyAlignment="1" applyProtection="1">
      <alignment horizontal="center"/>
      <protection/>
    </xf>
    <xf numFmtId="189" fontId="0" fillId="0" borderId="5" xfId="22" applyNumberFormat="1" applyFont="1" applyBorder="1" applyAlignment="1" applyProtection="1">
      <alignment horizontal="right"/>
      <protection/>
    </xf>
    <xf numFmtId="189" fontId="0" fillId="0" borderId="0" xfId="22" applyNumberFormat="1" applyFont="1" applyBorder="1" applyAlignment="1" applyProtection="1">
      <alignment horizontal="left"/>
      <protection/>
    </xf>
    <xf numFmtId="189" fontId="0" fillId="0" borderId="2" xfId="22" applyNumberFormat="1" applyFont="1" applyBorder="1" applyAlignment="1">
      <alignment horizontal="center"/>
      <protection/>
    </xf>
    <xf numFmtId="189" fontId="0" fillId="0" borderId="5" xfId="0" applyNumberFormat="1" applyFont="1" applyBorder="1" applyAlignment="1">
      <alignment/>
    </xf>
    <xf numFmtId="189" fontId="0" fillId="0" borderId="1" xfId="0" applyNumberFormat="1" applyFont="1" applyBorder="1" applyAlignment="1">
      <alignment/>
    </xf>
    <xf numFmtId="189" fontId="0" fillId="0" borderId="2" xfId="22" applyNumberFormat="1" applyFont="1" applyBorder="1" applyProtection="1">
      <alignment/>
      <protection/>
    </xf>
    <xf numFmtId="189" fontId="0" fillId="0" borderId="3" xfId="22" applyNumberFormat="1" applyFont="1" applyBorder="1">
      <alignment/>
      <protection/>
    </xf>
    <xf numFmtId="189" fontId="0" fillId="0" borderId="0" xfId="0" applyNumberFormat="1" applyBorder="1" applyAlignment="1">
      <alignment horizontal="center"/>
    </xf>
    <xf numFmtId="189" fontId="2" fillId="0" borderId="5" xfId="22" applyNumberFormat="1" applyFont="1" applyBorder="1" applyAlignment="1" quotePrefix="1">
      <alignment horizontal="center"/>
      <protection/>
    </xf>
    <xf numFmtId="187" fontId="0" fillId="0" borderId="0" xfId="22" applyFont="1" applyAlignment="1" quotePrefix="1">
      <alignment/>
      <protection/>
    </xf>
    <xf numFmtId="189" fontId="0" fillId="0" borderId="4" xfId="0" applyNumberFormat="1" applyBorder="1" applyAlignment="1">
      <alignment/>
    </xf>
    <xf numFmtId="189" fontId="0" fillId="0" borderId="4" xfId="0" applyNumberFormat="1" applyBorder="1" applyAlignment="1">
      <alignment/>
    </xf>
    <xf numFmtId="189" fontId="0" fillId="0" borderId="4" xfId="22" applyNumberFormat="1" applyFont="1" applyBorder="1">
      <alignment/>
      <protection/>
    </xf>
    <xf numFmtId="245" fontId="0" fillId="0" borderId="0" xfId="22" applyNumberFormat="1" applyFont="1" applyAlignment="1">
      <alignment horizontal="center"/>
      <protection/>
    </xf>
    <xf numFmtId="189" fontId="0" fillId="0" borderId="0" xfId="0" applyNumberFormat="1" applyFont="1" applyAlignment="1">
      <alignment horizontal="center"/>
    </xf>
    <xf numFmtId="189" fontId="0" fillId="0" borderId="0" xfId="0" applyNumberFormat="1" applyFont="1" applyAlignment="1" quotePrefix="1">
      <alignment horizontal="center"/>
    </xf>
    <xf numFmtId="189" fontId="3" fillId="0" borderId="0" xfId="15" applyNumberFormat="1" applyFont="1" applyAlignment="1">
      <alignment/>
    </xf>
    <xf numFmtId="189" fontId="3" fillId="0" borderId="0" xfId="0" applyNumberFormat="1" applyFont="1" applyAlignment="1">
      <alignment horizontal="center"/>
    </xf>
    <xf numFmtId="189" fontId="3" fillId="0" borderId="5" xfId="0" applyNumberFormat="1" applyFont="1" applyBorder="1" applyAlignment="1">
      <alignment horizontal="center"/>
    </xf>
    <xf numFmtId="189" fontId="3" fillId="0" borderId="5" xfId="0" applyNumberFormat="1" applyFont="1" applyBorder="1" applyAlignment="1">
      <alignment/>
    </xf>
    <xf numFmtId="189" fontId="3" fillId="0" borderId="0" xfId="0" applyNumberFormat="1" applyFont="1" applyBorder="1" applyAlignment="1">
      <alignment horizontal="center"/>
    </xf>
    <xf numFmtId="189" fontId="3" fillId="0" borderId="5" xfId="22" applyNumberFormat="1" applyFont="1" applyBorder="1" applyAlignment="1" applyProtection="1" quotePrefix="1">
      <alignment horizontal="center"/>
      <protection/>
    </xf>
    <xf numFmtId="189" fontId="3" fillId="0" borderId="0" xfId="22" applyNumberFormat="1" applyFont="1" applyAlignment="1">
      <alignment/>
      <protection/>
    </xf>
    <xf numFmtId="189" fontId="3" fillId="0" borderId="0" xfId="0" applyNumberFormat="1" applyFont="1" applyBorder="1" applyAlignment="1" quotePrefix="1">
      <alignment/>
    </xf>
    <xf numFmtId="189" fontId="6" fillId="0" borderId="0" xfId="0" applyNumberFormat="1" applyFont="1" applyAlignment="1" quotePrefix="1">
      <alignment/>
    </xf>
    <xf numFmtId="189" fontId="6" fillId="0" borderId="0" xfId="0" applyNumberFormat="1" applyFont="1" applyAlignment="1">
      <alignment/>
    </xf>
    <xf numFmtId="189" fontId="3" fillId="0" borderId="0" xfId="15" applyNumberFormat="1" applyFont="1" applyAlignment="1" quotePrefix="1">
      <alignment horizontal="center"/>
    </xf>
    <xf numFmtId="189" fontId="3" fillId="0" borderId="1" xfId="15" applyNumberFormat="1" applyFont="1" applyBorder="1" applyAlignment="1">
      <alignment/>
    </xf>
    <xf numFmtId="189" fontId="3" fillId="0" borderId="0" xfId="15" applyNumberFormat="1" applyFont="1" applyBorder="1" applyAlignment="1">
      <alignment/>
    </xf>
    <xf numFmtId="189" fontId="3" fillId="0" borderId="0" xfId="22" applyNumberFormat="1" applyFont="1" applyBorder="1" applyAlignment="1" applyProtection="1">
      <alignment horizontal="center"/>
      <protection/>
    </xf>
    <xf numFmtId="189" fontId="3" fillId="0" borderId="0" xfId="22" applyNumberFormat="1" applyFont="1" applyBorder="1" applyAlignment="1" applyProtection="1" quotePrefix="1">
      <alignment horizontal="center"/>
      <protection/>
    </xf>
    <xf numFmtId="189" fontId="3" fillId="0" borderId="0" xfId="22" applyNumberFormat="1" applyFont="1" applyBorder="1" applyAlignment="1">
      <alignment/>
      <protection/>
    </xf>
    <xf numFmtId="189" fontId="3" fillId="0" borderId="0" xfId="15" applyNumberFormat="1" applyFont="1" applyAlignment="1" quotePrefix="1">
      <alignment/>
    </xf>
    <xf numFmtId="189" fontId="3" fillId="0" borderId="5" xfId="15" applyNumberFormat="1" applyFont="1" applyBorder="1" applyAlignment="1">
      <alignment/>
    </xf>
    <xf numFmtId="189" fontId="3" fillId="0" borderId="2" xfId="15" applyNumberFormat="1" applyFont="1" applyBorder="1" applyAlignment="1">
      <alignment/>
    </xf>
    <xf numFmtId="189" fontId="3" fillId="0" borderId="0" xfId="0" applyNumberFormat="1" applyFont="1" applyAlignment="1" quotePrefix="1">
      <alignment/>
    </xf>
    <xf numFmtId="189" fontId="3" fillId="0" borderId="1" xfId="0" applyNumberFormat="1" applyFont="1" applyBorder="1" applyAlignment="1">
      <alignment/>
    </xf>
    <xf numFmtId="189" fontId="0" fillId="0" borderId="0" xfId="0" applyNumberFormat="1" applyAlignment="1">
      <alignment/>
    </xf>
    <xf numFmtId="189" fontId="0" fillId="0" borderId="0" xfId="22" applyNumberFormat="1" applyFont="1" applyAlignment="1" applyProtection="1">
      <alignment horizontal="center"/>
      <protection/>
    </xf>
    <xf numFmtId="189" fontId="0" fillId="0" borderId="0" xfId="22" applyNumberFormat="1" applyFont="1" applyAlignment="1" applyProtection="1" quotePrefix="1">
      <alignment horizontal="center"/>
      <protection/>
    </xf>
    <xf numFmtId="189" fontId="0" fillId="0" borderId="5" xfId="22" applyNumberFormat="1" applyFont="1" applyBorder="1" applyAlignment="1">
      <alignment horizontal="center"/>
      <protection/>
    </xf>
    <xf numFmtId="189" fontId="0" fillId="0" borderId="0" xfId="22" applyNumberFormat="1" applyFont="1" applyAlignment="1" quotePrefix="1">
      <alignment horizontal="center"/>
      <protection/>
    </xf>
    <xf numFmtId="189" fontId="0" fillId="0" borderId="0" xfId="0" applyNumberFormat="1" applyAlignment="1">
      <alignment horizontal="center"/>
    </xf>
    <xf numFmtId="189" fontId="0" fillId="0" borderId="3" xfId="22" applyNumberFormat="1" applyFont="1" applyBorder="1" applyAlignment="1">
      <alignment horizontal="center"/>
      <protection/>
    </xf>
    <xf numFmtId="189" fontId="3" fillId="0" borderId="5" xfId="0" applyNumberFormat="1" applyFont="1" applyBorder="1" applyAlignment="1">
      <alignment horizontal="center"/>
    </xf>
    <xf numFmtId="189" fontId="3" fillId="0" borderId="5" xfId="22" applyNumberFormat="1" applyFont="1" applyBorder="1" applyAlignment="1" applyProtection="1">
      <alignment horizontal="center"/>
      <protection/>
    </xf>
    <xf numFmtId="189" fontId="3" fillId="0" borderId="0" xfId="22" applyNumberFormat="1" applyFont="1" applyAlignment="1" applyProtection="1" quotePrefix="1">
      <alignment horizontal="center"/>
      <protection/>
    </xf>
    <xf numFmtId="189" fontId="3" fillId="0" borderId="5" xfId="15" applyNumberFormat="1" applyFont="1" applyBorder="1" applyAlignment="1">
      <alignment horizontal="center"/>
    </xf>
    <xf numFmtId="187" fontId="0" fillId="0" borderId="0" xfId="22" applyFont="1" applyAlignment="1" applyProtection="1" quotePrefix="1">
      <alignment horizontal="center"/>
      <protection/>
    </xf>
    <xf numFmtId="187" fontId="0" fillId="0" borderId="5" xfId="22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ปกติ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8975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610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M263"/>
  <sheetViews>
    <sheetView tabSelected="1" zoomScale="85" zoomScaleNormal="85" workbookViewId="0" topLeftCell="A1">
      <selection activeCell="A1" sqref="A1"/>
    </sheetView>
  </sheetViews>
  <sheetFormatPr defaultColWidth="9.140625" defaultRowHeight="24" customHeight="1"/>
  <cols>
    <col min="1" max="1" width="9.00390625" style="12" customWidth="1"/>
    <col min="2" max="3" width="9.140625" style="12" customWidth="1"/>
    <col min="4" max="4" width="8.8515625" style="12" customWidth="1"/>
    <col min="5" max="5" width="16.00390625" style="12" customWidth="1"/>
    <col min="6" max="6" width="0.9921875" style="12" customWidth="1"/>
    <col min="7" max="7" width="16.140625" style="12" customWidth="1"/>
    <col min="8" max="8" width="0.9921875" style="12" customWidth="1"/>
    <col min="9" max="9" width="16.140625" style="12" customWidth="1"/>
    <col min="10" max="10" width="0.85546875" style="12" customWidth="1"/>
    <col min="11" max="11" width="16.140625" style="12" customWidth="1"/>
    <col min="12" max="12" width="0.9921875" style="12" customWidth="1"/>
    <col min="13" max="13" width="16.140625" style="12" bestFit="1" customWidth="1"/>
    <col min="14" max="14" width="14.57421875" style="12" bestFit="1" customWidth="1"/>
    <col min="15" max="16384" width="9.140625" style="12" customWidth="1"/>
  </cols>
  <sheetData>
    <row r="8" spans="1:11" ht="30" customHeight="1">
      <c r="A8" s="24"/>
      <c r="B8" s="110" t="s">
        <v>330</v>
      </c>
      <c r="C8" s="110"/>
      <c r="D8" s="110"/>
      <c r="E8" s="110"/>
      <c r="F8" s="110"/>
      <c r="G8" s="110"/>
      <c r="H8" s="110"/>
      <c r="I8" s="23"/>
      <c r="J8" s="23"/>
      <c r="K8" s="23"/>
    </row>
    <row r="9" spans="1:11" ht="30" customHeight="1">
      <c r="A9" s="24"/>
      <c r="B9" s="105" t="s">
        <v>219</v>
      </c>
      <c r="C9" s="55"/>
      <c r="D9" s="55"/>
      <c r="E9" s="55"/>
      <c r="F9" s="55"/>
      <c r="G9" s="55"/>
      <c r="H9" s="55"/>
      <c r="I9" s="23"/>
      <c r="J9" s="23"/>
      <c r="K9" s="23"/>
    </row>
    <row r="10" spans="2:11" ht="30" customHeight="1">
      <c r="B10" s="106" t="s">
        <v>498</v>
      </c>
      <c r="C10" s="106"/>
      <c r="D10" s="106"/>
      <c r="E10" s="106"/>
      <c r="F10" s="106"/>
      <c r="G10" s="106"/>
      <c r="H10" s="106"/>
      <c r="I10" s="23"/>
      <c r="J10" s="23"/>
      <c r="K10" s="23"/>
    </row>
    <row r="11" spans="2:11" ht="23.25">
      <c r="B11" s="106" t="s">
        <v>1</v>
      </c>
      <c r="C11" s="106"/>
      <c r="D11" s="106"/>
      <c r="E11" s="106"/>
      <c r="F11" s="106"/>
      <c r="G11" s="106"/>
      <c r="H11" s="106"/>
      <c r="I11" s="30"/>
      <c r="J11" s="30"/>
      <c r="K11" s="30"/>
    </row>
    <row r="12" spans="2:11" ht="23.25">
      <c r="B12" s="106" t="s">
        <v>621</v>
      </c>
      <c r="C12" s="106"/>
      <c r="D12" s="106"/>
      <c r="E12" s="106"/>
      <c r="F12" s="106"/>
      <c r="G12" s="106"/>
      <c r="H12" s="106"/>
      <c r="I12" s="30"/>
      <c r="J12" s="30"/>
      <c r="K12" s="30"/>
    </row>
    <row r="13" spans="1:11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2:13" s="11" customFormat="1" ht="23.25" customHeight="1">
      <c r="B14" s="106" t="s">
        <v>486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30"/>
      <c r="M14" s="30"/>
    </row>
    <row r="15" spans="1:11" s="11" customFormat="1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2:11" s="11" customFormat="1" ht="23.25" customHeight="1">
      <c r="B16" s="24" t="s">
        <v>329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2:11" s="11" customFormat="1" ht="23.25" customHeight="1">
      <c r="B17" s="23"/>
      <c r="D17" s="23"/>
      <c r="E17" s="23"/>
      <c r="F17" s="23"/>
      <c r="G17" s="23"/>
      <c r="H17" s="23"/>
      <c r="I17" s="23"/>
      <c r="J17" s="23"/>
      <c r="K17" s="44"/>
    </row>
    <row r="18" s="11" customFormat="1" ht="23.25" customHeight="1">
      <c r="C18" s="11" t="s">
        <v>499</v>
      </c>
    </row>
    <row r="19" s="11" customFormat="1" ht="23.25" customHeight="1">
      <c r="B19" s="11" t="s">
        <v>490</v>
      </c>
    </row>
    <row r="20" s="11" customFormat="1" ht="23.25" customHeight="1">
      <c r="B20" s="11" t="s">
        <v>491</v>
      </c>
    </row>
    <row r="21" s="11" customFormat="1" ht="23.25" customHeight="1">
      <c r="B21" s="11" t="s">
        <v>500</v>
      </c>
    </row>
    <row r="22" s="11" customFormat="1" ht="23.25" customHeight="1">
      <c r="B22" s="11" t="s">
        <v>501</v>
      </c>
    </row>
    <row r="23" s="11" customFormat="1" ht="23.25" customHeight="1">
      <c r="B23" s="11" t="s">
        <v>502</v>
      </c>
    </row>
    <row r="24" s="11" customFormat="1" ht="23.25" customHeight="1">
      <c r="B24" s="11" t="s">
        <v>461</v>
      </c>
    </row>
    <row r="25" s="11" customFormat="1" ht="23.25" customHeight="1">
      <c r="B25" s="11" t="s">
        <v>460</v>
      </c>
    </row>
    <row r="26" s="11" customFormat="1" ht="23.25" customHeight="1">
      <c r="B26" s="11" t="s">
        <v>459</v>
      </c>
    </row>
    <row r="27" s="11" customFormat="1" ht="23.25" customHeight="1">
      <c r="C27" s="11" t="s">
        <v>503</v>
      </c>
    </row>
    <row r="28" s="11" customFormat="1" ht="23.25" customHeight="1">
      <c r="B28" s="11" t="s">
        <v>492</v>
      </c>
    </row>
    <row r="29" s="11" customFormat="1" ht="23.25" customHeight="1">
      <c r="B29" s="11" t="s">
        <v>493</v>
      </c>
    </row>
    <row r="30" s="11" customFormat="1" ht="23.25" customHeight="1">
      <c r="B30" s="11" t="s">
        <v>494</v>
      </c>
    </row>
    <row r="31" s="11" customFormat="1" ht="23.25" customHeight="1">
      <c r="B31" s="11" t="s">
        <v>495</v>
      </c>
    </row>
    <row r="32" s="11" customFormat="1" ht="23.25" customHeight="1">
      <c r="C32" s="11" t="s">
        <v>261</v>
      </c>
    </row>
    <row r="33" s="11" customFormat="1" ht="23.25" customHeight="1">
      <c r="B33" s="11" t="s">
        <v>262</v>
      </c>
    </row>
    <row r="34" s="11" customFormat="1" ht="23.25" customHeight="1">
      <c r="C34" s="11" t="s">
        <v>462</v>
      </c>
    </row>
    <row r="35" s="11" customFormat="1" ht="23.25" customHeight="1">
      <c r="B35" s="11" t="s">
        <v>463</v>
      </c>
    </row>
    <row r="36" s="11" customFormat="1" ht="23.25" customHeight="1">
      <c r="B36" s="11" t="s">
        <v>464</v>
      </c>
    </row>
    <row r="37" s="11" customFormat="1" ht="23.25" customHeight="1">
      <c r="B37" s="11" t="s">
        <v>307</v>
      </c>
    </row>
    <row r="38" s="11" customFormat="1" ht="23.25" customHeight="1">
      <c r="B38" s="11" t="s">
        <v>309</v>
      </c>
    </row>
    <row r="39" s="11" customFormat="1" ht="23.25" customHeight="1">
      <c r="B39" s="11" t="s">
        <v>308</v>
      </c>
    </row>
    <row r="40" s="11" customFormat="1" ht="12.75" customHeight="1"/>
    <row r="41" spans="2:11" s="11" customFormat="1" ht="23.25" customHeight="1">
      <c r="B41" s="23"/>
      <c r="C41" s="23"/>
      <c r="D41" s="23"/>
      <c r="G41" s="24" t="s">
        <v>132</v>
      </c>
      <c r="H41" s="24"/>
      <c r="I41" s="24"/>
      <c r="J41" s="23"/>
      <c r="K41" s="23"/>
    </row>
    <row r="42" spans="2:11" s="11" customFormat="1" ht="23.2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2:11" s="11" customFormat="1" ht="23.2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2:11" s="11" customFormat="1" ht="23.25" customHeight="1">
      <c r="B44" s="23"/>
      <c r="C44" s="23"/>
      <c r="D44" s="23"/>
      <c r="G44" s="24" t="s">
        <v>496</v>
      </c>
      <c r="H44" s="24"/>
      <c r="I44" s="24"/>
      <c r="J44" s="23"/>
      <c r="K44" s="23"/>
    </row>
    <row r="45" spans="2:11" s="11" customFormat="1" ht="23.25" customHeight="1">
      <c r="B45" s="23"/>
      <c r="C45" s="23"/>
      <c r="D45" s="23"/>
      <c r="G45" s="24" t="s">
        <v>133</v>
      </c>
      <c r="H45" s="24"/>
      <c r="I45" s="24"/>
      <c r="J45" s="23"/>
      <c r="K45" s="23"/>
    </row>
    <row r="46" spans="2:11" s="11" customFormat="1" ht="23.25" customHeight="1">
      <c r="B46" s="24" t="s">
        <v>497</v>
      </c>
      <c r="C46" s="23"/>
      <c r="D46" s="23"/>
      <c r="E46" s="23"/>
      <c r="F46" s="23"/>
      <c r="G46" s="23"/>
      <c r="H46" s="23"/>
      <c r="I46" s="23"/>
      <c r="J46" s="23"/>
      <c r="K46" s="23"/>
    </row>
    <row r="47" spans="2:11" s="11" customFormat="1" ht="23.25" customHeight="1">
      <c r="B47" s="24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24.75" customHeight="1">
      <c r="A48" s="106" t="s">
        <v>330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24.75" customHeight="1">
      <c r="A49" s="106" t="s">
        <v>215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24.75" customHeight="1">
      <c r="A50" s="106" t="s">
        <v>1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24.75" customHeight="1">
      <c r="A51" s="106" t="s">
        <v>621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24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5:11" ht="24.75" customHeight="1">
      <c r="E53" s="108" t="s">
        <v>244</v>
      </c>
      <c r="F53" s="108"/>
      <c r="G53" s="108"/>
      <c r="H53" s="23"/>
      <c r="I53" s="108" t="s">
        <v>243</v>
      </c>
      <c r="J53" s="108"/>
      <c r="K53" s="108"/>
    </row>
    <row r="54" spans="1:11" ht="24.75" customHeight="1">
      <c r="A54" s="106" t="s">
        <v>213</v>
      </c>
      <c r="B54" s="106"/>
      <c r="C54" s="106"/>
      <c r="D54" s="30" t="s">
        <v>282</v>
      </c>
      <c r="E54" s="76"/>
      <c r="F54" s="55" t="s">
        <v>622</v>
      </c>
      <c r="G54" s="53"/>
      <c r="H54" s="23"/>
      <c r="I54" s="53"/>
      <c r="J54" s="55" t="s">
        <v>622</v>
      </c>
      <c r="K54" s="53"/>
    </row>
    <row r="55" spans="1:10" ht="24.75" customHeight="1">
      <c r="A55" s="24" t="s">
        <v>195</v>
      </c>
      <c r="B55" s="23"/>
      <c r="C55" s="23"/>
      <c r="D55" s="23"/>
      <c r="E55" s="23"/>
      <c r="G55" s="23"/>
      <c r="H55" s="23"/>
      <c r="I55" s="23"/>
      <c r="J55" s="23"/>
    </row>
    <row r="56" spans="1:11" ht="24.75" customHeight="1">
      <c r="A56" s="24" t="s">
        <v>620</v>
      </c>
      <c r="B56" s="23"/>
      <c r="C56" s="23"/>
      <c r="D56" s="38"/>
      <c r="E56" s="12">
        <f>+'note P1-8'!E92</f>
        <v>36963217.65</v>
      </c>
      <c r="G56" s="12">
        <f>+'note P1-8'!G92</f>
        <v>39878869.82</v>
      </c>
      <c r="I56" s="12">
        <f>+'note P1-8'!I92</f>
        <v>35135214.68</v>
      </c>
      <c r="J56" s="23"/>
      <c r="K56" s="12">
        <f>+'note P1-8'!K92</f>
        <v>19594178.150000002</v>
      </c>
    </row>
    <row r="57" spans="1:11" ht="24.75" customHeight="1">
      <c r="A57" s="24" t="s">
        <v>343</v>
      </c>
      <c r="B57" s="23"/>
      <c r="C57" s="23"/>
      <c r="D57" s="38"/>
      <c r="I57" s="31"/>
      <c r="J57" s="23"/>
      <c r="K57" s="31"/>
    </row>
    <row r="58" spans="1:11" ht="24.75" customHeight="1">
      <c r="A58" s="24" t="s">
        <v>344</v>
      </c>
      <c r="B58" s="23"/>
      <c r="C58" s="23"/>
      <c r="D58" s="38" t="s">
        <v>339</v>
      </c>
      <c r="E58" s="12">
        <f>+'note P1-8'!E119</f>
        <v>766197377.5399998</v>
      </c>
      <c r="G58" s="12">
        <f>+'note P1-8'!G119</f>
        <v>690704888.43</v>
      </c>
      <c r="I58" s="12">
        <f>+'note P1-8'!I119</f>
        <v>766125998.87</v>
      </c>
      <c r="J58" s="23"/>
      <c r="K58" s="12">
        <f>+'note P1-8'!K119</f>
        <v>306537092.12</v>
      </c>
    </row>
    <row r="59" spans="1:11" ht="24.75" customHeight="1">
      <c r="A59" s="24" t="s">
        <v>342</v>
      </c>
      <c r="B59" s="23"/>
      <c r="C59" s="23"/>
      <c r="D59" s="30"/>
      <c r="I59" s="31"/>
      <c r="J59" s="23"/>
      <c r="K59" s="31"/>
    </row>
    <row r="60" spans="1:11" ht="24.75" customHeight="1">
      <c r="A60" s="24" t="s">
        <v>331</v>
      </c>
      <c r="B60" s="23"/>
      <c r="C60" s="23"/>
      <c r="D60" s="38" t="s">
        <v>340</v>
      </c>
      <c r="E60" s="12">
        <v>0</v>
      </c>
      <c r="G60" s="12">
        <v>0</v>
      </c>
      <c r="I60" s="31">
        <v>0</v>
      </c>
      <c r="J60" s="23"/>
      <c r="K60" s="31">
        <v>202500000</v>
      </c>
    </row>
    <row r="61" spans="1:11" ht="24.75" customHeight="1">
      <c r="A61" s="24" t="s">
        <v>332</v>
      </c>
      <c r="B61" s="23"/>
      <c r="C61" s="23"/>
      <c r="D61" s="38" t="s">
        <v>341</v>
      </c>
      <c r="E61" s="12">
        <f>+'note P1-8'!E206</f>
        <v>85163505.24000001</v>
      </c>
      <c r="G61" s="12">
        <f>+'note P1-8'!G206</f>
        <v>71059073.86</v>
      </c>
      <c r="I61" s="12">
        <f>+'note P1-8'!I206</f>
        <v>84905294.56</v>
      </c>
      <c r="J61" s="23"/>
      <c r="K61" s="12">
        <f>+'note P1-8'!K206</f>
        <v>32385023.520000003</v>
      </c>
    </row>
    <row r="62" spans="1:11" ht="24.75" customHeight="1">
      <c r="A62" s="24" t="s">
        <v>333</v>
      </c>
      <c r="B62" s="23"/>
      <c r="C62" s="23"/>
      <c r="D62" s="23"/>
      <c r="E62" s="23"/>
      <c r="F62" s="32"/>
      <c r="G62" s="23"/>
      <c r="I62" s="33"/>
      <c r="J62" s="23"/>
      <c r="K62" s="33"/>
    </row>
    <row r="63" spans="1:11" ht="24.75" customHeight="1">
      <c r="A63" s="24" t="s">
        <v>178</v>
      </c>
      <c r="B63" s="23"/>
      <c r="C63" s="23"/>
      <c r="D63" s="38" t="s">
        <v>340</v>
      </c>
      <c r="E63" s="23">
        <v>0</v>
      </c>
      <c r="F63" s="32"/>
      <c r="G63" s="23">
        <v>0</v>
      </c>
      <c r="I63" s="33">
        <v>0</v>
      </c>
      <c r="J63" s="23"/>
      <c r="K63" s="33">
        <v>29363244.9</v>
      </c>
    </row>
    <row r="64" spans="1:11" ht="24.75" customHeight="1">
      <c r="A64" s="24" t="s">
        <v>509</v>
      </c>
      <c r="B64" s="23"/>
      <c r="C64" s="23"/>
      <c r="D64" s="38"/>
      <c r="E64" s="23">
        <v>24000486.42</v>
      </c>
      <c r="F64" s="32"/>
      <c r="G64" s="23">
        <v>0</v>
      </c>
      <c r="I64" s="33">
        <v>24000486.42</v>
      </c>
      <c r="J64" s="23"/>
      <c r="K64" s="33">
        <v>0</v>
      </c>
    </row>
    <row r="65" spans="1:11" ht="24.75" customHeight="1">
      <c r="A65" s="24" t="s">
        <v>476</v>
      </c>
      <c r="B65" s="23"/>
      <c r="C65" s="23"/>
      <c r="D65" s="23"/>
      <c r="E65" s="23">
        <v>12791502.63</v>
      </c>
      <c r="F65" s="32"/>
      <c r="G65" s="23">
        <v>19747140.43</v>
      </c>
      <c r="I65" s="33">
        <v>11602687.16</v>
      </c>
      <c r="J65" s="23"/>
      <c r="K65" s="33">
        <v>8936821.22</v>
      </c>
    </row>
    <row r="66" spans="1:11" ht="24.75" customHeight="1">
      <c r="A66" s="23"/>
      <c r="B66" s="24" t="s">
        <v>334</v>
      </c>
      <c r="C66" s="24"/>
      <c r="D66" s="23"/>
      <c r="E66" s="34">
        <f>SUM(E56:E65)</f>
        <v>925116089.4799998</v>
      </c>
      <c r="F66" s="32"/>
      <c r="G66" s="34">
        <f>SUM(G56:G65)</f>
        <v>821389972.54</v>
      </c>
      <c r="I66" s="34">
        <f>SUM(I56:I65)</f>
        <v>921769681.6899998</v>
      </c>
      <c r="J66" s="23"/>
      <c r="K66" s="34">
        <f>SUM(K56:K65)</f>
        <v>599316359.91</v>
      </c>
    </row>
    <row r="67" spans="1:11" ht="24.75" customHeight="1">
      <c r="A67" s="24" t="s">
        <v>232</v>
      </c>
      <c r="B67" s="24"/>
      <c r="C67" s="24"/>
      <c r="D67" s="23"/>
      <c r="E67" s="23"/>
      <c r="F67" s="32"/>
      <c r="G67" s="23"/>
      <c r="I67" s="31"/>
      <c r="J67" s="23"/>
      <c r="K67" s="31"/>
    </row>
    <row r="68" spans="1:11" ht="24.75" customHeight="1">
      <c r="A68" s="24" t="s">
        <v>335</v>
      </c>
      <c r="B68" s="23"/>
      <c r="C68" s="23"/>
      <c r="D68" s="38" t="s">
        <v>345</v>
      </c>
      <c r="E68" s="31">
        <v>28090894.54</v>
      </c>
      <c r="F68" s="26" t="s">
        <v>283</v>
      </c>
      <c r="G68" s="31">
        <v>27446788.12</v>
      </c>
      <c r="I68" s="31">
        <v>17947182.63</v>
      </c>
      <c r="J68" s="23"/>
      <c r="K68" s="31">
        <v>18019917.47</v>
      </c>
    </row>
    <row r="69" spans="1:11" ht="24.75" customHeight="1">
      <c r="A69" s="24" t="s">
        <v>603</v>
      </c>
      <c r="B69" s="23"/>
      <c r="C69" s="23"/>
      <c r="D69" s="38" t="s">
        <v>346</v>
      </c>
      <c r="E69" s="31">
        <v>3670000</v>
      </c>
      <c r="F69" s="26"/>
      <c r="G69" s="31">
        <v>3760000</v>
      </c>
      <c r="I69" s="31">
        <v>3670000</v>
      </c>
      <c r="J69" s="23"/>
      <c r="K69" s="31">
        <v>0</v>
      </c>
    </row>
    <row r="70" spans="1:11" ht="24.75" customHeight="1">
      <c r="A70" s="24" t="s">
        <v>618</v>
      </c>
      <c r="B70" s="23"/>
      <c r="C70" s="23"/>
      <c r="D70" s="38"/>
      <c r="E70" s="31"/>
      <c r="F70" s="26"/>
      <c r="G70" s="31"/>
      <c r="I70" s="31"/>
      <c r="J70" s="23"/>
      <c r="K70" s="31"/>
    </row>
    <row r="71" spans="1:11" ht="24.75" customHeight="1">
      <c r="A71" s="24" t="s">
        <v>619</v>
      </c>
      <c r="B71" s="23"/>
      <c r="C71" s="23"/>
      <c r="D71" s="38" t="s">
        <v>468</v>
      </c>
      <c r="E71" s="31">
        <v>0</v>
      </c>
      <c r="F71" s="26"/>
      <c r="G71" s="31">
        <v>0</v>
      </c>
      <c r="I71" s="31">
        <v>41611073.78</v>
      </c>
      <c r="J71" s="23"/>
      <c r="K71" s="31">
        <v>46111361.18</v>
      </c>
    </row>
    <row r="72" spans="1:11" ht="24.75" customHeight="1">
      <c r="A72" s="24" t="s">
        <v>336</v>
      </c>
      <c r="B72" s="23"/>
      <c r="C72" s="23"/>
      <c r="D72" s="38" t="s">
        <v>604</v>
      </c>
      <c r="E72" s="31">
        <v>0</v>
      </c>
      <c r="F72" s="26" t="s">
        <v>284</v>
      </c>
      <c r="G72" s="31">
        <v>0</v>
      </c>
      <c r="I72" s="31">
        <v>0</v>
      </c>
      <c r="J72" s="23"/>
      <c r="K72" s="31">
        <v>0</v>
      </c>
    </row>
    <row r="73" spans="1:11" ht="24.75" customHeight="1">
      <c r="A73" s="24" t="s">
        <v>605</v>
      </c>
      <c r="B73" s="23"/>
      <c r="C73" s="23"/>
      <c r="D73" s="23"/>
      <c r="E73" s="31">
        <f>+'noteP10-11'!L29</f>
        <v>160413309.44</v>
      </c>
      <c r="F73" s="26" t="s">
        <v>285</v>
      </c>
      <c r="G73" s="31">
        <f>+'noteP10-11'!D29</f>
        <v>148510625.45000005</v>
      </c>
      <c r="I73" s="31">
        <f>+'noteP10-11'!L60</f>
        <v>176150263.68</v>
      </c>
      <c r="J73" s="23"/>
      <c r="K73" s="31">
        <f>+'noteP10-11'!D60</f>
        <v>58808242.68</v>
      </c>
    </row>
    <row r="74" spans="1:11" ht="24.75" customHeight="1">
      <c r="A74" s="24" t="s">
        <v>337</v>
      </c>
      <c r="B74" s="23"/>
      <c r="C74" s="23"/>
      <c r="D74" s="23"/>
      <c r="E74" s="31">
        <v>5377136.16</v>
      </c>
      <c r="F74" s="23"/>
      <c r="G74" s="31">
        <v>4447708.56</v>
      </c>
      <c r="H74" s="23"/>
      <c r="I74" s="31">
        <v>3171191.37</v>
      </c>
      <c r="J74" s="23"/>
      <c r="K74" s="31">
        <v>1788166.53</v>
      </c>
    </row>
    <row r="75" spans="1:11" ht="24.75" customHeight="1">
      <c r="A75" s="24"/>
      <c r="B75" s="24" t="s">
        <v>338</v>
      </c>
      <c r="C75" s="24"/>
      <c r="D75" s="23"/>
      <c r="E75" s="34">
        <f>SUM(E68:E74)</f>
        <v>197551340.14</v>
      </c>
      <c r="F75" s="23"/>
      <c r="G75" s="34">
        <f>SUM(G68:G74)</f>
        <v>184165122.13000005</v>
      </c>
      <c r="H75" s="23"/>
      <c r="I75" s="34">
        <f>SUM(I68:I74)</f>
        <v>242549711.46</v>
      </c>
      <c r="J75" s="23"/>
      <c r="K75" s="34">
        <f>SUM(K68:K74)</f>
        <v>124727687.86</v>
      </c>
    </row>
    <row r="76" spans="1:11" ht="24.75" customHeight="1" thickBot="1">
      <c r="A76" s="24" t="s">
        <v>196</v>
      </c>
      <c r="B76" s="23"/>
      <c r="C76" s="23"/>
      <c r="D76" s="23"/>
      <c r="E76" s="35">
        <f>+E66+E75</f>
        <v>1122667429.62</v>
      </c>
      <c r="F76" s="23"/>
      <c r="G76" s="35">
        <f>+G66+G75</f>
        <v>1005555094.6700001</v>
      </c>
      <c r="H76" s="23"/>
      <c r="I76" s="35">
        <f>+I66+I75</f>
        <v>1164319393.1499999</v>
      </c>
      <c r="J76" s="23"/>
      <c r="K76" s="35">
        <f>+K66+K75</f>
        <v>724044047.77</v>
      </c>
    </row>
    <row r="77" spans="1:11" ht="24.75" customHeight="1" thickTop="1">
      <c r="A77" s="24"/>
      <c r="B77" s="23"/>
      <c r="C77" s="23"/>
      <c r="D77" s="23"/>
      <c r="E77" s="33"/>
      <c r="F77" s="23"/>
      <c r="G77" s="33"/>
      <c r="H77" s="23"/>
      <c r="I77" s="33"/>
      <c r="J77" s="23"/>
      <c r="K77" s="33"/>
    </row>
    <row r="78" spans="1:11" ht="24.75" customHeight="1">
      <c r="A78" s="24" t="s">
        <v>194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24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27.75" customHeight="1">
      <c r="A80" s="107" t="s">
        <v>203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1:11" ht="27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4:11" ht="27.75" customHeight="1">
      <c r="D82" s="30"/>
      <c r="E82" s="108" t="s">
        <v>244</v>
      </c>
      <c r="F82" s="108"/>
      <c r="G82" s="108"/>
      <c r="H82" s="23"/>
      <c r="I82" s="108" t="s">
        <v>243</v>
      </c>
      <c r="J82" s="108"/>
      <c r="K82" s="108"/>
    </row>
    <row r="83" spans="1:11" ht="27.75" customHeight="1">
      <c r="A83" s="106" t="s">
        <v>212</v>
      </c>
      <c r="B83" s="106"/>
      <c r="C83" s="106"/>
      <c r="D83" s="30" t="s">
        <v>282</v>
      </c>
      <c r="E83" s="76"/>
      <c r="F83" s="55" t="s">
        <v>622</v>
      </c>
      <c r="G83" s="53"/>
      <c r="H83" s="23"/>
      <c r="I83" s="53"/>
      <c r="J83" s="55" t="s">
        <v>622</v>
      </c>
      <c r="K83" s="53"/>
    </row>
    <row r="84" spans="1:11" ht="27.75" customHeight="1">
      <c r="A84" s="24" t="s">
        <v>197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27.75" customHeight="1">
      <c r="A85" s="24" t="s">
        <v>397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27.75" customHeight="1">
      <c r="A86" s="24" t="s">
        <v>606</v>
      </c>
      <c r="B86" s="23"/>
      <c r="C86" s="23"/>
      <c r="D86" s="23"/>
      <c r="E86" s="41">
        <f>+'noteP12-18'!E10</f>
        <v>146370394.26</v>
      </c>
      <c r="F86" s="23"/>
      <c r="G86" s="41">
        <f>+'noteP12-18'!G10</f>
        <v>124254966.18</v>
      </c>
      <c r="I86" s="41">
        <f>+'noteP12-18'!I10</f>
        <v>141864493.75</v>
      </c>
      <c r="J86" s="26" t="s">
        <v>286</v>
      </c>
      <c r="K86" s="41">
        <f>+'noteP12-18'!K10</f>
        <v>80177386.75</v>
      </c>
    </row>
    <row r="87" spans="1:11" ht="27.75" customHeight="1">
      <c r="A87" s="24" t="s">
        <v>353</v>
      </c>
      <c r="B87" s="23"/>
      <c r="C87" s="23"/>
      <c r="D87" s="23"/>
      <c r="E87" s="41">
        <v>231086718.19</v>
      </c>
      <c r="F87" s="23"/>
      <c r="G87" s="41">
        <v>174190084.58</v>
      </c>
      <c r="I87" s="41">
        <v>177383677.33</v>
      </c>
      <c r="J87" s="32"/>
      <c r="K87" s="41">
        <v>77874651.96</v>
      </c>
    </row>
    <row r="88" spans="1:10" ht="27.75" customHeight="1">
      <c r="A88" s="24" t="s">
        <v>354</v>
      </c>
      <c r="B88" s="23"/>
      <c r="C88" s="23"/>
      <c r="D88" s="23"/>
      <c r="F88" s="23"/>
      <c r="J88" s="32"/>
    </row>
    <row r="89" spans="1:11" ht="27.75" customHeight="1">
      <c r="A89" s="24" t="s">
        <v>355</v>
      </c>
      <c r="B89" s="23"/>
      <c r="C89" s="23"/>
      <c r="D89" s="50">
        <v>13</v>
      </c>
      <c r="E89" s="41">
        <v>0</v>
      </c>
      <c r="F89" s="23"/>
      <c r="G89" s="41">
        <v>840960.66</v>
      </c>
      <c r="I89" s="41">
        <v>0</v>
      </c>
      <c r="J89" s="26" t="s">
        <v>290</v>
      </c>
      <c r="K89" s="41">
        <v>0</v>
      </c>
    </row>
    <row r="90" spans="1:11" ht="27.75" customHeight="1">
      <c r="A90" s="24" t="s">
        <v>42</v>
      </c>
      <c r="B90" s="23"/>
      <c r="C90" s="23"/>
      <c r="D90" s="23"/>
      <c r="E90" s="41"/>
      <c r="F90" s="23"/>
      <c r="G90" s="41"/>
      <c r="I90" s="41"/>
      <c r="J90" s="26"/>
      <c r="K90" s="41"/>
    </row>
    <row r="91" spans="1:11" ht="27.75" customHeight="1">
      <c r="A91" s="24" t="s">
        <v>566</v>
      </c>
      <c r="B91" s="23"/>
      <c r="C91" s="23"/>
      <c r="D91" s="39"/>
      <c r="E91" s="41">
        <v>7500000</v>
      </c>
      <c r="F91" s="23"/>
      <c r="G91" s="41">
        <v>8715591.68</v>
      </c>
      <c r="I91" s="41">
        <v>7500000</v>
      </c>
      <c r="J91" s="26" t="s">
        <v>288</v>
      </c>
      <c r="K91" s="41">
        <v>6000000</v>
      </c>
    </row>
    <row r="92" spans="1:10" ht="27.75" customHeight="1">
      <c r="A92" s="24" t="s">
        <v>356</v>
      </c>
      <c r="B92" s="23"/>
      <c r="C92" s="23"/>
      <c r="D92" s="23"/>
      <c r="F92" s="23"/>
      <c r="J92" s="32"/>
    </row>
    <row r="93" spans="1:11" ht="27.75" customHeight="1">
      <c r="A93" s="24" t="s">
        <v>357</v>
      </c>
      <c r="B93" s="23"/>
      <c r="C93" s="23"/>
      <c r="D93" s="50">
        <v>15</v>
      </c>
      <c r="E93" s="41">
        <v>37386153.45</v>
      </c>
      <c r="F93" s="23"/>
      <c r="G93" s="41">
        <v>37027476.8</v>
      </c>
      <c r="I93" s="41">
        <v>37386153.45</v>
      </c>
      <c r="J93" s="26" t="s">
        <v>288</v>
      </c>
      <c r="K93" s="41">
        <v>18904391.44</v>
      </c>
    </row>
    <row r="94" spans="1:11" ht="27.75" customHeight="1">
      <c r="A94" s="24" t="s">
        <v>358</v>
      </c>
      <c r="B94" s="23"/>
      <c r="C94" s="23"/>
      <c r="D94" s="23"/>
      <c r="E94" s="41"/>
      <c r="F94" s="23"/>
      <c r="G94" s="41"/>
      <c r="I94" s="41"/>
      <c r="J94" s="26"/>
      <c r="K94" s="41"/>
    </row>
    <row r="95" spans="1:11" ht="27.75" customHeight="1">
      <c r="A95" s="24" t="s">
        <v>567</v>
      </c>
      <c r="B95" s="23"/>
      <c r="C95" s="23"/>
      <c r="D95" s="81">
        <v>23.1</v>
      </c>
      <c r="E95" s="41">
        <v>0</v>
      </c>
      <c r="F95" s="23"/>
      <c r="G95" s="41">
        <v>0</v>
      </c>
      <c r="I95" s="41">
        <v>108338374.07</v>
      </c>
      <c r="J95" s="26"/>
      <c r="K95" s="41">
        <v>0</v>
      </c>
    </row>
    <row r="96" spans="1:11" ht="27.75" customHeight="1">
      <c r="A96" s="24" t="s">
        <v>360</v>
      </c>
      <c r="B96" s="23"/>
      <c r="C96" s="23"/>
      <c r="D96" s="23"/>
      <c r="E96" s="41">
        <v>23650182.71</v>
      </c>
      <c r="F96" s="23"/>
      <c r="G96" s="41">
        <v>34156337.43</v>
      </c>
      <c r="H96" s="23"/>
      <c r="I96" s="41">
        <v>21750289.56</v>
      </c>
      <c r="J96" s="23"/>
      <c r="K96" s="41">
        <v>14381096.39</v>
      </c>
    </row>
    <row r="97" spans="1:11" ht="27.75" customHeight="1">
      <c r="A97" s="24" t="s">
        <v>361</v>
      </c>
      <c r="B97" s="24"/>
      <c r="C97" s="23"/>
      <c r="D97" s="23"/>
      <c r="E97" s="16">
        <v>63156269.83</v>
      </c>
      <c r="F97" s="23"/>
      <c r="G97" s="16">
        <v>57147863.74</v>
      </c>
      <c r="H97" s="23"/>
      <c r="I97" s="16">
        <v>63116174.32</v>
      </c>
      <c r="J97" s="23"/>
      <c r="K97" s="16">
        <v>25167530.7</v>
      </c>
    </row>
    <row r="98" spans="1:11" ht="27.75" customHeight="1">
      <c r="A98" s="24" t="s">
        <v>476</v>
      </c>
      <c r="B98" s="24"/>
      <c r="C98" s="23"/>
      <c r="D98" s="23"/>
      <c r="E98" s="42">
        <v>24176643.14</v>
      </c>
      <c r="F98" s="23"/>
      <c r="G98" s="42">
        <v>13099708.36</v>
      </c>
      <c r="H98" s="23"/>
      <c r="I98" s="42">
        <v>20033031.51</v>
      </c>
      <c r="J98" s="23"/>
      <c r="K98" s="42">
        <v>7412430.97</v>
      </c>
    </row>
    <row r="99" spans="1:11" ht="27.75" customHeight="1">
      <c r="A99" s="23"/>
      <c r="B99" s="24" t="s">
        <v>359</v>
      </c>
      <c r="C99" s="24"/>
      <c r="D99" s="23"/>
      <c r="E99" s="43">
        <f>SUM(E86:E98)</f>
        <v>533326361.5799999</v>
      </c>
      <c r="F99" s="23"/>
      <c r="G99" s="43">
        <f>SUM(G86:G98)</f>
        <v>449432989.43000007</v>
      </c>
      <c r="H99" s="23"/>
      <c r="I99" s="43">
        <f>SUM(I86:I98)</f>
        <v>577372193.99</v>
      </c>
      <c r="J99" s="23"/>
      <c r="K99" s="43">
        <f>SUM(K86:K98)</f>
        <v>229917488.20999995</v>
      </c>
    </row>
    <row r="100" spans="1:11" ht="27.75" customHeight="1">
      <c r="A100" s="24" t="s">
        <v>233</v>
      </c>
      <c r="B100" s="24"/>
      <c r="C100" s="24"/>
      <c r="D100" s="23"/>
      <c r="E100" s="16"/>
      <c r="F100" s="23"/>
      <c r="G100" s="16"/>
      <c r="H100" s="23"/>
      <c r="I100" s="16"/>
      <c r="J100" s="23"/>
      <c r="K100" s="16"/>
    </row>
    <row r="101" spans="1:11" ht="27.75" customHeight="1">
      <c r="A101" s="23" t="s">
        <v>362</v>
      </c>
      <c r="B101" s="24"/>
      <c r="C101" s="24"/>
      <c r="D101" s="50">
        <v>13</v>
      </c>
      <c r="E101" s="16">
        <f>+'noteP12-18'!E28</f>
        <v>0</v>
      </c>
      <c r="F101" s="23"/>
      <c r="G101" s="16">
        <f>+'noteP12-18'!G28</f>
        <v>1733665.54</v>
      </c>
      <c r="H101" s="28"/>
      <c r="I101" s="16">
        <f>+'noteP12-18'!I28</f>
        <v>0</v>
      </c>
      <c r="J101" s="26" t="s">
        <v>287</v>
      </c>
      <c r="K101" s="16">
        <f>+'noteP12-18'!K28</f>
        <v>0</v>
      </c>
    </row>
    <row r="102" spans="1:11" ht="27.75" customHeight="1">
      <c r="A102" s="23" t="s">
        <v>351</v>
      </c>
      <c r="B102" s="24"/>
      <c r="C102" s="24"/>
      <c r="E102" s="16"/>
      <c r="F102" s="23"/>
      <c r="G102" s="16"/>
      <c r="H102" s="28"/>
      <c r="I102" s="16"/>
      <c r="J102" s="26"/>
      <c r="K102" s="16"/>
    </row>
    <row r="103" spans="1:11" ht="27.75" customHeight="1">
      <c r="A103" s="24" t="s">
        <v>352</v>
      </c>
      <c r="B103" s="24"/>
      <c r="C103" s="24"/>
      <c r="D103" s="50">
        <v>14</v>
      </c>
      <c r="E103" s="16">
        <f>+'noteP12-18'!E44</f>
        <v>117754731</v>
      </c>
      <c r="F103" s="23"/>
      <c r="G103" s="16">
        <f>+'noteP12-18'!G44</f>
        <v>134225091.9</v>
      </c>
      <c r="H103" s="28"/>
      <c r="I103" s="16">
        <f>+'noteP12-18'!I44</f>
        <v>117754731</v>
      </c>
      <c r="J103" s="26"/>
      <c r="K103" s="16">
        <f>+'noteP12-18'!K44</f>
        <v>120754731</v>
      </c>
    </row>
    <row r="104" spans="1:11" ht="27.75" customHeight="1">
      <c r="A104" s="23" t="s">
        <v>347</v>
      </c>
      <c r="B104" s="24"/>
      <c r="C104" s="24"/>
      <c r="D104" s="50">
        <v>15</v>
      </c>
      <c r="E104" s="16">
        <f>+'noteP12-18'!E82</f>
        <v>61341655.219999984</v>
      </c>
      <c r="F104" s="23"/>
      <c r="G104" s="16">
        <f>+'noteP12-18'!G82</f>
        <v>54945193.269999996</v>
      </c>
      <c r="H104" s="28"/>
      <c r="I104" s="16">
        <f>+'noteP12-18'!I82</f>
        <v>61341655.219999984</v>
      </c>
      <c r="J104" s="23"/>
      <c r="K104" s="16">
        <f>+'noteP12-18'!K82</f>
        <v>22625585.319999997</v>
      </c>
    </row>
    <row r="105" spans="1:11" ht="27.75" customHeight="1">
      <c r="A105" s="24" t="s">
        <v>348</v>
      </c>
      <c r="B105" s="23"/>
      <c r="C105" s="23"/>
      <c r="D105" s="23"/>
      <c r="E105" s="16">
        <v>25202023.36</v>
      </c>
      <c r="F105" s="23"/>
      <c r="G105" s="16">
        <v>22698556.19</v>
      </c>
      <c r="H105" s="23"/>
      <c r="I105" s="16">
        <v>25202023.36</v>
      </c>
      <c r="J105" s="23"/>
      <c r="K105" s="16">
        <v>10879413.56</v>
      </c>
    </row>
    <row r="106" spans="1:11" ht="27.75" customHeight="1">
      <c r="A106" s="23"/>
      <c r="B106" s="24" t="s">
        <v>349</v>
      </c>
      <c r="C106" s="24"/>
      <c r="D106" s="23"/>
      <c r="E106" s="43">
        <f>SUM(E101:E105)</f>
        <v>204298409.57999998</v>
      </c>
      <c r="F106" s="23"/>
      <c r="G106" s="43">
        <f>SUM(G101:G105)</f>
        <v>213602506.89999998</v>
      </c>
      <c r="H106" s="23"/>
      <c r="I106" s="43">
        <f>SUM(I101:I105)</f>
        <v>204298409.57999998</v>
      </c>
      <c r="J106" s="23"/>
      <c r="K106" s="43">
        <f>SUM(K101:K105)</f>
        <v>154259729.88</v>
      </c>
    </row>
    <row r="107" spans="1:11" ht="27.75" customHeight="1">
      <c r="A107" s="23"/>
      <c r="B107" s="24" t="s">
        <v>350</v>
      </c>
      <c r="C107" s="24"/>
      <c r="D107" s="23"/>
      <c r="E107" s="43">
        <f>+E99+E106</f>
        <v>737624771.1599998</v>
      </c>
      <c r="F107" s="23"/>
      <c r="G107" s="43">
        <f>+G99+G106</f>
        <v>663035496.33</v>
      </c>
      <c r="H107" s="23"/>
      <c r="I107" s="43">
        <f>+I99+I106</f>
        <v>781670603.5699999</v>
      </c>
      <c r="J107" s="23"/>
      <c r="K107" s="43">
        <f>+K99+K106</f>
        <v>384177218.0899999</v>
      </c>
    </row>
    <row r="108" spans="1:11" ht="27.75" customHeight="1">
      <c r="A108" s="23"/>
      <c r="B108" s="24"/>
      <c r="C108" s="24"/>
      <c r="D108" s="23"/>
      <c r="E108" s="44"/>
      <c r="F108" s="23"/>
      <c r="G108" s="44"/>
      <c r="H108" s="23"/>
      <c r="I108" s="44"/>
      <c r="J108" s="23"/>
      <c r="K108" s="44"/>
    </row>
    <row r="109" spans="1:11" s="11" customFormat="1" ht="25.5" customHeight="1">
      <c r="A109" s="107" t="s">
        <v>204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1:11" s="11" customFormat="1" ht="25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2" s="11" customFormat="1" ht="25.5" customHeight="1">
      <c r="A111" s="12"/>
      <c r="B111" s="12"/>
      <c r="C111" s="12"/>
      <c r="D111" s="30"/>
      <c r="E111" s="108" t="s">
        <v>244</v>
      </c>
      <c r="F111" s="108"/>
      <c r="G111" s="108"/>
      <c r="H111" s="23"/>
      <c r="I111" s="108" t="s">
        <v>243</v>
      </c>
      <c r="J111" s="108"/>
      <c r="K111" s="108"/>
      <c r="L111" s="12"/>
    </row>
    <row r="112" spans="1:12" s="11" customFormat="1" ht="25.5" customHeight="1">
      <c r="A112" s="106" t="s">
        <v>190</v>
      </c>
      <c r="B112" s="106"/>
      <c r="C112" s="106"/>
      <c r="D112" s="30" t="s">
        <v>282</v>
      </c>
      <c r="E112" s="76"/>
      <c r="F112" s="55" t="s">
        <v>622</v>
      </c>
      <c r="G112" s="53"/>
      <c r="H112" s="23"/>
      <c r="I112" s="53"/>
      <c r="J112" s="55" t="s">
        <v>622</v>
      </c>
      <c r="K112" s="53"/>
      <c r="L112" s="12"/>
    </row>
    <row r="113" spans="1:11" ht="25.5" customHeight="1">
      <c r="A113" s="24" t="s">
        <v>198</v>
      </c>
      <c r="B113" s="23"/>
      <c r="C113" s="23"/>
      <c r="D113" s="23"/>
      <c r="E113" s="23"/>
      <c r="F113" s="23"/>
      <c r="G113" s="23"/>
      <c r="H113" s="23"/>
      <c r="I113" s="16"/>
      <c r="J113" s="23"/>
      <c r="K113" s="16"/>
    </row>
    <row r="114" spans="1:11" ht="25.5" customHeight="1">
      <c r="A114" s="24" t="s">
        <v>363</v>
      </c>
      <c r="B114" s="23"/>
      <c r="C114" s="23"/>
      <c r="D114" s="23"/>
      <c r="E114" s="23"/>
      <c r="F114" s="23"/>
      <c r="G114" s="23"/>
      <c r="H114" s="23"/>
      <c r="I114" s="16"/>
      <c r="J114" s="23"/>
      <c r="K114" s="16"/>
    </row>
    <row r="115" spans="1:11" ht="25.5" customHeight="1">
      <c r="A115" s="24" t="s">
        <v>364</v>
      </c>
      <c r="B115" s="23"/>
      <c r="C115" s="23"/>
      <c r="D115" s="23"/>
      <c r="E115" s="23"/>
      <c r="F115" s="23"/>
      <c r="G115" s="23"/>
      <c r="H115" s="23"/>
      <c r="I115" s="16"/>
      <c r="J115" s="23"/>
      <c r="K115" s="16"/>
    </row>
    <row r="116" spans="1:11" ht="25.5" customHeight="1">
      <c r="A116" s="24" t="s">
        <v>365</v>
      </c>
      <c r="B116" s="24"/>
      <c r="C116" s="24"/>
      <c r="D116" s="23"/>
      <c r="E116" s="23"/>
      <c r="F116" s="23"/>
      <c r="G116" s="23"/>
      <c r="H116" s="23"/>
      <c r="I116" s="16"/>
      <c r="J116" s="23"/>
      <c r="K116" s="16"/>
    </row>
    <row r="117" spans="1:11" ht="25.5" customHeight="1" thickBot="1">
      <c r="A117" s="23"/>
      <c r="B117" s="24" t="s">
        <v>366</v>
      </c>
      <c r="C117" s="24"/>
      <c r="D117" s="23"/>
      <c r="E117" s="35">
        <f>36000000*10</f>
        <v>360000000</v>
      </c>
      <c r="F117" s="23"/>
      <c r="G117" s="35">
        <f>36000000*10</f>
        <v>360000000</v>
      </c>
      <c r="H117" s="23"/>
      <c r="I117" s="35">
        <f>36000000*10</f>
        <v>360000000</v>
      </c>
      <c r="J117" s="23"/>
      <c r="K117" s="35">
        <f>36000000*10</f>
        <v>360000000</v>
      </c>
    </row>
    <row r="118" spans="1:11" ht="25.5" customHeight="1" thickTop="1">
      <c r="A118" s="24" t="s">
        <v>367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ht="25.5" customHeight="1">
      <c r="A119" s="24" t="s">
        <v>368</v>
      </c>
      <c r="C119" s="24"/>
      <c r="D119" s="23"/>
      <c r="E119" s="23"/>
      <c r="F119" s="23"/>
      <c r="G119" s="23"/>
      <c r="H119" s="23"/>
      <c r="I119" s="23"/>
      <c r="J119" s="23"/>
      <c r="K119" s="23"/>
    </row>
    <row r="120" spans="1:11" ht="25.5" customHeight="1">
      <c r="A120" s="23"/>
      <c r="B120" s="24" t="s">
        <v>366</v>
      </c>
      <c r="C120" s="24"/>
      <c r="D120" s="23"/>
      <c r="E120" s="31">
        <f>36000000*10</f>
        <v>360000000</v>
      </c>
      <c r="F120" s="23"/>
      <c r="G120" s="31">
        <f>36000000*10</f>
        <v>360000000</v>
      </c>
      <c r="H120" s="23"/>
      <c r="I120" s="31">
        <f>36000000*10</f>
        <v>360000000</v>
      </c>
      <c r="J120" s="23"/>
      <c r="K120" s="31">
        <f>36000000*10</f>
        <v>360000000</v>
      </c>
    </row>
    <row r="121" spans="1:11" ht="25.5" customHeight="1">
      <c r="A121" s="24" t="s">
        <v>369</v>
      </c>
      <c r="B121" s="23"/>
      <c r="C121" s="23"/>
      <c r="D121" s="23"/>
      <c r="E121" s="31"/>
      <c r="F121" s="23"/>
      <c r="G121" s="31"/>
      <c r="H121" s="23"/>
      <c r="I121" s="31"/>
      <c r="J121" s="23"/>
      <c r="K121" s="31"/>
    </row>
    <row r="122" spans="1:11" ht="25.5" customHeight="1">
      <c r="A122" s="23" t="s">
        <v>370</v>
      </c>
      <c r="D122" s="23"/>
      <c r="E122" s="31"/>
      <c r="F122" s="23"/>
      <c r="G122" s="31"/>
      <c r="H122" s="23"/>
      <c r="I122" s="31"/>
      <c r="J122" s="23"/>
      <c r="K122" s="31"/>
    </row>
    <row r="123" spans="1:11" ht="25.5" customHeight="1">
      <c r="A123" s="12" t="s">
        <v>371</v>
      </c>
      <c r="D123" s="50">
        <v>16</v>
      </c>
      <c r="E123" s="31">
        <v>9387444.91</v>
      </c>
      <c r="F123" s="23"/>
      <c r="G123" s="31">
        <v>9387444.91</v>
      </c>
      <c r="H123" s="23"/>
      <c r="I123" s="31">
        <v>9387444.91</v>
      </c>
      <c r="J123" s="23"/>
      <c r="K123" s="31">
        <v>9387444.91</v>
      </c>
    </row>
    <row r="124" spans="1:11" ht="25.5" customHeight="1">
      <c r="A124" s="23" t="s">
        <v>372</v>
      </c>
      <c r="D124" s="23"/>
      <c r="E124" s="31">
        <f>+งบแสดงการเปลี่ยนแปลง!I19</f>
        <v>13261344.67000001</v>
      </c>
      <c r="F124" s="23"/>
      <c r="G124" s="31">
        <f>+งบแสดงการเปลี่ยนแปลง!K38</f>
        <v>-29520615.229999974</v>
      </c>
      <c r="H124" s="23"/>
      <c r="I124" s="31">
        <f>+งบแสดงการเปลี่ยนแปลง!K40</f>
        <v>13261344.670000024</v>
      </c>
      <c r="J124" s="23"/>
      <c r="K124" s="31">
        <f>+งบแสดงการเปลี่ยนแปลง!K38</f>
        <v>-29520615.229999974</v>
      </c>
    </row>
    <row r="125" spans="1:11" ht="25.5" customHeight="1">
      <c r="A125" s="23"/>
      <c r="B125" s="24" t="s">
        <v>199</v>
      </c>
      <c r="D125" s="23"/>
      <c r="E125" s="73"/>
      <c r="F125" s="23"/>
      <c r="G125" s="73"/>
      <c r="H125" s="23"/>
      <c r="I125" s="73"/>
      <c r="J125" s="23"/>
      <c r="K125" s="73"/>
    </row>
    <row r="126" spans="1:11" ht="25.5" customHeight="1">
      <c r="A126" s="23"/>
      <c r="B126" s="12" t="s">
        <v>43</v>
      </c>
      <c r="C126" s="24"/>
      <c r="D126" s="23"/>
      <c r="E126" s="33">
        <f>SUM(E120:E124)</f>
        <v>382648789.58000004</v>
      </c>
      <c r="F126" s="23"/>
      <c r="G126" s="33">
        <f>SUM(G120:G124)</f>
        <v>339866829.68000007</v>
      </c>
      <c r="H126" s="23"/>
      <c r="I126" s="33">
        <v>382648789.58</v>
      </c>
      <c r="J126" s="23"/>
      <c r="K126" s="33">
        <f>SUM(K120:K124)</f>
        <v>339866829.68000007</v>
      </c>
    </row>
    <row r="127" spans="1:11" ht="25.5" customHeight="1">
      <c r="A127" s="24" t="s">
        <v>44</v>
      </c>
      <c r="C127" s="24"/>
      <c r="D127" s="23"/>
      <c r="E127" s="45">
        <v>2393868.88</v>
      </c>
      <c r="F127" s="23"/>
      <c r="G127" s="45">
        <v>2652768.66</v>
      </c>
      <c r="H127" s="23"/>
      <c r="I127" s="45">
        <v>0</v>
      </c>
      <c r="J127" s="23"/>
      <c r="K127" s="45">
        <v>0</v>
      </c>
    </row>
    <row r="128" spans="1:11" ht="25.5" customHeight="1">
      <c r="A128" s="23"/>
      <c r="B128" s="24" t="s">
        <v>199</v>
      </c>
      <c r="C128" s="24"/>
      <c r="D128" s="23"/>
      <c r="E128" s="45">
        <f>SUM(E126:E127)</f>
        <v>385042658.46000004</v>
      </c>
      <c r="F128" s="23"/>
      <c r="G128" s="45">
        <f>SUM(G126:G127)</f>
        <v>342519598.3400001</v>
      </c>
      <c r="H128" s="23"/>
      <c r="I128" s="45">
        <f>SUM(I126:I127)</f>
        <v>382648789.58</v>
      </c>
      <c r="J128" s="23"/>
      <c r="K128" s="45">
        <f>SUM(K126:K127)</f>
        <v>339866829.68000007</v>
      </c>
    </row>
    <row r="129" spans="1:11" ht="25.5" customHeight="1" thickBot="1">
      <c r="A129" s="24" t="s">
        <v>200</v>
      </c>
      <c r="B129" s="23"/>
      <c r="C129" s="23"/>
      <c r="D129" s="23"/>
      <c r="E129" s="35">
        <f>+E107+E128</f>
        <v>1122667429.62</v>
      </c>
      <c r="F129" s="35"/>
      <c r="G129" s="35">
        <f>+G107+G128</f>
        <v>1005555094.6700001</v>
      </c>
      <c r="H129" s="23"/>
      <c r="I129" s="35">
        <f>+I107+I128</f>
        <v>1164319393.1499999</v>
      </c>
      <c r="J129" s="23"/>
      <c r="K129" s="35">
        <f>+K107+K128</f>
        <v>724044047.77</v>
      </c>
    </row>
    <row r="130" spans="1:11" ht="25.5" customHeight="1" thickTop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ht="25.5" customHeight="1">
      <c r="A131" s="23"/>
      <c r="B131" s="23"/>
      <c r="C131" s="23"/>
      <c r="D131" s="23"/>
      <c r="E131" s="23">
        <f>E76-E129</f>
        <v>0</v>
      </c>
      <c r="F131" s="23">
        <f aca="true" t="shared" si="0" ref="F131:K131">F76-F129</f>
        <v>0</v>
      </c>
      <c r="G131" s="23">
        <f t="shared" si="0"/>
        <v>0</v>
      </c>
      <c r="H131" s="23">
        <f t="shared" si="0"/>
        <v>0</v>
      </c>
      <c r="I131" s="23">
        <f t="shared" si="0"/>
        <v>0</v>
      </c>
      <c r="J131" s="23">
        <f t="shared" si="0"/>
        <v>0</v>
      </c>
      <c r="K131" s="23">
        <f t="shared" si="0"/>
        <v>0</v>
      </c>
    </row>
    <row r="132" spans="1:11" ht="25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36"/>
    </row>
    <row r="133" spans="1:11" ht="25.5" customHeight="1">
      <c r="A133" s="24" t="s">
        <v>194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="11" customFormat="1" ht="25.5" customHeight="1">
      <c r="A134" s="37"/>
    </row>
    <row r="135" spans="1:11" ht="25.5" customHeight="1">
      <c r="A135" s="106" t="s">
        <v>330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</row>
    <row r="136" spans="1:11" ht="25.5" customHeight="1">
      <c r="A136" s="106" t="s">
        <v>209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</row>
    <row r="137" spans="1:11" ht="25.5" customHeight="1">
      <c r="A137" s="106" t="s">
        <v>396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spans="1:11" ht="25.5" customHeight="1">
      <c r="A138" s="106" t="s">
        <v>391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1:11" ht="25.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25.5" customHeight="1">
      <c r="A140" s="23"/>
      <c r="B140" s="23"/>
      <c r="C140" s="23"/>
      <c r="D140" s="23"/>
      <c r="E140" s="108" t="s">
        <v>244</v>
      </c>
      <c r="F140" s="108"/>
      <c r="G140" s="108"/>
      <c r="H140" s="23"/>
      <c r="I140" s="108" t="s">
        <v>243</v>
      </c>
      <c r="J140" s="108"/>
      <c r="K140" s="108"/>
    </row>
    <row r="141" spans="1:11" ht="25.5" customHeight="1">
      <c r="A141" s="23"/>
      <c r="B141" s="23"/>
      <c r="C141" s="23"/>
      <c r="D141" s="30" t="s">
        <v>282</v>
      </c>
      <c r="E141" s="53"/>
      <c r="F141" s="55" t="s">
        <v>623</v>
      </c>
      <c r="G141" s="53"/>
      <c r="H141" s="23"/>
      <c r="I141" s="53"/>
      <c r="J141" s="55" t="s">
        <v>623</v>
      </c>
      <c r="K141" s="53"/>
    </row>
    <row r="142" spans="1:11" ht="25.5" customHeight="1">
      <c r="A142" s="24" t="s">
        <v>191</v>
      </c>
      <c r="B142" s="23"/>
      <c r="C142" s="23"/>
      <c r="D142" s="23"/>
      <c r="E142" s="23"/>
      <c r="F142" s="23"/>
      <c r="G142" s="40"/>
      <c r="H142" s="23"/>
      <c r="I142" s="40"/>
      <c r="J142" s="39"/>
      <c r="K142" s="39"/>
    </row>
    <row r="143" spans="1:11" ht="25.5" customHeight="1">
      <c r="A143" s="24" t="s">
        <v>187</v>
      </c>
      <c r="D143" s="23"/>
      <c r="E143" s="31">
        <v>288416774.17</v>
      </c>
      <c r="F143" s="23"/>
      <c r="G143" s="31">
        <v>192287694.26</v>
      </c>
      <c r="H143" s="23"/>
      <c r="I143" s="31">
        <v>243412224.6</v>
      </c>
      <c r="J143" s="23"/>
      <c r="K143" s="31">
        <v>85469221.44</v>
      </c>
    </row>
    <row r="144" spans="1:11" ht="25.5" customHeight="1">
      <c r="A144" s="24" t="s">
        <v>263</v>
      </c>
      <c r="D144" s="23"/>
      <c r="E144" s="31"/>
      <c r="F144" s="23"/>
      <c r="G144" s="31"/>
      <c r="H144" s="23"/>
      <c r="I144" s="31"/>
      <c r="J144" s="23"/>
      <c r="K144" s="31"/>
    </row>
    <row r="145" spans="1:11" ht="25.5" customHeight="1">
      <c r="A145" s="24" t="s">
        <v>264</v>
      </c>
      <c r="D145" s="23"/>
      <c r="E145" s="31">
        <v>40621763.45</v>
      </c>
      <c r="F145" s="23"/>
      <c r="G145" s="31">
        <v>26256814.41</v>
      </c>
      <c r="H145" s="23"/>
      <c r="I145" s="31">
        <v>36376041</v>
      </c>
      <c r="J145" s="23"/>
      <c r="K145" s="31">
        <v>11631527.08</v>
      </c>
    </row>
    <row r="146" spans="1:11" ht="25.5" customHeight="1">
      <c r="A146" s="24" t="s">
        <v>246</v>
      </c>
      <c r="D146" s="23"/>
      <c r="E146" s="31">
        <v>6632542.92</v>
      </c>
      <c r="F146" s="23"/>
      <c r="G146" s="31">
        <v>3876764.88</v>
      </c>
      <c r="H146" s="23"/>
      <c r="I146" s="31">
        <v>8498664.31</v>
      </c>
      <c r="J146" s="23"/>
      <c r="K146" s="31">
        <v>5463103.21</v>
      </c>
    </row>
    <row r="147" spans="1:11" ht="25.5" customHeight="1">
      <c r="A147" s="24" t="s">
        <v>625</v>
      </c>
      <c r="D147" s="23"/>
      <c r="E147" s="31"/>
      <c r="F147" s="23"/>
      <c r="G147" s="31"/>
      <c r="H147" s="23"/>
      <c r="I147" s="31"/>
      <c r="J147" s="23"/>
      <c r="K147" s="31"/>
    </row>
    <row r="148" spans="1:11" ht="25.5" customHeight="1">
      <c r="A148" s="24" t="s">
        <v>624</v>
      </c>
      <c r="D148" s="23"/>
      <c r="E148" s="31">
        <v>0</v>
      </c>
      <c r="F148" s="23"/>
      <c r="G148" s="31">
        <v>0</v>
      </c>
      <c r="H148" s="23"/>
      <c r="I148" s="31">
        <v>0</v>
      </c>
      <c r="J148" s="23"/>
      <c r="K148" s="31">
        <v>13762841.07</v>
      </c>
    </row>
    <row r="149" spans="1:11" ht="25.5" customHeight="1">
      <c r="A149" s="23"/>
      <c r="B149" s="23"/>
      <c r="C149" s="24" t="s">
        <v>234</v>
      </c>
      <c r="E149" s="34">
        <f>SUM(E143:E148)</f>
        <v>335671080.54</v>
      </c>
      <c r="F149" s="23"/>
      <c r="G149" s="34">
        <f>SUM(G143:G148)</f>
        <v>222421273.54999998</v>
      </c>
      <c r="H149" s="23"/>
      <c r="I149" s="34">
        <f>SUM(I143:I148)</f>
        <v>288286929.91</v>
      </c>
      <c r="J149" s="23"/>
      <c r="K149" s="34">
        <f>SUM(K143:K148)</f>
        <v>116326692.79999998</v>
      </c>
    </row>
    <row r="150" spans="1:11" ht="25.5" customHeight="1">
      <c r="A150" s="24" t="s">
        <v>192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25.5" customHeight="1">
      <c r="A151" s="24" t="s">
        <v>247</v>
      </c>
      <c r="D151" s="23"/>
      <c r="E151" s="31">
        <v>164108579.93</v>
      </c>
      <c r="F151" s="23"/>
      <c r="G151" s="31">
        <v>103405013.02</v>
      </c>
      <c r="H151" s="23"/>
      <c r="I151" s="31">
        <v>139265903.91</v>
      </c>
      <c r="J151" s="23"/>
      <c r="K151" s="31">
        <v>47954981.21</v>
      </c>
    </row>
    <row r="152" spans="1:11" ht="25.5" customHeight="1">
      <c r="A152" s="24" t="s">
        <v>248</v>
      </c>
      <c r="D152" s="23"/>
      <c r="E152" s="31">
        <v>117955059.73</v>
      </c>
      <c r="F152" s="23"/>
      <c r="G152" s="31">
        <v>76851269.94</v>
      </c>
      <c r="H152" s="23"/>
      <c r="I152" s="31">
        <v>95681605.83</v>
      </c>
      <c r="J152" s="23"/>
      <c r="K152" s="31">
        <v>33312522.89</v>
      </c>
    </row>
    <row r="153" spans="1:11" ht="25.5" customHeight="1">
      <c r="A153" s="24" t="s">
        <v>249</v>
      </c>
      <c r="D153" s="23"/>
      <c r="E153" s="31">
        <v>8355581.93</v>
      </c>
      <c r="F153" s="23"/>
      <c r="G153" s="31">
        <v>8516276.23</v>
      </c>
      <c r="H153" s="23"/>
      <c r="I153" s="31">
        <v>2777251.52</v>
      </c>
      <c r="J153" s="23"/>
      <c r="K153" s="31">
        <v>3475403.44</v>
      </c>
    </row>
    <row r="154" spans="1:11" ht="25.5" customHeight="1">
      <c r="A154" s="24" t="s">
        <v>0</v>
      </c>
      <c r="D154" s="23"/>
      <c r="E154" s="31"/>
      <c r="F154" s="23"/>
      <c r="G154" s="31"/>
      <c r="H154" s="23"/>
      <c r="I154" s="31"/>
      <c r="J154" s="23"/>
      <c r="K154" s="31"/>
    </row>
    <row r="155" spans="1:11" ht="25.5" customHeight="1">
      <c r="A155" s="24" t="s">
        <v>568</v>
      </c>
      <c r="D155" s="23"/>
      <c r="E155" s="31">
        <v>0</v>
      </c>
      <c r="F155" s="23"/>
      <c r="G155" s="31">
        <v>0</v>
      </c>
      <c r="H155" s="23"/>
      <c r="I155" s="31">
        <v>4500287.4</v>
      </c>
      <c r="J155" s="23"/>
      <c r="K155" s="31">
        <v>0</v>
      </c>
    </row>
    <row r="156" spans="1:11" ht="25.5" customHeight="1">
      <c r="A156" s="23"/>
      <c r="B156" s="23"/>
      <c r="C156" s="24" t="s">
        <v>193</v>
      </c>
      <c r="E156" s="34">
        <f>SUM(E151:E155)</f>
        <v>290419221.59000003</v>
      </c>
      <c r="F156" s="23"/>
      <c r="G156" s="34">
        <f>SUM(G151:G155)</f>
        <v>188772559.18999997</v>
      </c>
      <c r="H156" s="23"/>
      <c r="I156" s="34">
        <f>SUM(I151:I155)</f>
        <v>242225048.66000003</v>
      </c>
      <c r="J156" s="23"/>
      <c r="K156" s="34">
        <f>SUM(K151:K155)</f>
        <v>84742907.53999999</v>
      </c>
    </row>
    <row r="157" spans="1:11" ht="25.5" customHeight="1">
      <c r="A157" s="24" t="s">
        <v>569</v>
      </c>
      <c r="B157" s="23"/>
      <c r="C157" s="23"/>
      <c r="D157" s="23"/>
      <c r="E157" s="31">
        <f>+E149-E156</f>
        <v>45251858.94999999</v>
      </c>
      <c r="F157" s="23"/>
      <c r="G157" s="31">
        <f>+G149-G156</f>
        <v>33648714.360000014</v>
      </c>
      <c r="H157" s="23"/>
      <c r="I157" s="31">
        <f>+I149-I156</f>
        <v>46061881.25</v>
      </c>
      <c r="J157" s="23"/>
      <c r="K157" s="31">
        <f>+K149-K156</f>
        <v>31583785.25999999</v>
      </c>
    </row>
    <row r="158" spans="1:11" ht="25.5" customHeight="1">
      <c r="A158" s="24" t="s">
        <v>216</v>
      </c>
      <c r="B158" s="23"/>
      <c r="C158" s="23"/>
      <c r="D158" s="23"/>
      <c r="E158" s="45">
        <v>-4365204.74</v>
      </c>
      <c r="F158" s="23"/>
      <c r="G158" s="45">
        <v>-3703556.72</v>
      </c>
      <c r="H158" s="23"/>
      <c r="I158" s="45">
        <v>-3279921.35</v>
      </c>
      <c r="J158" s="23"/>
      <c r="K158" s="45">
        <v>-1980176.39</v>
      </c>
    </row>
    <row r="159" spans="1:11" ht="25.5" customHeight="1">
      <c r="A159" s="24" t="s">
        <v>614</v>
      </c>
      <c r="B159" s="23"/>
      <c r="C159" s="23"/>
      <c r="D159" s="23"/>
      <c r="E159" s="31">
        <f>SUM(E157:E158)</f>
        <v>40886654.209999986</v>
      </c>
      <c r="F159" s="23"/>
      <c r="G159" s="31">
        <f>SUM(G157:G158)</f>
        <v>29945157.640000015</v>
      </c>
      <c r="H159" s="23"/>
      <c r="I159" s="31">
        <f>SUM(I157:I158)</f>
        <v>42781959.9</v>
      </c>
      <c r="J159" s="23"/>
      <c r="K159" s="31">
        <f>SUM(K157:K158)</f>
        <v>29603608.86999999</v>
      </c>
    </row>
    <row r="160" spans="1:11" ht="25.5" customHeight="1">
      <c r="A160" s="24" t="s">
        <v>613</v>
      </c>
      <c r="B160" s="23"/>
      <c r="C160" s="23"/>
      <c r="D160" s="23"/>
      <c r="E160" s="45">
        <v>258899.78</v>
      </c>
      <c r="F160" s="23"/>
      <c r="G160" s="45">
        <v>-341548.77</v>
      </c>
      <c r="H160" s="23"/>
      <c r="I160" s="45">
        <v>0</v>
      </c>
      <c r="J160" s="23"/>
      <c r="K160" s="45">
        <v>0</v>
      </c>
    </row>
    <row r="161" spans="1:11" ht="25.5" customHeight="1">
      <c r="A161" s="24" t="s">
        <v>615</v>
      </c>
      <c r="B161" s="23"/>
      <c r="C161" s="23"/>
      <c r="D161" s="23"/>
      <c r="E161" s="31">
        <f>SUM(E159:E160)</f>
        <v>41145553.98999999</v>
      </c>
      <c r="F161" s="23"/>
      <c r="G161" s="31">
        <f>SUM(G159:G160)</f>
        <v>29603608.870000016</v>
      </c>
      <c r="H161" s="23"/>
      <c r="I161" s="31">
        <f>SUM(I159:I160)</f>
        <v>42781959.9</v>
      </c>
      <c r="J161" s="23"/>
      <c r="K161" s="31">
        <f>SUM(K159:K160)</f>
        <v>29603608.86999999</v>
      </c>
    </row>
    <row r="162" spans="1:11" ht="25.5" customHeight="1">
      <c r="A162" s="24" t="s">
        <v>210</v>
      </c>
      <c r="B162" s="23"/>
      <c r="C162" s="23"/>
      <c r="D162" s="23"/>
      <c r="E162" s="31"/>
      <c r="F162" s="23"/>
      <c r="G162" s="31"/>
      <c r="H162" s="23"/>
      <c r="I162" s="31"/>
      <c r="J162" s="23"/>
      <c r="K162" s="31"/>
    </row>
    <row r="163" spans="1:11" ht="25.5" customHeight="1">
      <c r="A163" s="24" t="s">
        <v>482</v>
      </c>
      <c r="B163" s="23"/>
      <c r="C163" s="23"/>
      <c r="D163" s="23"/>
      <c r="E163" s="31">
        <v>1636405.91</v>
      </c>
      <c r="F163" s="23"/>
      <c r="G163" s="31">
        <v>0</v>
      </c>
      <c r="H163" s="32"/>
      <c r="I163" s="31">
        <v>0</v>
      </c>
      <c r="J163" s="26" t="s">
        <v>289</v>
      </c>
      <c r="K163" s="31">
        <v>0</v>
      </c>
    </row>
    <row r="164" spans="1:11" ht="25.5" customHeight="1" thickBot="1">
      <c r="A164" s="24" t="s">
        <v>235</v>
      </c>
      <c r="B164" s="23"/>
      <c r="C164" s="23"/>
      <c r="D164" s="23"/>
      <c r="E164" s="46">
        <f>SUM(E161:E163)</f>
        <v>42781959.89999998</v>
      </c>
      <c r="F164" s="23"/>
      <c r="G164" s="46">
        <f>SUM(G161:G163)</f>
        <v>29603608.870000016</v>
      </c>
      <c r="H164" s="23"/>
      <c r="I164" s="46">
        <f>SUM(I161:I163)</f>
        <v>42781959.9</v>
      </c>
      <c r="J164" s="23"/>
      <c r="K164" s="46">
        <f>SUM(K161:K163)</f>
        <v>29603608.86999999</v>
      </c>
    </row>
    <row r="165" spans="1:11" ht="25.5" customHeight="1" thickTop="1">
      <c r="A165" s="24"/>
      <c r="B165" s="23"/>
      <c r="C165" s="23"/>
      <c r="D165" s="23"/>
      <c r="E165" s="33"/>
      <c r="F165" s="23"/>
      <c r="G165" s="33"/>
      <c r="H165" s="23"/>
      <c r="I165" s="33"/>
      <c r="J165" s="23"/>
      <c r="K165" s="33"/>
    </row>
    <row r="166" spans="1:11" ht="25.5" customHeight="1">
      <c r="A166" s="107" t="s">
        <v>203</v>
      </c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1:11" ht="25.5" customHeight="1">
      <c r="A167" s="24"/>
      <c r="B167" s="23"/>
      <c r="C167" s="23"/>
      <c r="D167" s="23"/>
      <c r="E167" s="33"/>
      <c r="F167" s="23"/>
      <c r="G167" s="33"/>
      <c r="H167" s="23"/>
      <c r="I167" s="33"/>
      <c r="J167" s="23"/>
      <c r="K167" s="33"/>
    </row>
    <row r="168" spans="1:11" ht="24" customHeight="1">
      <c r="A168" s="106" t="s">
        <v>330</v>
      </c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</row>
    <row r="169" spans="1:11" ht="24" customHeight="1">
      <c r="A169" s="106" t="s">
        <v>589</v>
      </c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</row>
    <row r="170" spans="1:11" ht="24" customHeight="1">
      <c r="A170" s="106" t="s">
        <v>396</v>
      </c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</row>
    <row r="171" spans="1:11" ht="24" customHeight="1">
      <c r="A171" s="106" t="s">
        <v>391</v>
      </c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</row>
    <row r="172" spans="1:11" ht="24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 ht="24" customHeight="1">
      <c r="A173" s="23"/>
      <c r="B173" s="23"/>
      <c r="C173" s="23"/>
      <c r="D173" s="23"/>
      <c r="E173" s="108" t="s">
        <v>244</v>
      </c>
      <c r="F173" s="108"/>
      <c r="G173" s="108"/>
      <c r="H173" s="23"/>
      <c r="I173" s="108" t="s">
        <v>243</v>
      </c>
      <c r="J173" s="108"/>
      <c r="K173" s="108"/>
    </row>
    <row r="174" spans="1:11" ht="24" customHeight="1">
      <c r="A174" s="23"/>
      <c r="B174" s="23"/>
      <c r="C174" s="23"/>
      <c r="D174" s="30" t="s">
        <v>282</v>
      </c>
      <c r="E174" s="53"/>
      <c r="F174" s="55" t="s">
        <v>623</v>
      </c>
      <c r="G174" s="53"/>
      <c r="H174" s="23"/>
      <c r="I174" s="53"/>
      <c r="J174" s="55" t="s">
        <v>623</v>
      </c>
      <c r="K174" s="53"/>
    </row>
    <row r="175" spans="1:11" ht="25.5" customHeight="1">
      <c r="A175" s="24" t="s">
        <v>236</v>
      </c>
      <c r="B175" s="23"/>
      <c r="C175" s="23"/>
      <c r="D175" s="23"/>
      <c r="E175" s="31"/>
      <c r="F175" s="23"/>
      <c r="G175" s="31"/>
      <c r="H175" s="23"/>
      <c r="I175" s="31"/>
      <c r="J175" s="23"/>
      <c r="K175" s="31"/>
    </row>
    <row r="176" spans="1:11" ht="25.5" customHeight="1">
      <c r="A176" s="23"/>
      <c r="B176" s="23" t="s">
        <v>211</v>
      </c>
      <c r="C176" s="23"/>
      <c r="D176" s="23"/>
      <c r="E176" s="23">
        <v>1.14</v>
      </c>
      <c r="F176" s="23"/>
      <c r="G176" s="23">
        <v>0.82</v>
      </c>
      <c r="H176" s="23"/>
      <c r="I176" s="23">
        <v>1.19</v>
      </c>
      <c r="J176" s="23"/>
      <c r="K176" s="23">
        <v>0.82</v>
      </c>
    </row>
    <row r="177" spans="1:11" ht="25.5" customHeight="1">
      <c r="A177" s="23"/>
      <c r="B177" s="23" t="s">
        <v>210</v>
      </c>
      <c r="C177" s="23"/>
      <c r="D177" s="23"/>
      <c r="E177" s="23">
        <v>0.05</v>
      </c>
      <c r="F177" s="23"/>
      <c r="G177" s="23">
        <v>0</v>
      </c>
      <c r="H177" s="23"/>
      <c r="I177" s="23">
        <v>0</v>
      </c>
      <c r="J177" s="23"/>
      <c r="K177" s="23">
        <v>0</v>
      </c>
    </row>
    <row r="178" spans="1:11" ht="25.5" customHeight="1" thickBot="1">
      <c r="A178" s="23"/>
      <c r="B178" s="24" t="s">
        <v>235</v>
      </c>
      <c r="C178" s="24"/>
      <c r="D178" s="23"/>
      <c r="E178" s="27">
        <f>SUM(E176:E177)</f>
        <v>1.19</v>
      </c>
      <c r="F178" s="23"/>
      <c r="G178" s="27">
        <f>SUM(G176:G177)</f>
        <v>0.82</v>
      </c>
      <c r="H178" s="23"/>
      <c r="I178" s="27">
        <f>SUM(I176:I177)</f>
        <v>1.19</v>
      </c>
      <c r="J178" s="23"/>
      <c r="K178" s="27">
        <f>SUM(K176:K177)</f>
        <v>0.82</v>
      </c>
    </row>
    <row r="179" spans="1:11" ht="25.5" customHeight="1" thickTop="1">
      <c r="A179" s="23"/>
      <c r="B179" s="23"/>
      <c r="C179" s="23"/>
      <c r="D179" s="23"/>
      <c r="E179" s="23"/>
      <c r="F179" s="23"/>
      <c r="G179" s="23"/>
      <c r="H179" s="23"/>
      <c r="I179" s="25"/>
      <c r="J179" s="23"/>
      <c r="K179" s="25"/>
    </row>
    <row r="180" spans="1:11" ht="25.5" customHeight="1">
      <c r="A180" s="23"/>
      <c r="B180" s="23"/>
      <c r="C180" s="23"/>
      <c r="D180" s="23"/>
      <c r="E180" s="23"/>
      <c r="F180" s="23"/>
      <c r="G180" s="23"/>
      <c r="H180" s="23"/>
      <c r="I180" s="25"/>
      <c r="J180" s="23"/>
      <c r="K180" s="25"/>
    </row>
    <row r="181" spans="1:11" ht="25.5" customHeight="1">
      <c r="A181" s="23"/>
      <c r="B181" s="23"/>
      <c r="C181" s="23"/>
      <c r="D181" s="23"/>
      <c r="E181" s="23"/>
      <c r="F181" s="23"/>
      <c r="G181" s="23"/>
      <c r="H181" s="23"/>
      <c r="I181" s="25"/>
      <c r="J181" s="23"/>
      <c r="K181" s="25"/>
    </row>
    <row r="182" spans="1:11" ht="25.5" customHeight="1">
      <c r="A182" s="24" t="s">
        <v>194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ht="25.5" customHeight="1"/>
    <row r="184" spans="1:11" ht="29.25" customHeight="1">
      <c r="A184" s="106" t="s">
        <v>330</v>
      </c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</row>
    <row r="185" spans="1:11" ht="29.25" customHeight="1">
      <c r="A185" s="106" t="s">
        <v>45</v>
      </c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</row>
    <row r="186" spans="1:11" ht="29.25" customHeight="1">
      <c r="A186" s="106" t="s">
        <v>425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</row>
    <row r="187" spans="1:11" ht="29.25" customHeight="1">
      <c r="A187" s="106" t="s">
        <v>570</v>
      </c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</row>
    <row r="188" spans="1:11" ht="29.2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ht="29.25" customHeight="1">
      <c r="A189" s="23"/>
      <c r="B189" s="23"/>
      <c r="C189" s="23"/>
      <c r="D189" s="23"/>
      <c r="F189" s="56"/>
      <c r="H189" s="23"/>
      <c r="I189" s="56" t="s">
        <v>244</v>
      </c>
      <c r="J189" s="56"/>
      <c r="K189" s="56" t="s">
        <v>484</v>
      </c>
    </row>
    <row r="190" spans="1:11" ht="29.25" customHeight="1">
      <c r="A190" s="23"/>
      <c r="B190" s="23"/>
      <c r="C190" s="23"/>
      <c r="D190" s="23"/>
      <c r="F190" s="56"/>
      <c r="H190" s="23"/>
      <c r="I190" s="58"/>
      <c r="J190" s="56"/>
      <c r="K190" s="58" t="s">
        <v>485</v>
      </c>
    </row>
    <row r="191" spans="1:11" ht="29.25" customHeight="1">
      <c r="A191" s="23"/>
      <c r="B191" s="23"/>
      <c r="C191" s="23"/>
      <c r="D191" s="30"/>
      <c r="E191" s="60"/>
      <c r="F191" s="75"/>
      <c r="H191" s="23"/>
      <c r="I191" s="53"/>
      <c r="J191" s="55" t="s">
        <v>483</v>
      </c>
      <c r="K191" s="58"/>
    </row>
    <row r="192" spans="1:10" s="11" customFormat="1" ht="29.25" customHeight="1">
      <c r="A192" s="23" t="s">
        <v>46</v>
      </c>
      <c r="B192" s="24"/>
      <c r="C192" s="24"/>
      <c r="D192" s="23"/>
      <c r="E192" s="23"/>
      <c r="F192" s="23"/>
      <c r="H192" s="23"/>
      <c r="I192" s="23"/>
      <c r="J192" s="23"/>
    </row>
    <row r="193" spans="1:11" s="11" customFormat="1" ht="29.25" customHeight="1">
      <c r="A193" s="23" t="s">
        <v>63</v>
      </c>
      <c r="B193" s="24"/>
      <c r="C193" s="24"/>
      <c r="D193" s="23"/>
      <c r="E193" s="23"/>
      <c r="F193" s="23"/>
      <c r="H193" s="23"/>
      <c r="I193" s="23">
        <f>+E164</f>
        <v>42781959.89999998</v>
      </c>
      <c r="J193" s="23">
        <f>+H182</f>
        <v>0</v>
      </c>
      <c r="K193" s="23">
        <f>+I164</f>
        <v>42781959.9</v>
      </c>
    </row>
    <row r="194" spans="1:11" s="11" customFormat="1" ht="29.25" customHeight="1">
      <c r="A194" s="23" t="s">
        <v>452</v>
      </c>
      <c r="B194" s="24"/>
      <c r="C194" s="24"/>
      <c r="D194" s="23"/>
      <c r="E194" s="23"/>
      <c r="F194" s="23"/>
      <c r="H194" s="23"/>
      <c r="I194" s="23">
        <v>-258899.78</v>
      </c>
      <c r="J194" s="23"/>
      <c r="K194" s="23">
        <v>0</v>
      </c>
    </row>
    <row r="195" spans="1:11" s="11" customFormat="1" ht="29.25" customHeight="1">
      <c r="A195" s="23" t="s">
        <v>47</v>
      </c>
      <c r="B195" s="24"/>
      <c r="C195" s="24"/>
      <c r="D195" s="23"/>
      <c r="E195" s="23"/>
      <c r="F195" s="23"/>
      <c r="H195" s="23"/>
      <c r="I195" s="23"/>
      <c r="J195" s="23"/>
      <c r="K195" s="23"/>
    </row>
    <row r="196" spans="1:11" s="11" customFormat="1" ht="29.25" customHeight="1">
      <c r="A196" s="23" t="s">
        <v>48</v>
      </c>
      <c r="B196" s="24"/>
      <c r="C196" s="24"/>
      <c r="D196" s="23"/>
      <c r="E196" s="23"/>
      <c r="F196" s="23"/>
      <c r="H196" s="23"/>
      <c r="I196" s="23"/>
      <c r="J196" s="23"/>
      <c r="K196" s="23"/>
    </row>
    <row r="197" spans="1:11" s="11" customFormat="1" ht="29.25" customHeight="1">
      <c r="A197" s="23"/>
      <c r="B197" s="24" t="s">
        <v>49</v>
      </c>
      <c r="C197" s="24"/>
      <c r="D197" s="23"/>
      <c r="E197" s="23"/>
      <c r="F197" s="23"/>
      <c r="H197" s="23"/>
      <c r="I197" s="23">
        <v>7575826.21</v>
      </c>
      <c r="J197" s="23">
        <v>18388851.88</v>
      </c>
      <c r="K197" s="23">
        <v>5483407.79</v>
      </c>
    </row>
    <row r="198" spans="1:11" s="11" customFormat="1" ht="29.25" customHeight="1">
      <c r="A198" s="23"/>
      <c r="B198" s="24" t="s">
        <v>301</v>
      </c>
      <c r="C198" s="24"/>
      <c r="D198" s="23"/>
      <c r="E198" s="23"/>
      <c r="F198" s="23"/>
      <c r="H198" s="23"/>
      <c r="I198" s="23">
        <v>3859458.82</v>
      </c>
      <c r="J198" s="23">
        <v>11198286.52</v>
      </c>
      <c r="K198" s="23">
        <v>2777251.52</v>
      </c>
    </row>
    <row r="199" spans="1:11" s="11" customFormat="1" ht="29.25" customHeight="1">
      <c r="A199" s="23"/>
      <c r="B199" s="24" t="s">
        <v>424</v>
      </c>
      <c r="C199" s="24"/>
      <c r="D199" s="23"/>
      <c r="E199" s="23"/>
      <c r="F199" s="23"/>
      <c r="H199" s="23"/>
      <c r="I199" s="23">
        <v>0</v>
      </c>
      <c r="J199" s="23"/>
      <c r="K199" s="23">
        <v>4500287.4</v>
      </c>
    </row>
    <row r="200" spans="1:11" s="11" customFormat="1" ht="29.25" customHeight="1">
      <c r="A200" s="23"/>
      <c r="B200" s="24" t="s">
        <v>64</v>
      </c>
      <c r="C200" s="24"/>
      <c r="D200" s="23"/>
      <c r="E200" s="23"/>
      <c r="F200" s="23"/>
      <c r="H200" s="23"/>
      <c r="I200" s="23">
        <v>737013.82</v>
      </c>
      <c r="J200" s="23">
        <v>674727.03</v>
      </c>
      <c r="K200" s="23">
        <v>2757110.55</v>
      </c>
    </row>
    <row r="201" spans="1:11" s="11" customFormat="1" ht="29.25" customHeight="1">
      <c r="A201" s="23"/>
      <c r="B201" s="24" t="s">
        <v>50</v>
      </c>
      <c r="C201" s="24"/>
      <c r="D201" s="23"/>
      <c r="E201" s="23"/>
      <c r="F201" s="23"/>
      <c r="H201" s="23"/>
      <c r="I201" s="23">
        <v>-879542.27</v>
      </c>
      <c r="J201" s="23">
        <v>-224298.07</v>
      </c>
      <c r="K201" s="23">
        <v>-879542.27</v>
      </c>
    </row>
    <row r="202" spans="1:11" s="11" customFormat="1" ht="29.25" customHeight="1">
      <c r="A202" s="23" t="s">
        <v>51</v>
      </c>
      <c r="B202" s="24"/>
      <c r="C202" s="24"/>
      <c r="D202" s="23"/>
      <c r="E202" s="23"/>
      <c r="F202" s="23"/>
      <c r="H202" s="23"/>
      <c r="I202" s="23"/>
      <c r="J202" s="23"/>
      <c r="K202" s="23"/>
    </row>
    <row r="203" spans="1:11" s="11" customFormat="1" ht="29.25" customHeight="1">
      <c r="A203" s="23"/>
      <c r="B203" s="24" t="s">
        <v>52</v>
      </c>
      <c r="C203" s="24"/>
      <c r="D203" s="23"/>
      <c r="E203" s="23"/>
      <c r="F203" s="23"/>
      <c r="H203" s="23"/>
      <c r="I203" s="23">
        <v>-73260891.16</v>
      </c>
      <c r="J203" s="23">
        <v>-41005643.56</v>
      </c>
      <c r="K203" s="23">
        <v>-81827421.53</v>
      </c>
    </row>
    <row r="204" spans="1:11" s="11" customFormat="1" ht="29.25" customHeight="1">
      <c r="A204" s="23"/>
      <c r="B204" s="24" t="s">
        <v>469</v>
      </c>
      <c r="C204" s="24"/>
      <c r="D204" s="23"/>
      <c r="E204" s="23"/>
      <c r="F204" s="23"/>
      <c r="H204" s="23"/>
      <c r="I204" s="23">
        <v>0</v>
      </c>
      <c r="J204" s="23"/>
      <c r="K204" s="23">
        <v>-26300000</v>
      </c>
    </row>
    <row r="205" spans="1:11" s="11" customFormat="1" ht="29.25" customHeight="1">
      <c r="A205" s="23"/>
      <c r="B205" s="24" t="s">
        <v>53</v>
      </c>
      <c r="C205" s="24"/>
      <c r="D205" s="23"/>
      <c r="E205" s="23"/>
      <c r="F205" s="23"/>
      <c r="H205" s="23"/>
      <c r="I205" s="23">
        <v>-14841445.2</v>
      </c>
      <c r="J205" s="23">
        <v>-8279372.14</v>
      </c>
      <c r="K205" s="23">
        <v>-15787145.41</v>
      </c>
    </row>
    <row r="206" spans="1:11" s="11" customFormat="1" ht="29.25" customHeight="1">
      <c r="A206" s="23"/>
      <c r="B206" s="24" t="s">
        <v>54</v>
      </c>
      <c r="C206" s="24"/>
      <c r="D206" s="23"/>
      <c r="E206" s="23"/>
      <c r="F206" s="23"/>
      <c r="H206" s="23"/>
      <c r="I206" s="23">
        <v>-17044848.65</v>
      </c>
      <c r="J206" s="23">
        <v>-1443396.32</v>
      </c>
      <c r="K206" s="23">
        <v>-24998730.77</v>
      </c>
    </row>
    <row r="207" spans="1:11" s="11" customFormat="1" ht="29.25" customHeight="1">
      <c r="A207" s="23"/>
      <c r="B207" s="24" t="s">
        <v>206</v>
      </c>
      <c r="C207" s="24"/>
      <c r="D207" s="23"/>
      <c r="E207" s="23"/>
      <c r="F207" s="23"/>
      <c r="H207" s="23"/>
      <c r="I207" s="23">
        <v>-1589645.51</v>
      </c>
      <c r="J207" s="23">
        <v>-20282639.02</v>
      </c>
      <c r="K207" s="23">
        <v>-1660404.28</v>
      </c>
    </row>
    <row r="208" spans="1:11" s="11" customFormat="1" ht="29.25" customHeight="1">
      <c r="A208" s="23"/>
      <c r="B208" s="24" t="s">
        <v>602</v>
      </c>
      <c r="C208" s="24"/>
      <c r="D208" s="23"/>
      <c r="E208" s="23"/>
      <c r="F208" s="23"/>
      <c r="H208" s="23"/>
      <c r="I208" s="23">
        <v>90000</v>
      </c>
      <c r="J208" s="23"/>
      <c r="K208" s="23">
        <v>60000</v>
      </c>
    </row>
    <row r="209" spans="1:11" s="11" customFormat="1" ht="29.25" customHeight="1">
      <c r="A209" s="23"/>
      <c r="B209" s="24" t="s">
        <v>65</v>
      </c>
      <c r="C209" s="24"/>
      <c r="D209" s="23"/>
      <c r="E209" s="23"/>
      <c r="F209" s="23"/>
      <c r="H209" s="23"/>
      <c r="I209" s="23">
        <v>-929427.6</v>
      </c>
      <c r="J209" s="23">
        <v>688007.39</v>
      </c>
      <c r="K209" s="23">
        <v>-880024.84</v>
      </c>
    </row>
    <row r="210" spans="1:10" s="11" customFormat="1" ht="29.25" customHeight="1">
      <c r="A210" s="23"/>
      <c r="B210" s="24"/>
      <c r="C210" s="24"/>
      <c r="D210" s="23"/>
      <c r="E210" s="23"/>
      <c r="F210" s="23"/>
      <c r="H210" s="23"/>
      <c r="I210" s="23"/>
      <c r="J210" s="23"/>
    </row>
    <row r="211" spans="1:11" s="11" customFormat="1" ht="32.25" customHeight="1">
      <c r="A211" s="109" t="s">
        <v>203</v>
      </c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1:10" s="11" customFormat="1" ht="32.25" customHeight="1">
      <c r="A212" s="23"/>
      <c r="B212" s="24"/>
      <c r="C212" s="24"/>
      <c r="D212" s="23"/>
      <c r="E212" s="23"/>
      <c r="F212" s="23"/>
      <c r="G212" s="23"/>
      <c r="H212" s="23"/>
      <c r="I212" s="23"/>
      <c r="J212" s="23"/>
    </row>
    <row r="213" spans="1:11" ht="32.25" customHeight="1">
      <c r="A213" s="106" t="s">
        <v>330</v>
      </c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</row>
    <row r="214" spans="1:11" ht="32.25" customHeight="1">
      <c r="A214" s="106" t="s">
        <v>471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</row>
    <row r="215" spans="1:11" ht="32.25" customHeight="1">
      <c r="A215" s="106" t="s">
        <v>425</v>
      </c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</row>
    <row r="216" spans="1:11" ht="32.25" customHeight="1">
      <c r="A216" s="106" t="s">
        <v>570</v>
      </c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</row>
    <row r="217" spans="1:11" ht="32.2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1:11" ht="32.25" customHeight="1">
      <c r="A218" s="23"/>
      <c r="B218" s="23"/>
      <c r="C218" s="23"/>
      <c r="D218" s="23"/>
      <c r="F218" s="56"/>
      <c r="G218" s="56"/>
      <c r="H218" s="23"/>
      <c r="I218" s="56" t="s">
        <v>244</v>
      </c>
      <c r="J218" s="56"/>
      <c r="K218" s="56" t="s">
        <v>484</v>
      </c>
    </row>
    <row r="219" spans="1:11" ht="32.25" customHeight="1">
      <c r="A219" s="23"/>
      <c r="B219" s="23"/>
      <c r="C219" s="23"/>
      <c r="D219" s="30"/>
      <c r="F219" s="15"/>
      <c r="G219" s="60"/>
      <c r="H219" s="23"/>
      <c r="I219" s="58"/>
      <c r="J219" s="56"/>
      <c r="K219" s="58" t="s">
        <v>485</v>
      </c>
    </row>
    <row r="220" spans="1:11" ht="32.25" customHeight="1">
      <c r="A220" s="23"/>
      <c r="B220" s="23"/>
      <c r="C220" s="23"/>
      <c r="D220" s="30"/>
      <c r="F220" s="15"/>
      <c r="G220" s="60"/>
      <c r="H220" s="23"/>
      <c r="I220" s="53"/>
      <c r="J220" s="55" t="s">
        <v>483</v>
      </c>
      <c r="K220" s="58"/>
    </row>
    <row r="221" spans="1:8" s="11" customFormat="1" ht="32.25" customHeight="1">
      <c r="A221" s="23" t="s">
        <v>470</v>
      </c>
      <c r="B221" s="24"/>
      <c r="C221" s="24"/>
      <c r="D221" s="23"/>
      <c r="E221" s="23"/>
      <c r="F221" s="23"/>
      <c r="G221" s="23"/>
      <c r="H221" s="23"/>
    </row>
    <row r="222" spans="1:11" s="11" customFormat="1" ht="32.25" customHeight="1">
      <c r="A222" s="23"/>
      <c r="B222" s="24" t="s">
        <v>55</v>
      </c>
      <c r="C222" s="24"/>
      <c r="D222" s="23"/>
      <c r="E222" s="23"/>
      <c r="F222" s="23"/>
      <c r="G222" s="23"/>
      <c r="H222" s="23"/>
      <c r="I222" s="23">
        <v>55396993.97</v>
      </c>
      <c r="J222" s="23">
        <v>16631083.24</v>
      </c>
      <c r="K222" s="11">
        <v>100503198.75</v>
      </c>
    </row>
    <row r="223" spans="1:11" s="11" customFormat="1" ht="32.25" customHeight="1">
      <c r="A223" s="23"/>
      <c r="B223" s="24" t="s">
        <v>56</v>
      </c>
      <c r="C223" s="24"/>
      <c r="D223" s="23"/>
      <c r="E223" s="23"/>
      <c r="F223" s="23"/>
      <c r="G223" s="23"/>
      <c r="H223" s="23"/>
      <c r="I223" s="23">
        <v>-10506154.72</v>
      </c>
      <c r="J223" s="23">
        <v>1193118.65</v>
      </c>
      <c r="K223" s="11">
        <v>-2276728.79</v>
      </c>
    </row>
    <row r="224" spans="1:11" s="11" customFormat="1" ht="32.25" customHeight="1">
      <c r="A224" s="23"/>
      <c r="B224" s="24" t="s">
        <v>66</v>
      </c>
      <c r="C224" s="24"/>
      <c r="D224" s="23"/>
      <c r="E224" s="23"/>
      <c r="F224" s="23"/>
      <c r="G224" s="23"/>
      <c r="H224" s="23"/>
      <c r="I224" s="23">
        <v>5728883.46</v>
      </c>
      <c r="J224" s="23"/>
      <c r="K224" s="11">
        <v>6602097.09</v>
      </c>
    </row>
    <row r="225" spans="1:11" s="11" customFormat="1" ht="32.25" customHeight="1">
      <c r="A225" s="23"/>
      <c r="B225" s="24" t="s">
        <v>57</v>
      </c>
      <c r="C225" s="24"/>
      <c r="D225" s="23"/>
      <c r="E225" s="23"/>
      <c r="F225" s="23"/>
      <c r="G225" s="23"/>
      <c r="H225" s="23"/>
      <c r="I225" s="23">
        <v>11076934.78</v>
      </c>
      <c r="J225" s="23">
        <v>-765400.88</v>
      </c>
      <c r="K225" s="11">
        <v>12000032.84</v>
      </c>
    </row>
    <row r="226" spans="1:11" s="11" customFormat="1" ht="32.25" customHeight="1">
      <c r="A226" s="23"/>
      <c r="B226" s="24" t="s">
        <v>67</v>
      </c>
      <c r="C226" s="24"/>
      <c r="D226" s="23"/>
      <c r="E226" s="23"/>
      <c r="F226" s="23"/>
      <c r="G226" s="25"/>
      <c r="H226" s="23"/>
      <c r="I226" s="48">
        <v>2503467.17</v>
      </c>
      <c r="J226" s="23"/>
      <c r="K226" s="71">
        <v>2059492.29</v>
      </c>
    </row>
    <row r="227" spans="1:10" s="11" customFormat="1" ht="32.25" customHeight="1">
      <c r="A227" s="23" t="s">
        <v>58</v>
      </c>
      <c r="B227" s="24"/>
      <c r="C227" s="24"/>
      <c r="D227" s="23"/>
      <c r="E227" s="23"/>
      <c r="F227" s="23"/>
      <c r="G227" s="52"/>
      <c r="H227" s="23"/>
      <c r="I227" s="23"/>
      <c r="J227" s="25">
        <f>SUM(J193:J225)</f>
        <v>-23226675.280000005</v>
      </c>
    </row>
    <row r="228" spans="1:11" s="11" customFormat="1" ht="32.25" customHeight="1">
      <c r="A228" s="23" t="s">
        <v>68</v>
      </c>
      <c r="B228" s="24"/>
      <c r="C228" s="24"/>
      <c r="D228" s="23"/>
      <c r="E228" s="23"/>
      <c r="F228" s="23"/>
      <c r="G228" s="25"/>
      <c r="H228" s="23"/>
      <c r="I228" s="23">
        <f>SUM(I193:I226)</f>
        <v>10439683.239999987</v>
      </c>
      <c r="J228" s="25"/>
      <c r="K228" s="23">
        <f>SUM(K193:K226)</f>
        <v>24914840.239999987</v>
      </c>
    </row>
    <row r="229" spans="1:11" s="11" customFormat="1" ht="32.25" customHeight="1">
      <c r="A229" s="23" t="s">
        <v>69</v>
      </c>
      <c r="B229" s="24"/>
      <c r="C229" s="24"/>
      <c r="D229" s="23"/>
      <c r="E229" s="23"/>
      <c r="F229" s="23"/>
      <c r="G229" s="25"/>
      <c r="H229" s="23"/>
      <c r="I229" s="23">
        <v>-1636405.91</v>
      </c>
      <c r="J229" s="25"/>
      <c r="K229" s="11">
        <v>0</v>
      </c>
    </row>
    <row r="230" spans="1:11" s="11" customFormat="1" ht="32.25" customHeight="1">
      <c r="A230" s="23" t="s">
        <v>58</v>
      </c>
      <c r="B230" s="24"/>
      <c r="C230" s="24"/>
      <c r="D230" s="23"/>
      <c r="E230" s="23"/>
      <c r="F230" s="23"/>
      <c r="G230" s="25"/>
      <c r="H230" s="23"/>
      <c r="I230" s="74">
        <f>SUM(I228:I229)</f>
        <v>8803277.329999987</v>
      </c>
      <c r="J230" s="25"/>
      <c r="K230" s="74">
        <f>SUM(K228:K229)</f>
        <v>24914840.239999987</v>
      </c>
    </row>
    <row r="231" spans="1:10" s="11" customFormat="1" ht="32.25" customHeight="1">
      <c r="A231" s="23" t="s">
        <v>59</v>
      </c>
      <c r="B231" s="24"/>
      <c r="C231" s="24"/>
      <c r="D231" s="23"/>
      <c r="E231" s="23"/>
      <c r="F231" s="23"/>
      <c r="G231" s="25"/>
      <c r="H231" s="23"/>
      <c r="I231" s="23"/>
      <c r="J231" s="23"/>
    </row>
    <row r="232" spans="1:11" s="11" customFormat="1" ht="32.25" customHeight="1">
      <c r="A232" s="23"/>
      <c r="B232" s="24" t="s">
        <v>70</v>
      </c>
      <c r="C232" s="24"/>
      <c r="D232" s="23"/>
      <c r="E232" s="23"/>
      <c r="F232" s="23"/>
      <c r="G232" s="25"/>
      <c r="H232" s="23"/>
      <c r="I232" s="23">
        <v>-5957360.7</v>
      </c>
      <c r="J232" s="23">
        <v>-2033927.09</v>
      </c>
      <c r="K232" s="11">
        <v>-5957360.7</v>
      </c>
    </row>
    <row r="233" spans="1:11" s="11" customFormat="1" ht="32.25" customHeight="1">
      <c r="A233" s="23"/>
      <c r="B233" s="24" t="s">
        <v>71</v>
      </c>
      <c r="C233" s="24"/>
      <c r="D233" s="23"/>
      <c r="E233" s="23"/>
      <c r="F233" s="23"/>
      <c r="G233" s="25"/>
      <c r="H233" s="23"/>
      <c r="I233" s="23">
        <v>244330.07</v>
      </c>
      <c r="J233" s="23">
        <v>-58401817.38</v>
      </c>
      <c r="K233" s="11">
        <v>16485.26</v>
      </c>
    </row>
    <row r="234" spans="1:11" s="11" customFormat="1" ht="32.25" customHeight="1">
      <c r="A234" s="23" t="s">
        <v>60</v>
      </c>
      <c r="B234" s="24"/>
      <c r="C234" s="24"/>
      <c r="D234" s="23"/>
      <c r="E234" s="23"/>
      <c r="F234" s="23"/>
      <c r="G234" s="25"/>
      <c r="H234" s="23"/>
      <c r="I234" s="74">
        <f>SUM(I232:I233)</f>
        <v>-5713030.63</v>
      </c>
      <c r="J234" s="25">
        <f>SUM(J232:J233)</f>
        <v>-60435744.470000006</v>
      </c>
      <c r="K234" s="74">
        <f>SUM(K232:K233)</f>
        <v>-5940875.44</v>
      </c>
    </row>
    <row r="235" spans="1:11" s="11" customFormat="1" ht="32.25" customHeight="1">
      <c r="A235" s="23"/>
      <c r="B235" s="24"/>
      <c r="C235" s="24"/>
      <c r="D235" s="23"/>
      <c r="E235" s="23"/>
      <c r="F235" s="23"/>
      <c r="G235" s="25"/>
      <c r="H235" s="23"/>
      <c r="I235" s="25"/>
      <c r="J235" s="25"/>
      <c r="K235" s="25"/>
    </row>
    <row r="236" spans="1:11" s="11" customFormat="1" ht="26.25" customHeight="1">
      <c r="A236" s="109" t="s">
        <v>204</v>
      </c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1:10" s="11" customFormat="1" ht="26.25" customHeight="1">
      <c r="A237" s="23"/>
      <c r="B237" s="24"/>
      <c r="C237" s="24"/>
      <c r="D237" s="23"/>
      <c r="E237" s="23"/>
      <c r="F237" s="23"/>
      <c r="G237" s="23"/>
      <c r="H237" s="23"/>
      <c r="I237" s="23"/>
      <c r="J237" s="23"/>
    </row>
    <row r="238" spans="1:11" ht="26.25" customHeight="1">
      <c r="A238" s="106" t="s">
        <v>330</v>
      </c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</row>
    <row r="239" spans="1:11" ht="26.25" customHeight="1">
      <c r="A239" s="106" t="s">
        <v>471</v>
      </c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</row>
    <row r="240" spans="1:11" ht="26.25" customHeight="1">
      <c r="A240" s="106" t="s">
        <v>425</v>
      </c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</row>
    <row r="241" spans="1:11" ht="26.25" customHeight="1">
      <c r="A241" s="106" t="s">
        <v>570</v>
      </c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</row>
    <row r="242" spans="1:11" ht="26.2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1:11" ht="26.25" customHeight="1">
      <c r="A243" s="23"/>
      <c r="B243" s="23"/>
      <c r="C243" s="23"/>
      <c r="D243" s="23"/>
      <c r="F243" s="56"/>
      <c r="G243" s="56"/>
      <c r="H243" s="23"/>
      <c r="I243" s="56" t="s">
        <v>244</v>
      </c>
      <c r="J243" s="56"/>
      <c r="K243" s="56" t="s">
        <v>484</v>
      </c>
    </row>
    <row r="244" spans="1:11" ht="26.25" customHeight="1">
      <c r="A244" s="23"/>
      <c r="B244" s="23"/>
      <c r="C244" s="23"/>
      <c r="D244" s="30"/>
      <c r="F244" s="15"/>
      <c r="G244" s="60"/>
      <c r="H244" s="23"/>
      <c r="I244" s="58"/>
      <c r="J244" s="56"/>
      <c r="K244" s="58" t="s">
        <v>485</v>
      </c>
    </row>
    <row r="245" spans="1:11" ht="26.25" customHeight="1">
      <c r="A245" s="23"/>
      <c r="B245" s="23"/>
      <c r="C245" s="23"/>
      <c r="D245" s="30"/>
      <c r="F245" s="15"/>
      <c r="G245" s="60"/>
      <c r="H245" s="23"/>
      <c r="I245" s="53"/>
      <c r="J245" s="55" t="s">
        <v>483</v>
      </c>
      <c r="K245" s="58"/>
    </row>
    <row r="246" spans="1:8" s="11" customFormat="1" ht="26.25" customHeight="1">
      <c r="A246" s="23" t="s">
        <v>61</v>
      </c>
      <c r="B246" s="24"/>
      <c r="C246" s="24"/>
      <c r="D246" s="23"/>
      <c r="E246" s="23"/>
      <c r="F246" s="23"/>
      <c r="G246" s="25"/>
      <c r="H246" s="23"/>
    </row>
    <row r="247" spans="1:10" s="11" customFormat="1" ht="26.25" customHeight="1">
      <c r="A247" s="23"/>
      <c r="B247" s="24" t="s">
        <v>72</v>
      </c>
      <c r="C247" s="24"/>
      <c r="D247" s="23"/>
      <c r="E247" s="23"/>
      <c r="F247" s="23"/>
      <c r="G247" s="25"/>
      <c r="H247" s="23"/>
      <c r="I247" s="23"/>
      <c r="J247" s="23">
        <v>18432959.03</v>
      </c>
    </row>
    <row r="248" spans="1:11" s="11" customFormat="1" ht="26.25" customHeight="1">
      <c r="A248" s="23"/>
      <c r="B248" s="24" t="s">
        <v>73</v>
      </c>
      <c r="C248" s="24"/>
      <c r="D248" s="23"/>
      <c r="E248" s="23"/>
      <c r="F248" s="23"/>
      <c r="G248" s="25"/>
      <c r="H248" s="23"/>
      <c r="I248" s="23">
        <v>22115428.08</v>
      </c>
      <c r="J248" s="23"/>
      <c r="K248" s="11">
        <v>61687107</v>
      </c>
    </row>
    <row r="249" spans="1:11" s="11" customFormat="1" ht="26.25" customHeight="1">
      <c r="A249" s="23"/>
      <c r="B249" s="24" t="s">
        <v>477</v>
      </c>
      <c r="C249" s="24"/>
      <c r="D249" s="23"/>
      <c r="E249" s="23"/>
      <c r="F249" s="23"/>
      <c r="G249" s="25"/>
      <c r="H249" s="23"/>
      <c r="I249" s="23">
        <v>0</v>
      </c>
      <c r="J249" s="23">
        <v>-13600000</v>
      </c>
      <c r="K249" s="11">
        <v>-56500000</v>
      </c>
    </row>
    <row r="250" spans="1:11" s="11" customFormat="1" ht="26.25" customHeight="1">
      <c r="A250" s="23"/>
      <c r="B250" s="24" t="s">
        <v>207</v>
      </c>
      <c r="C250" s="24"/>
      <c r="D250" s="23"/>
      <c r="E250" s="23"/>
      <c r="F250" s="23"/>
      <c r="G250" s="25"/>
      <c r="H250" s="23"/>
      <c r="I250" s="23">
        <v>-2574626.2</v>
      </c>
      <c r="J250" s="23">
        <v>-25000000</v>
      </c>
      <c r="K250" s="11">
        <v>0</v>
      </c>
    </row>
    <row r="251" spans="1:11" s="11" customFormat="1" ht="26.25" customHeight="1">
      <c r="A251" s="23"/>
      <c r="B251" s="24" t="s">
        <v>74</v>
      </c>
      <c r="C251" s="24"/>
      <c r="D251" s="23"/>
      <c r="E251" s="23"/>
      <c r="F251" s="23"/>
      <c r="G251" s="25"/>
      <c r="H251" s="23"/>
      <c r="I251" s="23">
        <v>-16049546.67</v>
      </c>
      <c r="J251" s="23"/>
      <c r="K251" s="11">
        <v>-1500000</v>
      </c>
    </row>
    <row r="252" spans="1:11" s="11" customFormat="1" ht="26.25" customHeight="1">
      <c r="A252" s="23"/>
      <c r="B252" s="24" t="s">
        <v>228</v>
      </c>
      <c r="C252" s="24"/>
      <c r="D252" s="23"/>
      <c r="E252" s="23"/>
      <c r="F252" s="23"/>
      <c r="G252" s="25"/>
      <c r="H252" s="23"/>
      <c r="I252" s="23">
        <v>-9497154.08</v>
      </c>
      <c r="J252" s="23"/>
      <c r="K252" s="11">
        <v>-7120035.27</v>
      </c>
    </row>
    <row r="253" spans="1:11" s="11" customFormat="1" ht="26.25" customHeight="1">
      <c r="A253" s="23" t="s">
        <v>62</v>
      </c>
      <c r="B253" s="24"/>
      <c r="C253" s="24"/>
      <c r="D253" s="23"/>
      <c r="E253" s="23"/>
      <c r="F253" s="23"/>
      <c r="G253" s="25"/>
      <c r="H253" s="23"/>
      <c r="I253" s="74">
        <f>SUM(I248:I252)</f>
        <v>-6005898.870000001</v>
      </c>
      <c r="J253" s="25">
        <f>SUM(J247:J252)</f>
        <v>-20167040.97</v>
      </c>
      <c r="K253" s="74">
        <f>SUM(K248:K252)</f>
        <v>-3432928.2699999996</v>
      </c>
    </row>
    <row r="254" spans="1:11" s="11" customFormat="1" ht="26.25" customHeight="1">
      <c r="A254" s="23" t="s">
        <v>478</v>
      </c>
      <c r="B254" s="24"/>
      <c r="C254" s="24"/>
      <c r="D254" s="23"/>
      <c r="E254" s="23"/>
      <c r="F254" s="23"/>
      <c r="G254" s="25"/>
      <c r="H254" s="23"/>
      <c r="I254" s="23">
        <f>+I230+I234+I253</f>
        <v>-2915652.170000014</v>
      </c>
      <c r="J254" s="23">
        <f>+J227+J234+J253</f>
        <v>-103829460.72000001</v>
      </c>
      <c r="K254" s="23">
        <f>+K230+K234+K253</f>
        <v>15541036.529999986</v>
      </c>
    </row>
    <row r="255" spans="1:11" s="11" customFormat="1" ht="26.25" customHeight="1">
      <c r="A255" s="23" t="s">
        <v>75</v>
      </c>
      <c r="B255" s="24"/>
      <c r="C255" s="24"/>
      <c r="D255" s="23"/>
      <c r="E255" s="23"/>
      <c r="F255" s="23"/>
      <c r="G255" s="25"/>
      <c r="H255" s="23"/>
      <c r="I255" s="23">
        <v>39878869.82</v>
      </c>
      <c r="J255" s="23">
        <v>4833549.49</v>
      </c>
      <c r="K255" s="11">
        <v>19594178.15</v>
      </c>
    </row>
    <row r="256" spans="1:11" s="11" customFormat="1" ht="26.25" customHeight="1" thickBot="1">
      <c r="A256" s="23" t="s">
        <v>76</v>
      </c>
      <c r="B256" s="24"/>
      <c r="C256" s="24"/>
      <c r="D256" s="23"/>
      <c r="E256" s="23"/>
      <c r="F256" s="23"/>
      <c r="G256" s="25"/>
      <c r="H256" s="23"/>
      <c r="I256" s="27">
        <f>SUM(I254:I255)</f>
        <v>36963217.64999998</v>
      </c>
      <c r="J256" s="25">
        <f>SUM(J254:J255)</f>
        <v>-98995911.23000002</v>
      </c>
      <c r="K256" s="27">
        <f>SUM(K254:K255)</f>
        <v>35135214.679999985</v>
      </c>
    </row>
    <row r="257" spans="1:10" s="11" customFormat="1" ht="26.25" customHeight="1" thickTop="1">
      <c r="A257" s="23"/>
      <c r="B257" s="24"/>
      <c r="C257" s="24"/>
      <c r="D257" s="23"/>
      <c r="E257" s="23"/>
      <c r="F257" s="23"/>
      <c r="G257" s="25"/>
      <c r="H257" s="23"/>
      <c r="I257" s="23"/>
      <c r="J257" s="25"/>
    </row>
    <row r="258" spans="1:10" s="11" customFormat="1" ht="26.25" customHeight="1">
      <c r="A258" s="24"/>
      <c r="B258" s="24"/>
      <c r="C258" s="24"/>
      <c r="D258" s="23"/>
      <c r="E258" s="23"/>
      <c r="F258" s="23"/>
      <c r="G258" s="25"/>
      <c r="H258" s="23"/>
      <c r="I258" s="23"/>
      <c r="J258" s="23"/>
    </row>
    <row r="259" spans="1:10" s="11" customFormat="1" ht="26.25" customHeight="1">
      <c r="A259" s="24"/>
      <c r="C259" s="24"/>
      <c r="D259" s="23"/>
      <c r="E259" s="23"/>
      <c r="F259" s="23"/>
      <c r="G259" s="25"/>
      <c r="H259" s="23"/>
      <c r="I259" s="23"/>
      <c r="J259" s="23"/>
    </row>
    <row r="260" spans="1:10" s="11" customFormat="1" ht="26.25" customHeight="1">
      <c r="A260" s="24"/>
      <c r="B260" s="24"/>
      <c r="C260" s="24"/>
      <c r="D260" s="23"/>
      <c r="E260" s="23"/>
      <c r="F260" s="23"/>
      <c r="G260" s="25"/>
      <c r="H260" s="23"/>
      <c r="I260" s="23"/>
      <c r="J260" s="23"/>
    </row>
    <row r="261" spans="1:10" s="11" customFormat="1" ht="26.25" customHeight="1">
      <c r="A261" s="24"/>
      <c r="B261" s="24"/>
      <c r="C261" s="24"/>
      <c r="D261" s="23"/>
      <c r="E261" s="23"/>
      <c r="F261" s="23"/>
      <c r="G261" s="23"/>
      <c r="H261" s="23"/>
      <c r="I261" s="23"/>
      <c r="J261" s="23"/>
    </row>
    <row r="262" spans="1:10" s="11" customFormat="1" ht="26.25" customHeight="1">
      <c r="A262" s="24" t="s">
        <v>194</v>
      </c>
      <c r="B262" s="24"/>
      <c r="C262" s="24"/>
      <c r="D262" s="23"/>
      <c r="E262" s="23"/>
      <c r="F262" s="23"/>
      <c r="G262" s="23"/>
      <c r="H262" s="23"/>
      <c r="I262" s="23"/>
      <c r="J262" s="23"/>
    </row>
    <row r="263" spans="1:10" s="11" customFormat="1" ht="26.25" customHeight="1">
      <c r="A263" s="24"/>
      <c r="B263" s="24"/>
      <c r="C263" s="24"/>
      <c r="D263" s="23"/>
      <c r="E263" s="23"/>
      <c r="F263" s="23"/>
      <c r="G263" s="23"/>
      <c r="H263" s="23"/>
      <c r="I263" s="23"/>
      <c r="J263" s="23"/>
    </row>
  </sheetData>
  <mergeCells count="47">
    <mergeCell ref="A241:K241"/>
    <mergeCell ref="A236:K236"/>
    <mergeCell ref="A238:K238"/>
    <mergeCell ref="A239:K239"/>
    <mergeCell ref="A240:K240"/>
    <mergeCell ref="B8:H8"/>
    <mergeCell ref="A48:K48"/>
    <mergeCell ref="A49:K49"/>
    <mergeCell ref="A50:K50"/>
    <mergeCell ref="B10:H10"/>
    <mergeCell ref="B11:H11"/>
    <mergeCell ref="B12:H12"/>
    <mergeCell ref="B14:K14"/>
    <mergeCell ref="I53:K53"/>
    <mergeCell ref="I82:K82"/>
    <mergeCell ref="A136:K136"/>
    <mergeCell ref="A137:K137"/>
    <mergeCell ref="A135:K135"/>
    <mergeCell ref="A80:K80"/>
    <mergeCell ref="A109:K109"/>
    <mergeCell ref="A54:C54"/>
    <mergeCell ref="E53:G53"/>
    <mergeCell ref="A83:C83"/>
    <mergeCell ref="A216:K216"/>
    <mergeCell ref="E140:G140"/>
    <mergeCell ref="I140:K140"/>
    <mergeCell ref="A213:K213"/>
    <mergeCell ref="A184:K184"/>
    <mergeCell ref="E173:G173"/>
    <mergeCell ref="I173:K173"/>
    <mergeCell ref="A168:K168"/>
    <mergeCell ref="A169:K169"/>
    <mergeCell ref="A170:K170"/>
    <mergeCell ref="A211:K211"/>
    <mergeCell ref="A214:K214"/>
    <mergeCell ref="A215:K215"/>
    <mergeCell ref="A187:K187"/>
    <mergeCell ref="A51:K51"/>
    <mergeCell ref="A138:K138"/>
    <mergeCell ref="A166:K166"/>
    <mergeCell ref="A186:K186"/>
    <mergeCell ref="A185:K185"/>
    <mergeCell ref="E82:G82"/>
    <mergeCell ref="E111:G111"/>
    <mergeCell ref="I111:K111"/>
    <mergeCell ref="A112:C112"/>
    <mergeCell ref="A171:K171"/>
  </mergeCells>
  <printOptions/>
  <pageMargins left="0.33" right="0.19" top="0.4" bottom="0.32" header="0.24" footer="0.23"/>
  <pageSetup horizontalDpi="180" verticalDpi="180" orientation="portrait" paperSize="9" r:id="rId1"/>
  <rowBreaks count="3" manualBreakCount="3">
    <brk id="12" max="255" man="1"/>
    <brk id="134" max="255" man="1"/>
    <brk id="1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="85" zoomScaleNormal="85" workbookViewId="0" topLeftCell="A1">
      <selection activeCell="M40" sqref="M40"/>
    </sheetView>
  </sheetViews>
  <sheetFormatPr defaultColWidth="9.140625" defaultRowHeight="27" customHeight="1"/>
  <cols>
    <col min="1" max="2" width="9.140625" style="11" customWidth="1"/>
    <col min="3" max="3" width="8.00390625" style="11" customWidth="1"/>
    <col min="4" max="4" width="0.85546875" style="11" customWidth="1"/>
    <col min="5" max="5" width="15.7109375" style="11" bestFit="1" customWidth="1"/>
    <col min="6" max="6" width="0.85546875" style="11" customWidth="1"/>
    <col min="7" max="7" width="15.7109375" style="11" bestFit="1" customWidth="1"/>
    <col min="8" max="8" width="0.85546875" style="11" customWidth="1"/>
    <col min="9" max="9" width="15.140625" style="11" bestFit="1" customWidth="1"/>
    <col min="10" max="10" width="0.85546875" style="11" customWidth="1"/>
    <col min="11" max="11" width="15.140625" style="11" bestFit="1" customWidth="1"/>
    <col min="12" max="12" width="0.85546875" style="11" customWidth="1"/>
    <col min="13" max="13" width="14.421875" style="11" bestFit="1" customWidth="1"/>
    <col min="14" max="14" width="1.421875" style="11" customWidth="1"/>
    <col min="15" max="16384" width="9.140625" style="11" customWidth="1"/>
  </cols>
  <sheetData>
    <row r="1" spans="1:13" s="12" customFormat="1" ht="27" customHeight="1">
      <c r="A1" s="106" t="s">
        <v>330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12" customFormat="1" ht="27" customHeight="1">
      <c r="A2" s="106" t="s">
        <v>616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12" customFormat="1" ht="27" customHeight="1">
      <c r="A3" s="106" t="s">
        <v>396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12" customFormat="1" ht="27" customHeight="1">
      <c r="A4" s="106" t="s">
        <v>391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s="12" customFormat="1" ht="27" customHeight="1">
      <c r="A5" s="30"/>
      <c r="B5" s="30"/>
      <c r="C5" s="30"/>
      <c r="D5" s="30"/>
      <c r="E5" s="66"/>
      <c r="F5" s="66"/>
      <c r="G5" s="66"/>
      <c r="H5" s="66"/>
      <c r="I5" s="66"/>
      <c r="J5" s="66"/>
      <c r="K5" s="66"/>
      <c r="L5" s="66"/>
      <c r="M5" s="66"/>
    </row>
    <row r="6" spans="1:13" s="12" customFormat="1" ht="27" customHeight="1">
      <c r="A6" s="30"/>
      <c r="B6" s="30"/>
      <c r="C6" s="30"/>
      <c r="D6" s="30"/>
      <c r="E6" s="67"/>
      <c r="F6" s="67"/>
      <c r="G6" s="67"/>
      <c r="H6" s="67"/>
      <c r="I6" s="67"/>
      <c r="J6" s="67"/>
      <c r="K6" s="67"/>
      <c r="L6" s="67"/>
      <c r="M6" s="68" t="s">
        <v>250</v>
      </c>
    </row>
    <row r="7" spans="1:13" s="12" customFormat="1" ht="27" customHeight="1">
      <c r="A7" s="23"/>
      <c r="B7" s="23"/>
      <c r="C7" s="23"/>
      <c r="D7" s="23"/>
      <c r="E7" s="39" t="s">
        <v>241</v>
      </c>
      <c r="F7" s="23"/>
      <c r="G7" s="108" t="s">
        <v>238</v>
      </c>
      <c r="H7" s="108"/>
      <c r="I7" s="108"/>
      <c r="J7" s="39"/>
      <c r="K7" s="39" t="s">
        <v>198</v>
      </c>
      <c r="L7" s="39"/>
      <c r="M7" s="39" t="s">
        <v>201</v>
      </c>
    </row>
    <row r="8" spans="1:13" s="15" customFormat="1" ht="27" customHeight="1">
      <c r="A8" s="69"/>
      <c r="B8" s="25"/>
      <c r="C8" s="25"/>
      <c r="D8" s="25"/>
      <c r="E8" s="58" t="s">
        <v>242</v>
      </c>
      <c r="F8" s="48"/>
      <c r="G8" s="58" t="s">
        <v>239</v>
      </c>
      <c r="H8" s="48"/>
      <c r="I8" s="58" t="s">
        <v>240</v>
      </c>
      <c r="J8" s="48"/>
      <c r="K8" s="58" t="s">
        <v>617</v>
      </c>
      <c r="L8" s="48"/>
      <c r="M8" s="48"/>
    </row>
    <row r="9" spans="1:13" s="15" customFormat="1" ht="27" customHeight="1">
      <c r="A9" s="69" t="s">
        <v>591</v>
      </c>
      <c r="B9" s="25"/>
      <c r="C9" s="25"/>
      <c r="D9" s="25"/>
      <c r="E9" s="56"/>
      <c r="F9" s="25"/>
      <c r="G9" s="56"/>
      <c r="H9" s="25"/>
      <c r="I9" s="56"/>
      <c r="J9" s="25"/>
      <c r="K9" s="56"/>
      <c r="L9" s="25"/>
      <c r="M9" s="25"/>
    </row>
    <row r="10" spans="1:13" s="15" customFormat="1" ht="27" customHeight="1">
      <c r="A10" s="69" t="s">
        <v>590</v>
      </c>
      <c r="B10" s="25"/>
      <c r="C10" s="25"/>
      <c r="D10" s="25"/>
      <c r="E10" s="25">
        <v>360000000</v>
      </c>
      <c r="F10" s="25"/>
      <c r="G10" s="25">
        <v>9387444.91</v>
      </c>
      <c r="H10" s="25"/>
      <c r="I10" s="25">
        <v>-136826007.76</v>
      </c>
      <c r="J10" s="25"/>
      <c r="K10" s="25">
        <v>0</v>
      </c>
      <c r="L10" s="25"/>
      <c r="M10" s="25">
        <f>SUM(E10:K10)</f>
        <v>232561437.15000004</v>
      </c>
    </row>
    <row r="11" spans="1:13" s="15" customFormat="1" ht="27" customHeight="1">
      <c r="A11" s="69" t="s">
        <v>592</v>
      </c>
      <c r="B11" s="25"/>
      <c r="C11" s="25"/>
      <c r="D11" s="25"/>
      <c r="E11" s="48">
        <v>0</v>
      </c>
      <c r="F11" s="25"/>
      <c r="G11" s="48">
        <v>0</v>
      </c>
      <c r="H11" s="25"/>
      <c r="I11" s="48">
        <f>+งบการเงิน!G164</f>
        <v>29603608.870000016</v>
      </c>
      <c r="J11" s="25"/>
      <c r="K11" s="48">
        <v>341548.77</v>
      </c>
      <c r="L11" s="25"/>
      <c r="M11" s="48">
        <f>SUM(E11:K11)</f>
        <v>29945157.640000015</v>
      </c>
    </row>
    <row r="12" spans="1:13" s="15" customFormat="1" ht="27" customHeight="1">
      <c r="A12" s="69" t="s">
        <v>593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15" customFormat="1" ht="27" customHeight="1">
      <c r="A13" s="69" t="s">
        <v>594</v>
      </c>
      <c r="B13" s="25"/>
      <c r="C13" s="25"/>
      <c r="D13" s="25"/>
      <c r="E13" s="25">
        <f>SUM(E10:E11)</f>
        <v>360000000</v>
      </c>
      <c r="F13" s="25"/>
      <c r="G13" s="25">
        <f>SUM(G10:G11)</f>
        <v>9387444.91</v>
      </c>
      <c r="H13" s="25"/>
      <c r="I13" s="25">
        <f>SUM(I10:I11)</f>
        <v>-107222398.88999997</v>
      </c>
      <c r="J13" s="25"/>
      <c r="K13" s="25">
        <f>SUM(K10:K11)</f>
        <v>341548.77</v>
      </c>
      <c r="L13" s="25"/>
      <c r="M13" s="25">
        <f>SUM(M10:M11)</f>
        <v>262506594.79000005</v>
      </c>
    </row>
    <row r="14" spans="1:13" s="15" customFormat="1" ht="27" customHeight="1">
      <c r="A14" s="69" t="s">
        <v>595</v>
      </c>
      <c r="B14" s="25"/>
      <c r="C14" s="25"/>
      <c r="D14" s="25"/>
      <c r="E14" s="48">
        <v>0</v>
      </c>
      <c r="F14" s="25"/>
      <c r="G14" s="48">
        <v>0</v>
      </c>
      <c r="H14" s="25"/>
      <c r="I14" s="48">
        <v>77701783.66</v>
      </c>
      <c r="J14" s="25"/>
      <c r="K14" s="48">
        <v>2311219.89</v>
      </c>
      <c r="L14" s="25"/>
      <c r="M14" s="48">
        <f>SUM(E14:K14)</f>
        <v>80013003.55</v>
      </c>
    </row>
    <row r="15" spans="1:13" s="15" customFormat="1" ht="27" customHeight="1">
      <c r="A15" s="69" t="s">
        <v>593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s="15" customFormat="1" ht="27" customHeight="1">
      <c r="A16" s="69" t="s">
        <v>601</v>
      </c>
      <c r="B16" s="25"/>
      <c r="C16" s="25"/>
      <c r="D16" s="25"/>
      <c r="E16" s="25">
        <f>SUM(E13:E14)</f>
        <v>360000000</v>
      </c>
      <c r="F16" s="25"/>
      <c r="G16" s="25">
        <f>SUM(G13:G14)</f>
        <v>9387444.91</v>
      </c>
      <c r="H16" s="25"/>
      <c r="I16" s="25">
        <f>SUM(I13:I14)</f>
        <v>-29520615.229999974</v>
      </c>
      <c r="J16" s="25"/>
      <c r="K16" s="25">
        <f>SUM(K13:K14)</f>
        <v>2652768.66</v>
      </c>
      <c r="L16" s="25"/>
      <c r="M16" s="25">
        <f>SUM(M13:M14)</f>
        <v>342519598.34000003</v>
      </c>
    </row>
    <row r="17" spans="1:13" s="15" customFormat="1" ht="27" customHeight="1">
      <c r="A17" s="69" t="s">
        <v>592</v>
      </c>
      <c r="B17" s="25"/>
      <c r="C17" s="25"/>
      <c r="D17" s="25"/>
      <c r="E17" s="48">
        <v>0</v>
      </c>
      <c r="F17" s="25"/>
      <c r="G17" s="48">
        <v>0</v>
      </c>
      <c r="H17" s="25"/>
      <c r="I17" s="48">
        <f>+งบการเงิน!E164</f>
        <v>42781959.89999998</v>
      </c>
      <c r="J17" s="25"/>
      <c r="K17" s="48">
        <v>-258899.78</v>
      </c>
      <c r="L17" s="25"/>
      <c r="M17" s="48">
        <f>SUM(E17:K17)</f>
        <v>42523060.11999998</v>
      </c>
    </row>
    <row r="18" spans="1:13" s="15" customFormat="1" ht="27" customHeight="1">
      <c r="A18" s="69" t="s">
        <v>593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s="15" customFormat="1" ht="27" customHeight="1" thickBot="1">
      <c r="A19" s="69" t="s">
        <v>596</v>
      </c>
      <c r="B19" s="25"/>
      <c r="C19" s="25"/>
      <c r="D19" s="25"/>
      <c r="E19" s="80">
        <f>SUM(E16:E17)</f>
        <v>360000000</v>
      </c>
      <c r="F19" s="25"/>
      <c r="G19" s="80">
        <f>SUM(G16:G17)</f>
        <v>9387444.91</v>
      </c>
      <c r="H19" s="25"/>
      <c r="I19" s="80">
        <f>SUM(I16:I17)</f>
        <v>13261344.67000001</v>
      </c>
      <c r="J19" s="25"/>
      <c r="K19" s="80">
        <f>SUM(K16:K17)</f>
        <v>2393868.8800000004</v>
      </c>
      <c r="L19" s="25"/>
      <c r="M19" s="80">
        <f>SUM(M16:M17)</f>
        <v>385042658.46000004</v>
      </c>
    </row>
    <row r="20" spans="1:13" s="15" customFormat="1" ht="27" customHeight="1" thickTop="1">
      <c r="A20" s="69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s="15" customFormat="1" ht="27" customHeight="1">
      <c r="A21" s="6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s="15" customFormat="1" ht="27" customHeight="1">
      <c r="A22" s="6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s="15" customFormat="1" ht="27" customHeight="1">
      <c r="A23" s="69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s="12" customFormat="1" ht="27" customHeight="1">
      <c r="A24" s="24" t="s">
        <v>194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6" spans="1:13" s="12" customFormat="1" ht="27" customHeight="1">
      <c r="A26" s="106" t="s">
        <v>330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  <row r="27" spans="1:13" s="12" customFormat="1" ht="27" customHeight="1">
      <c r="A27" s="106" t="s">
        <v>237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13" s="12" customFormat="1" ht="27" customHeight="1">
      <c r="A28" s="106" t="s">
        <v>396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3" s="12" customFormat="1" ht="27" customHeight="1">
      <c r="A29" s="106" t="s">
        <v>391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3" s="12" customFormat="1" ht="27" customHeight="1">
      <c r="A30" s="30"/>
      <c r="B30" s="30"/>
      <c r="C30" s="30"/>
      <c r="D30" s="30"/>
      <c r="E30" s="66"/>
      <c r="F30" s="66"/>
      <c r="G30" s="66"/>
      <c r="H30" s="66"/>
      <c r="I30" s="66"/>
      <c r="J30" s="66"/>
      <c r="K30" s="66"/>
      <c r="L30" s="66"/>
      <c r="M30" s="66"/>
    </row>
    <row r="31" spans="1:13" s="12" customFormat="1" ht="27" customHeight="1">
      <c r="A31" s="30"/>
      <c r="B31" s="30"/>
      <c r="C31" s="30"/>
      <c r="D31" s="30"/>
      <c r="E31" s="66"/>
      <c r="F31" s="67"/>
      <c r="G31" s="67"/>
      <c r="H31" s="67"/>
      <c r="I31" s="67"/>
      <c r="J31" s="67"/>
      <c r="K31" s="67"/>
      <c r="L31" s="67"/>
      <c r="M31" s="68" t="s">
        <v>250</v>
      </c>
    </row>
    <row r="32" spans="1:13" s="12" customFormat="1" ht="27" customHeight="1">
      <c r="A32" s="23"/>
      <c r="B32" s="23"/>
      <c r="C32" s="23"/>
      <c r="D32" s="23"/>
      <c r="F32" s="23"/>
      <c r="G32" s="39" t="s">
        <v>241</v>
      </c>
      <c r="H32" s="70"/>
      <c r="I32" s="111" t="s">
        <v>238</v>
      </c>
      <c r="J32" s="111"/>
      <c r="K32" s="111"/>
      <c r="L32" s="39"/>
      <c r="M32" s="39" t="s">
        <v>201</v>
      </c>
    </row>
    <row r="33" spans="1:13" s="15" customFormat="1" ht="27" customHeight="1">
      <c r="A33" s="69"/>
      <c r="B33" s="25"/>
      <c r="C33" s="25"/>
      <c r="D33" s="25"/>
      <c r="E33" s="75"/>
      <c r="F33" s="48"/>
      <c r="G33" s="58" t="s">
        <v>242</v>
      </c>
      <c r="H33" s="57"/>
      <c r="I33" s="58" t="s">
        <v>239</v>
      </c>
      <c r="J33" s="48"/>
      <c r="K33" s="58" t="s">
        <v>240</v>
      </c>
      <c r="L33" s="48"/>
      <c r="M33" s="48"/>
    </row>
    <row r="34" spans="1:13" ht="27" customHeight="1">
      <c r="A34" s="69" t="s">
        <v>597</v>
      </c>
      <c r="G34" s="11">
        <v>360000000</v>
      </c>
      <c r="I34" s="11">
        <v>9387444.91</v>
      </c>
      <c r="K34" s="11">
        <v>-136826007.76</v>
      </c>
      <c r="M34" s="11">
        <f>SUM(G34:K34)</f>
        <v>232561437.15000004</v>
      </c>
    </row>
    <row r="35" spans="1:13" ht="27" customHeight="1">
      <c r="A35" s="69" t="s">
        <v>592</v>
      </c>
      <c r="G35" s="71">
        <v>0</v>
      </c>
      <c r="I35" s="71">
        <v>0</v>
      </c>
      <c r="K35" s="71">
        <f>+งบการเงิน!G164</f>
        <v>29603608.870000016</v>
      </c>
      <c r="M35" s="71">
        <f>SUM(G35:K35)</f>
        <v>29603608.870000016</v>
      </c>
    </row>
    <row r="36" spans="1:13" ht="27" customHeight="1">
      <c r="A36" s="69" t="s">
        <v>600</v>
      </c>
      <c r="G36" s="11">
        <f>SUM(G34:G35)</f>
        <v>360000000</v>
      </c>
      <c r="I36" s="11">
        <f>SUM(I34:I35)</f>
        <v>9387444.91</v>
      </c>
      <c r="K36" s="11">
        <f>SUM(K34:K35)</f>
        <v>-107222398.88999997</v>
      </c>
      <c r="M36" s="11">
        <f>SUM(M34:M35)</f>
        <v>262165046.02000004</v>
      </c>
    </row>
    <row r="37" spans="1:13" ht="27" customHeight="1">
      <c r="A37" s="69" t="s">
        <v>595</v>
      </c>
      <c r="G37" s="71">
        <v>0</v>
      </c>
      <c r="I37" s="71">
        <v>0</v>
      </c>
      <c r="K37" s="71">
        <v>77701783.66</v>
      </c>
      <c r="M37" s="71">
        <f>+G37+I37+K37</f>
        <v>77701783.66</v>
      </c>
    </row>
    <row r="38" spans="1:13" ht="27" customHeight="1">
      <c r="A38" s="69" t="s">
        <v>599</v>
      </c>
      <c r="G38" s="11">
        <f>SUM(G36:G37)</f>
        <v>360000000</v>
      </c>
      <c r="I38" s="11">
        <f>SUM(I36:I37)</f>
        <v>9387444.91</v>
      </c>
      <c r="K38" s="11">
        <f>SUM(K36:K37)</f>
        <v>-29520615.229999974</v>
      </c>
      <c r="M38" s="11">
        <f>SUM(M36:M37)</f>
        <v>339866829.68000007</v>
      </c>
    </row>
    <row r="39" spans="1:13" ht="27" customHeight="1">
      <c r="A39" s="14" t="s">
        <v>592</v>
      </c>
      <c r="G39" s="11">
        <v>0</v>
      </c>
      <c r="I39" s="11">
        <v>0</v>
      </c>
      <c r="K39" s="11">
        <f>+งบการเงิน!I164</f>
        <v>42781959.9</v>
      </c>
      <c r="M39" s="71">
        <f>SUM(G39:K39)</f>
        <v>42781959.9</v>
      </c>
    </row>
    <row r="40" spans="1:13" ht="27" customHeight="1" thickBot="1">
      <c r="A40" s="69" t="s">
        <v>598</v>
      </c>
      <c r="G40" s="72">
        <f>SUM(G38:G39)</f>
        <v>360000000</v>
      </c>
      <c r="I40" s="72">
        <f>SUM(I38:I39)</f>
        <v>9387444.91</v>
      </c>
      <c r="K40" s="72">
        <f>SUM(K38:K39)</f>
        <v>13261344.670000024</v>
      </c>
      <c r="M40" s="72">
        <f>SUM(M38:M39)</f>
        <v>382648789.58000004</v>
      </c>
    </row>
    <row r="41" ht="27" customHeight="1" thickTop="1">
      <c r="A41" s="14"/>
    </row>
    <row r="42" ht="27" customHeight="1">
      <c r="A42" s="14"/>
    </row>
    <row r="43" ht="27" customHeight="1">
      <c r="A43" s="14"/>
    </row>
    <row r="44" ht="27" customHeight="1">
      <c r="A44" s="14"/>
    </row>
    <row r="45" ht="27" customHeight="1">
      <c r="A45" s="14"/>
    </row>
    <row r="46" ht="27" customHeight="1">
      <c r="A46" s="14"/>
    </row>
    <row r="47" ht="27" customHeight="1">
      <c r="A47" s="1" t="s">
        <v>194</v>
      </c>
    </row>
  </sheetData>
  <mergeCells count="10">
    <mergeCell ref="I32:K32"/>
    <mergeCell ref="A1:M1"/>
    <mergeCell ref="A2:M2"/>
    <mergeCell ref="A26:M26"/>
    <mergeCell ref="A27:M27"/>
    <mergeCell ref="A29:M29"/>
    <mergeCell ref="A28:M28"/>
    <mergeCell ref="A3:M3"/>
    <mergeCell ref="A4:M4"/>
    <mergeCell ref="G7:I7"/>
  </mergeCells>
  <printOptions/>
  <pageMargins left="0.48" right="0.19" top="0.57" bottom="0.5905511811023623" header="0.2755905511811024" footer="0.15748031496062992"/>
  <pageSetup horizontalDpi="300" verticalDpi="300" orientation="portrait" paperSize="9" scale="95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1"/>
  <sheetViews>
    <sheetView zoomScale="85" zoomScaleNormal="85" workbookViewId="0" topLeftCell="A1">
      <selection activeCell="B5" sqref="B5"/>
    </sheetView>
  </sheetViews>
  <sheetFormatPr defaultColWidth="9.140625" defaultRowHeight="25.5" customHeight="1"/>
  <cols>
    <col min="1" max="3" width="9.140625" style="12" customWidth="1"/>
    <col min="4" max="4" width="8.8515625" style="12" customWidth="1"/>
    <col min="5" max="5" width="15.140625" style="12" customWidth="1"/>
    <col min="6" max="6" width="0.85546875" style="12" customWidth="1"/>
    <col min="7" max="7" width="15.140625" style="12" customWidth="1"/>
    <col min="8" max="8" width="0.85546875" style="12" customWidth="1"/>
    <col min="9" max="9" width="15.140625" style="12" customWidth="1"/>
    <col min="10" max="10" width="0.85546875" style="12" customWidth="1"/>
    <col min="11" max="11" width="15.140625" style="12" bestFit="1" customWidth="1"/>
    <col min="12" max="12" width="2.140625" style="12" customWidth="1"/>
    <col min="13" max="13" width="1.1484375" style="12" customWidth="1"/>
    <col min="14" max="16384" width="9.140625" style="12" customWidth="1"/>
  </cols>
  <sheetData>
    <row r="1" spans="1:11" ht="24.75" customHeight="1">
      <c r="A1" s="106" t="s">
        <v>373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4.75" customHeight="1">
      <c r="A2" s="106" t="s">
        <v>202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4.75" customHeight="1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24.75" customHeight="1">
      <c r="A4" s="106" t="s">
        <v>621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24.75" customHeight="1">
      <c r="A5" s="23"/>
      <c r="B5" s="23"/>
      <c r="C5" s="23"/>
      <c r="D5" s="23"/>
      <c r="E5" s="23"/>
      <c r="F5" s="23"/>
      <c r="G5" s="23"/>
      <c r="H5" s="23"/>
      <c r="I5" s="23"/>
      <c r="J5" s="39"/>
      <c r="K5" s="23"/>
    </row>
    <row r="6" s="11" customFormat="1" ht="24.75" customHeight="1">
      <c r="A6" s="11" t="s">
        <v>374</v>
      </c>
    </row>
    <row r="7" s="11" customFormat="1" ht="24.75" customHeight="1">
      <c r="A7" s="11" t="s">
        <v>8</v>
      </c>
    </row>
    <row r="8" s="11" customFormat="1" ht="24.75" customHeight="1">
      <c r="A8" s="11" t="s">
        <v>9</v>
      </c>
    </row>
    <row r="9" s="11" customFormat="1" ht="24.75" customHeight="1">
      <c r="A9" s="11" t="s">
        <v>418</v>
      </c>
    </row>
    <row r="10" s="11" customFormat="1" ht="24.75" customHeight="1">
      <c r="A10" s="11" t="s">
        <v>311</v>
      </c>
    </row>
    <row r="11" s="11" customFormat="1" ht="24.75" customHeight="1">
      <c r="A11" s="11" t="s">
        <v>265</v>
      </c>
    </row>
    <row r="12" s="11" customFormat="1" ht="24.75" customHeight="1">
      <c r="A12" s="11" t="s">
        <v>310</v>
      </c>
    </row>
    <row r="13" spans="1:6" s="11" customFormat="1" ht="24.75" customHeight="1">
      <c r="A13" s="11" t="s">
        <v>510</v>
      </c>
      <c r="F13" s="47"/>
    </row>
    <row r="14" spans="1:6" s="11" customFormat="1" ht="24.75" customHeight="1">
      <c r="A14" s="11" t="s">
        <v>428</v>
      </c>
      <c r="F14" s="47"/>
    </row>
    <row r="15" spans="1:6" s="11" customFormat="1" ht="24.75" customHeight="1">
      <c r="A15" s="11" t="s">
        <v>426</v>
      </c>
      <c r="F15" s="47"/>
    </row>
    <row r="16" spans="1:6" s="11" customFormat="1" ht="24.75" customHeight="1">
      <c r="A16" s="11" t="s">
        <v>427</v>
      </c>
      <c r="F16" s="47"/>
    </row>
    <row r="17" spans="1:6" s="11" customFormat="1" ht="24.75" customHeight="1">
      <c r="A17" s="11" t="s">
        <v>398</v>
      </c>
      <c r="F17" s="47"/>
    </row>
    <row r="18" spans="2:6" s="11" customFormat="1" ht="24.75" customHeight="1">
      <c r="B18" s="11" t="s">
        <v>487</v>
      </c>
      <c r="F18" s="47"/>
    </row>
    <row r="19" spans="5:11" s="11" customFormat="1" ht="24.75" customHeight="1">
      <c r="E19" s="82" t="s">
        <v>516</v>
      </c>
      <c r="F19" s="47"/>
      <c r="I19" s="82" t="s">
        <v>511</v>
      </c>
      <c r="K19" s="82" t="s">
        <v>514</v>
      </c>
    </row>
    <row r="20" spans="5:11" s="11" customFormat="1" ht="24.75" customHeight="1">
      <c r="E20" s="82"/>
      <c r="F20" s="47"/>
      <c r="K20" s="82" t="s">
        <v>515</v>
      </c>
    </row>
    <row r="21" spans="1:11" s="11" customFormat="1" ht="24.75" customHeight="1">
      <c r="A21" s="11" t="s">
        <v>518</v>
      </c>
      <c r="E21" s="11" t="s">
        <v>517</v>
      </c>
      <c r="F21" s="47"/>
      <c r="I21" s="82" t="s">
        <v>513</v>
      </c>
      <c r="K21" s="83" t="s">
        <v>512</v>
      </c>
    </row>
    <row r="22" spans="1:11" s="11" customFormat="1" ht="24.75" customHeight="1">
      <c r="A22" s="37" t="s">
        <v>291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0" ht="24.75" customHeight="1">
      <c r="A23" s="37" t="s">
        <v>292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1" ht="24.75" customHeight="1">
      <c r="A24" s="24" t="s">
        <v>5</v>
      </c>
      <c r="B24" s="23"/>
      <c r="C24" s="23"/>
      <c r="D24" s="23"/>
      <c r="E24" s="23"/>
      <c r="F24" s="23"/>
      <c r="G24" s="23"/>
      <c r="H24" s="23"/>
      <c r="I24" s="23"/>
      <c r="J24" s="23"/>
      <c r="K24" s="52"/>
    </row>
    <row r="25" spans="1:11" ht="24.75" customHeight="1">
      <c r="A25" s="24" t="s">
        <v>4</v>
      </c>
      <c r="B25" s="23"/>
      <c r="C25" s="23"/>
      <c r="D25" s="23"/>
      <c r="E25" s="23"/>
      <c r="F25" s="23"/>
      <c r="G25" s="23"/>
      <c r="H25" s="23"/>
      <c r="I25" s="23"/>
      <c r="J25" s="23"/>
      <c r="K25" s="52"/>
    </row>
    <row r="26" spans="1:11" ht="24.75" customHeight="1">
      <c r="A26" s="24" t="s">
        <v>77</v>
      </c>
      <c r="B26" s="23"/>
      <c r="C26" s="23"/>
      <c r="D26" s="23"/>
      <c r="E26" s="23"/>
      <c r="F26" s="23"/>
      <c r="G26" s="23"/>
      <c r="H26" s="23"/>
      <c r="I26" s="23"/>
      <c r="J26" s="23"/>
      <c r="K26" s="52"/>
    </row>
    <row r="27" spans="1:11" ht="24.75" customHeight="1">
      <c r="A27" s="24" t="s">
        <v>6</v>
      </c>
      <c r="B27" s="23"/>
      <c r="C27" s="23"/>
      <c r="D27" s="23"/>
      <c r="E27" s="23"/>
      <c r="F27" s="23"/>
      <c r="G27" s="23"/>
      <c r="H27" s="23"/>
      <c r="I27" s="23"/>
      <c r="J27" s="23"/>
      <c r="K27" s="52"/>
    </row>
    <row r="28" spans="1:10" ht="24.75" customHeight="1">
      <c r="A28" s="24" t="s">
        <v>7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24.75" customHeight="1">
      <c r="A29" s="24" t="s">
        <v>479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1" ht="24.75" customHeight="1">
      <c r="A30" s="24" t="s">
        <v>293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="11" customFormat="1" ht="24.75" customHeight="1">
      <c r="F31" s="47"/>
    </row>
    <row r="32" spans="1:11" s="11" customFormat="1" ht="24.75" customHeight="1">
      <c r="A32" s="107" t="s">
        <v>203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="11" customFormat="1" ht="24.75" customHeight="1">
      <c r="F33" s="47"/>
    </row>
    <row r="34" spans="1:6" s="11" customFormat="1" ht="24.75" customHeight="1">
      <c r="A34" s="24" t="s">
        <v>377</v>
      </c>
      <c r="F34" s="47"/>
    </row>
    <row r="35" spans="1:6" s="11" customFormat="1" ht="24.75" customHeight="1">
      <c r="A35" s="24" t="s">
        <v>2</v>
      </c>
      <c r="F35" s="47"/>
    </row>
    <row r="36" spans="1:6" s="11" customFormat="1" ht="24.75" customHeight="1">
      <c r="A36" s="11" t="s">
        <v>3</v>
      </c>
      <c r="F36" s="47"/>
    </row>
    <row r="37" spans="1:6" s="11" customFormat="1" ht="24.75" customHeight="1">
      <c r="A37" s="11" t="s">
        <v>378</v>
      </c>
      <c r="F37" s="47"/>
    </row>
    <row r="38" spans="1:10" ht="24.75" customHeight="1">
      <c r="A38" s="24" t="s">
        <v>375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1" ht="24.75" customHeight="1">
      <c r="A39" s="24" t="s">
        <v>14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0" ht="24.75" customHeight="1">
      <c r="A40" s="24" t="s">
        <v>79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24.75" customHeight="1">
      <c r="A41" s="24" t="s">
        <v>80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1" ht="24.75" customHeight="1">
      <c r="A42" s="24"/>
      <c r="B42" s="23"/>
      <c r="C42" s="23"/>
      <c r="D42" s="23"/>
      <c r="E42" s="23"/>
      <c r="F42" s="23"/>
      <c r="G42" s="40" t="s">
        <v>607</v>
      </c>
      <c r="H42" s="39"/>
      <c r="I42" s="39"/>
      <c r="J42" s="39"/>
      <c r="K42" s="40" t="s">
        <v>519</v>
      </c>
    </row>
    <row r="43" spans="1:11" ht="24.75" customHeight="1">
      <c r="A43" s="24"/>
      <c r="B43" s="23"/>
      <c r="C43" s="23"/>
      <c r="D43" s="23"/>
      <c r="E43" s="23"/>
      <c r="F43" s="23"/>
      <c r="G43" s="39" t="s">
        <v>401</v>
      </c>
      <c r="H43" s="23"/>
      <c r="J43" s="23"/>
      <c r="K43" s="55" t="s">
        <v>520</v>
      </c>
    </row>
    <row r="44" spans="1:11" ht="24.75" customHeight="1">
      <c r="A44" s="24"/>
      <c r="C44" s="23"/>
      <c r="D44" s="23"/>
      <c r="E44" s="23"/>
      <c r="F44" s="23"/>
      <c r="G44" s="39" t="s">
        <v>376</v>
      </c>
      <c r="H44" s="23"/>
      <c r="I44" s="39"/>
      <c r="J44" s="23"/>
      <c r="K44" s="39" t="s">
        <v>376</v>
      </c>
    </row>
    <row r="45" spans="1:11" ht="24.75" customHeight="1">
      <c r="A45" s="24"/>
      <c r="B45" s="23" t="s">
        <v>81</v>
      </c>
      <c r="C45" s="23"/>
      <c r="D45" s="23"/>
      <c r="E45" s="23"/>
      <c r="F45" s="23"/>
      <c r="G45" s="40" t="s">
        <v>110</v>
      </c>
      <c r="H45" s="23"/>
      <c r="J45" s="23"/>
      <c r="K45" s="59" t="s">
        <v>521</v>
      </c>
    </row>
    <row r="46" spans="1:11" ht="24.75" customHeight="1">
      <c r="A46" s="24"/>
      <c r="B46" s="23" t="s">
        <v>106</v>
      </c>
      <c r="C46" s="23"/>
      <c r="D46" s="23"/>
      <c r="E46" s="23"/>
      <c r="F46" s="23"/>
      <c r="G46" s="40" t="s">
        <v>111</v>
      </c>
      <c r="H46" s="23"/>
      <c r="J46" s="23"/>
      <c r="K46" s="59" t="s">
        <v>521</v>
      </c>
    </row>
    <row r="47" spans="1:11" ht="24.75" customHeight="1">
      <c r="A47" s="24"/>
      <c r="B47" s="23" t="s">
        <v>107</v>
      </c>
      <c r="C47" s="23"/>
      <c r="D47" s="23"/>
      <c r="E47" s="23"/>
      <c r="F47" s="23"/>
      <c r="G47" s="40" t="s">
        <v>112</v>
      </c>
      <c r="H47" s="23"/>
      <c r="J47" s="23"/>
      <c r="K47" s="59" t="s">
        <v>521</v>
      </c>
    </row>
    <row r="48" spans="1:11" ht="24.75" customHeight="1">
      <c r="A48" s="24"/>
      <c r="B48" s="23" t="s">
        <v>108</v>
      </c>
      <c r="C48" s="23"/>
      <c r="D48" s="23"/>
      <c r="E48" s="23"/>
      <c r="F48" s="23"/>
      <c r="G48" s="40" t="s">
        <v>113</v>
      </c>
      <c r="H48" s="23"/>
      <c r="J48" s="23"/>
      <c r="K48" s="40" t="s">
        <v>113</v>
      </c>
    </row>
    <row r="49" spans="1:11" ht="24.75" customHeight="1">
      <c r="A49" s="24"/>
      <c r="B49" s="23" t="s">
        <v>109</v>
      </c>
      <c r="C49" s="23"/>
      <c r="D49" s="23"/>
      <c r="E49" s="23"/>
      <c r="F49" s="23"/>
      <c r="G49" s="40" t="s">
        <v>114</v>
      </c>
      <c r="H49" s="23"/>
      <c r="J49" s="23"/>
      <c r="K49" s="40" t="s">
        <v>114</v>
      </c>
    </row>
    <row r="50" spans="1:11" ht="24.75" customHeight="1">
      <c r="A50" s="24" t="s">
        <v>266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0" ht="24.75" customHeight="1">
      <c r="A51" s="24" t="s">
        <v>267</v>
      </c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24.75" customHeight="1">
      <c r="A52" s="24" t="s">
        <v>379</v>
      </c>
      <c r="B52" s="23"/>
      <c r="C52" s="23"/>
      <c r="D52" s="23"/>
      <c r="E52" s="23"/>
      <c r="F52" s="23"/>
      <c r="G52" s="23"/>
      <c r="H52" s="23"/>
      <c r="I52" s="23"/>
      <c r="J52" s="23"/>
    </row>
    <row r="53" spans="1:11" ht="24.75" customHeight="1">
      <c r="A53" s="24" t="s">
        <v>380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ht="24.75" customHeight="1">
      <c r="A54" s="24" t="s">
        <v>297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0" ht="24.75" customHeight="1">
      <c r="A55" s="24" t="s">
        <v>382</v>
      </c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24.75" customHeight="1">
      <c r="A56" s="24" t="s">
        <v>82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24.75" customHeight="1">
      <c r="A57" s="24" t="s">
        <v>383</v>
      </c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24.75" customHeight="1">
      <c r="A58" s="24" t="s">
        <v>381</v>
      </c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24.75" customHeight="1">
      <c r="A59" s="24" t="s">
        <v>384</v>
      </c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24.75" customHeight="1">
      <c r="A60" s="24" t="s">
        <v>386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24.75" customHeight="1">
      <c r="A61" s="24" t="s">
        <v>298</v>
      </c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30" customHeight="1">
      <c r="A62" s="24"/>
      <c r="B62" s="23"/>
      <c r="C62" s="23"/>
      <c r="D62" s="23"/>
      <c r="E62" s="23"/>
      <c r="F62" s="23"/>
      <c r="G62" s="23"/>
      <c r="H62" s="23"/>
      <c r="I62" s="23"/>
      <c r="J62" s="23"/>
    </row>
    <row r="63" spans="1:11" ht="24.75" customHeight="1">
      <c r="A63" s="107" t="s">
        <v>204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</row>
    <row r="64" spans="1:10" ht="24.75" customHeight="1">
      <c r="A64" s="24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24.75" customHeight="1">
      <c r="A65" s="24" t="s">
        <v>387</v>
      </c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24.75" customHeight="1">
      <c r="A66" s="24" t="s">
        <v>299</v>
      </c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24.75" customHeight="1">
      <c r="A67" s="24"/>
      <c r="B67" s="23" t="s">
        <v>251</v>
      </c>
      <c r="C67" s="23"/>
      <c r="D67" s="23"/>
      <c r="E67" s="23"/>
      <c r="F67" s="23"/>
      <c r="G67" s="23"/>
      <c r="H67" s="23" t="s">
        <v>255</v>
      </c>
      <c r="I67" s="23"/>
      <c r="J67" s="23"/>
    </row>
    <row r="68" spans="1:10" ht="24.75" customHeight="1">
      <c r="A68" s="24"/>
      <c r="B68" s="23" t="s">
        <v>252</v>
      </c>
      <c r="C68" s="23"/>
      <c r="D68" s="23"/>
      <c r="E68" s="23"/>
      <c r="F68" s="23"/>
      <c r="G68" s="23"/>
      <c r="H68" s="23" t="s">
        <v>256</v>
      </c>
      <c r="I68" s="23"/>
      <c r="J68" s="23"/>
    </row>
    <row r="69" spans="1:10" ht="24.75" customHeight="1">
      <c r="A69" s="24"/>
      <c r="B69" s="23" t="s">
        <v>253</v>
      </c>
      <c r="C69" s="23"/>
      <c r="D69" s="23"/>
      <c r="E69" s="23"/>
      <c r="F69" s="23"/>
      <c r="G69" s="23"/>
      <c r="H69" s="23" t="s">
        <v>256</v>
      </c>
      <c r="I69" s="23"/>
      <c r="J69" s="23"/>
    </row>
    <row r="70" spans="1:11" ht="24.75" customHeight="1">
      <c r="A70" s="24"/>
      <c r="B70" s="23" t="s">
        <v>254</v>
      </c>
      <c r="C70" s="23"/>
      <c r="D70" s="23"/>
      <c r="E70" s="23"/>
      <c r="F70" s="23"/>
      <c r="G70" s="23"/>
      <c r="H70" s="23" t="s">
        <v>256</v>
      </c>
      <c r="I70" s="23"/>
      <c r="J70" s="23"/>
      <c r="K70" s="51"/>
    </row>
    <row r="71" spans="1:11" ht="24.75" customHeight="1">
      <c r="A71" s="24" t="s">
        <v>385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24.75" customHeight="1">
      <c r="A72" s="24" t="s">
        <v>16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24.75" customHeight="1">
      <c r="A73" s="24" t="s">
        <v>390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24.75" customHeight="1">
      <c r="A74" s="24" t="s">
        <v>392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24.75" customHeight="1">
      <c r="A75" s="24" t="s">
        <v>394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0" ht="24.75" customHeight="1">
      <c r="A76" s="24" t="s">
        <v>258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1" ht="24.75" customHeight="1">
      <c r="A77" s="24" t="s">
        <v>395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24.75" customHeight="1">
      <c r="A78" s="24" t="s">
        <v>257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24.75" customHeight="1">
      <c r="A79" s="24" t="s">
        <v>388</v>
      </c>
      <c r="B79" s="23"/>
      <c r="C79" s="23"/>
      <c r="D79" s="23"/>
      <c r="E79" s="23"/>
      <c r="F79" s="23"/>
      <c r="G79" s="23"/>
      <c r="H79" s="23"/>
      <c r="I79" s="23"/>
      <c r="J79" s="23"/>
      <c r="K79" s="15"/>
    </row>
    <row r="80" spans="1:11" ht="24.75" customHeight="1">
      <c r="A80" s="24" t="s">
        <v>115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0" ht="24.75" customHeight="1">
      <c r="A81" s="24" t="s">
        <v>389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1" ht="24.75" customHeight="1">
      <c r="A82" s="23" t="s">
        <v>393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24.75" customHeight="1">
      <c r="A83" s="23" t="s">
        <v>116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24.75" customHeight="1">
      <c r="A84" s="23" t="s">
        <v>522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24.75" customHeight="1">
      <c r="A85" s="24" t="s">
        <v>523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24.75" customHeight="1">
      <c r="A86" s="24"/>
      <c r="B86" s="23"/>
      <c r="C86" s="23"/>
      <c r="D86" s="23"/>
      <c r="E86" s="108" t="s">
        <v>244</v>
      </c>
      <c r="F86" s="108"/>
      <c r="G86" s="108"/>
      <c r="H86" s="23"/>
      <c r="I86" s="108" t="s">
        <v>243</v>
      </c>
      <c r="J86" s="108"/>
      <c r="K86" s="108"/>
    </row>
    <row r="87" spans="1:11" ht="24.75" customHeight="1">
      <c r="A87" s="23"/>
      <c r="B87" s="23"/>
      <c r="C87" s="23"/>
      <c r="D87" s="23"/>
      <c r="E87" s="76"/>
      <c r="F87" s="55" t="s">
        <v>622</v>
      </c>
      <c r="G87" s="53"/>
      <c r="H87" s="23"/>
      <c r="I87" s="53"/>
      <c r="J87" s="55" t="s">
        <v>622</v>
      </c>
      <c r="K87" s="53"/>
    </row>
    <row r="88" spans="1:11" ht="24.75" customHeight="1">
      <c r="A88" s="24" t="s">
        <v>118</v>
      </c>
      <c r="C88" s="24"/>
      <c r="D88" s="23"/>
      <c r="E88" s="23">
        <v>23157350</v>
      </c>
      <c r="F88" s="23"/>
      <c r="G88" s="23">
        <v>24042625</v>
      </c>
      <c r="H88" s="23"/>
      <c r="I88" s="23">
        <v>23137350</v>
      </c>
      <c r="J88" s="23"/>
      <c r="K88" s="23">
        <v>10365887</v>
      </c>
    </row>
    <row r="89" spans="1:11" ht="24.75" customHeight="1">
      <c r="A89" s="24" t="s">
        <v>117</v>
      </c>
      <c r="C89" s="24"/>
      <c r="D89" s="23"/>
      <c r="E89" s="23">
        <v>180407.98</v>
      </c>
      <c r="F89" s="23"/>
      <c r="G89" s="23">
        <v>151125.17</v>
      </c>
      <c r="H89" s="23"/>
      <c r="I89" s="23">
        <v>250899.57</v>
      </c>
      <c r="J89" s="23"/>
      <c r="K89" s="23">
        <v>90927.76</v>
      </c>
    </row>
    <row r="90" spans="1:11" ht="24.75" customHeight="1">
      <c r="A90" s="24" t="s">
        <v>119</v>
      </c>
      <c r="C90" s="24"/>
      <c r="D90" s="23"/>
      <c r="E90" s="23">
        <v>13524167.49</v>
      </c>
      <c r="F90" s="23"/>
      <c r="G90" s="23">
        <v>15583827.47</v>
      </c>
      <c r="H90" s="23"/>
      <c r="I90" s="23">
        <v>11648486.69</v>
      </c>
      <c r="J90" s="23"/>
      <c r="K90" s="23">
        <v>9038884.97</v>
      </c>
    </row>
    <row r="91" spans="1:11" ht="24.75" customHeight="1">
      <c r="A91" s="24" t="s">
        <v>120</v>
      </c>
      <c r="C91" s="24"/>
      <c r="D91" s="23"/>
      <c r="E91" s="23">
        <v>101292.18</v>
      </c>
      <c r="F91" s="23"/>
      <c r="G91" s="23">
        <v>101292.18</v>
      </c>
      <c r="H91" s="23"/>
      <c r="I91" s="23">
        <v>98478.42</v>
      </c>
      <c r="J91" s="23"/>
      <c r="K91" s="23">
        <v>98478.42</v>
      </c>
    </row>
    <row r="92" spans="1:11" ht="24.75" customHeight="1" thickBot="1">
      <c r="A92" s="23"/>
      <c r="B92" s="23"/>
      <c r="C92" s="24" t="s">
        <v>201</v>
      </c>
      <c r="E92" s="27">
        <f>SUM(E88:E91)</f>
        <v>36963217.65</v>
      </c>
      <c r="F92" s="23"/>
      <c r="G92" s="27">
        <f>SUM(G88:G91)</f>
        <v>39878869.82</v>
      </c>
      <c r="H92" s="23"/>
      <c r="I92" s="27">
        <f>SUM(I88:I91)</f>
        <v>35135214.68</v>
      </c>
      <c r="J92" s="23"/>
      <c r="K92" s="27">
        <f>SUM(K88:K91)</f>
        <v>19594178.150000002</v>
      </c>
    </row>
    <row r="93" spans="1:11" ht="24.75" customHeight="1" thickTop="1">
      <c r="A93" s="23"/>
      <c r="B93" s="23"/>
      <c r="C93" s="24"/>
      <c r="E93" s="25"/>
      <c r="F93" s="23"/>
      <c r="G93" s="25"/>
      <c r="H93" s="23"/>
      <c r="I93" s="25"/>
      <c r="J93" s="23"/>
      <c r="K93" s="25"/>
    </row>
    <row r="94" spans="1:11" ht="28.5" customHeight="1">
      <c r="A94" s="106" t="s">
        <v>17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1:11" ht="28.5" customHeight="1">
      <c r="A95" s="23"/>
      <c r="B95" s="23"/>
      <c r="C95" s="24"/>
      <c r="E95" s="25"/>
      <c r="F95" s="23"/>
      <c r="G95" s="25"/>
      <c r="H95" s="23"/>
      <c r="I95" s="25"/>
      <c r="J95" s="23"/>
      <c r="K95" s="25"/>
    </row>
    <row r="96" spans="1:11" ht="28.5" customHeight="1">
      <c r="A96" s="24" t="s">
        <v>524</v>
      </c>
      <c r="B96" s="23"/>
      <c r="C96" s="24"/>
      <c r="E96" s="25"/>
      <c r="F96" s="23"/>
      <c r="G96" s="25"/>
      <c r="H96" s="23"/>
      <c r="I96" s="25"/>
      <c r="J96" s="23"/>
      <c r="K96" s="25"/>
    </row>
    <row r="97" spans="1:11" ht="28.5" customHeight="1">
      <c r="A97" s="23"/>
      <c r="B97" s="23"/>
      <c r="C97" s="23"/>
      <c r="D97" s="23"/>
      <c r="F97" s="56"/>
      <c r="G97" s="56"/>
      <c r="H97" s="23"/>
      <c r="I97" s="56" t="s">
        <v>244</v>
      </c>
      <c r="J97" s="56"/>
      <c r="K97" s="56" t="s">
        <v>484</v>
      </c>
    </row>
    <row r="98" spans="1:11" ht="28.5" customHeight="1">
      <c r="A98" s="23"/>
      <c r="B98" s="23"/>
      <c r="C98" s="23"/>
      <c r="D98" s="30"/>
      <c r="F98" s="15"/>
      <c r="G98" s="60"/>
      <c r="H98" s="23"/>
      <c r="I98" s="58"/>
      <c r="J98" s="56"/>
      <c r="K98" s="58" t="s">
        <v>485</v>
      </c>
    </row>
    <row r="99" spans="1:11" ht="28.5" customHeight="1">
      <c r="A99" s="23"/>
      <c r="B99" s="23"/>
      <c r="C99" s="23"/>
      <c r="D99" s="30"/>
      <c r="F99" s="15"/>
      <c r="G99" s="60"/>
      <c r="H99" s="23"/>
      <c r="I99" s="53"/>
      <c r="J99" s="55" t="s">
        <v>483</v>
      </c>
      <c r="K99" s="58"/>
    </row>
    <row r="100" spans="1:11" ht="28.5" customHeight="1">
      <c r="A100" s="24"/>
      <c r="B100" s="23" t="s">
        <v>472</v>
      </c>
      <c r="C100" s="24"/>
      <c r="E100" s="25"/>
      <c r="F100" s="23"/>
      <c r="G100" s="25"/>
      <c r="H100" s="23"/>
      <c r="I100" s="25">
        <v>6024875.62</v>
      </c>
      <c r="J100" s="23"/>
      <c r="K100" s="25">
        <v>3262953.49</v>
      </c>
    </row>
    <row r="101" spans="1:11" ht="28.5" customHeight="1">
      <c r="A101" s="24"/>
      <c r="B101" s="23" t="s">
        <v>473</v>
      </c>
      <c r="C101" s="24"/>
      <c r="E101" s="25"/>
      <c r="F101" s="23"/>
      <c r="G101" s="25"/>
      <c r="H101" s="23"/>
      <c r="I101" s="25">
        <v>404168.51</v>
      </c>
      <c r="J101" s="23"/>
      <c r="K101" s="25">
        <v>169456.66</v>
      </c>
    </row>
    <row r="102" spans="1:11" ht="28.5" customHeight="1">
      <c r="A102" s="24" t="s">
        <v>525</v>
      </c>
      <c r="B102" s="23"/>
      <c r="C102" s="24"/>
      <c r="E102" s="25"/>
      <c r="F102" s="23"/>
      <c r="G102" s="25"/>
      <c r="H102" s="23"/>
      <c r="I102" s="25"/>
      <c r="J102" s="23"/>
      <c r="K102" s="25"/>
    </row>
    <row r="103" spans="1:11" ht="28.5" customHeight="1">
      <c r="A103" s="23" t="s">
        <v>488</v>
      </c>
      <c r="B103" s="23"/>
      <c r="C103" s="24"/>
      <c r="E103" s="25"/>
      <c r="F103" s="23"/>
      <c r="G103" s="25"/>
      <c r="H103" s="23"/>
      <c r="I103" s="25"/>
      <c r="J103" s="23"/>
      <c r="K103" s="25"/>
    </row>
    <row r="104" spans="1:11" ht="28.5" customHeight="1">
      <c r="A104" s="23"/>
      <c r="B104" s="23"/>
      <c r="C104" s="24"/>
      <c r="E104" s="25"/>
      <c r="F104" s="23"/>
      <c r="G104" s="25"/>
      <c r="H104" s="23"/>
      <c r="I104" s="25"/>
      <c r="J104" s="23"/>
      <c r="K104" s="56" t="s">
        <v>539</v>
      </c>
    </row>
    <row r="105" spans="1:11" ht="28.5" customHeight="1">
      <c r="A105" s="24"/>
      <c r="B105" s="23" t="s">
        <v>526</v>
      </c>
      <c r="C105" s="24"/>
      <c r="E105" s="25"/>
      <c r="F105" s="23"/>
      <c r="G105" s="25"/>
      <c r="H105" s="23"/>
      <c r="I105" s="25"/>
      <c r="J105" s="23"/>
      <c r="K105" s="25">
        <v>539203132.24</v>
      </c>
    </row>
    <row r="106" spans="1:11" ht="28.5" customHeight="1">
      <c r="A106" s="24"/>
      <c r="B106" s="23" t="s">
        <v>195</v>
      </c>
      <c r="C106" s="24"/>
      <c r="E106" s="25"/>
      <c r="F106" s="23"/>
      <c r="G106" s="25"/>
      <c r="H106" s="23"/>
      <c r="I106" s="25"/>
      <c r="J106" s="23"/>
      <c r="K106" s="25">
        <v>1702237.86</v>
      </c>
    </row>
    <row r="107" spans="1:11" ht="28.5" customHeight="1">
      <c r="A107" s="23"/>
      <c r="B107" s="23" t="s">
        <v>527</v>
      </c>
      <c r="C107" s="24"/>
      <c r="E107" s="25"/>
      <c r="F107" s="23"/>
      <c r="G107" s="25"/>
      <c r="H107" s="23"/>
      <c r="I107" s="25"/>
      <c r="J107" s="23"/>
      <c r="K107" s="25">
        <v>432566996.03</v>
      </c>
    </row>
    <row r="108" spans="1:11" ht="28.5" customHeight="1">
      <c r="A108" s="23" t="s">
        <v>400</v>
      </c>
      <c r="B108" s="23"/>
      <c r="C108" s="23"/>
      <c r="D108" s="24"/>
      <c r="E108" s="24"/>
      <c r="F108" s="23"/>
      <c r="G108" s="23"/>
      <c r="H108" s="23"/>
      <c r="I108" s="23"/>
      <c r="J108" s="23"/>
      <c r="K108" s="33"/>
    </row>
    <row r="109" spans="1:11" ht="28.5" customHeight="1">
      <c r="A109" s="23"/>
      <c r="B109" s="23"/>
      <c r="C109" s="23"/>
      <c r="D109" s="24"/>
      <c r="E109" s="108" t="s">
        <v>244</v>
      </c>
      <c r="F109" s="108"/>
      <c r="G109" s="108"/>
      <c r="H109" s="23"/>
      <c r="I109" s="108" t="s">
        <v>243</v>
      </c>
      <c r="J109" s="108"/>
      <c r="K109" s="108"/>
    </row>
    <row r="110" spans="1:11" ht="28.5" customHeight="1">
      <c r="A110" s="23"/>
      <c r="B110" s="23"/>
      <c r="C110" s="23"/>
      <c r="D110" s="24"/>
      <c r="E110" s="76"/>
      <c r="F110" s="55" t="s">
        <v>622</v>
      </c>
      <c r="G110" s="53"/>
      <c r="H110" s="23"/>
      <c r="I110" s="53"/>
      <c r="J110" s="55" t="s">
        <v>622</v>
      </c>
      <c r="K110" s="53"/>
    </row>
    <row r="111" spans="1:11" ht="28.5" customHeight="1">
      <c r="A111" s="23" t="s">
        <v>121</v>
      </c>
      <c r="C111" s="23"/>
      <c r="D111" s="24"/>
      <c r="E111" s="23">
        <v>1490537.67</v>
      </c>
      <c r="F111" s="23"/>
      <c r="G111" s="23">
        <v>425324</v>
      </c>
      <c r="H111" s="23"/>
      <c r="I111" s="33">
        <v>1419159</v>
      </c>
      <c r="J111" s="23"/>
      <c r="K111" s="33">
        <v>734865.48</v>
      </c>
    </row>
    <row r="112" spans="1:11" ht="28.5" customHeight="1">
      <c r="A112" s="23" t="s">
        <v>122</v>
      </c>
      <c r="C112" s="23"/>
      <c r="D112" s="24"/>
      <c r="E112" s="23">
        <v>927707520.65</v>
      </c>
      <c r="F112" s="23"/>
      <c r="G112" s="23">
        <v>838742836</v>
      </c>
      <c r="H112" s="23"/>
      <c r="I112" s="33">
        <v>927707520.65</v>
      </c>
      <c r="J112" s="23"/>
      <c r="K112" s="33">
        <v>370558190.33</v>
      </c>
    </row>
    <row r="113" spans="1:11" ht="28.5" customHeight="1">
      <c r="A113" s="23" t="s">
        <v>15</v>
      </c>
      <c r="C113" s="23"/>
      <c r="D113" s="24"/>
      <c r="E113" s="23">
        <v>1954939</v>
      </c>
      <c r="F113" s="23"/>
      <c r="G113" s="23">
        <v>2020562</v>
      </c>
      <c r="H113" s="23"/>
      <c r="I113" s="33">
        <v>1954939</v>
      </c>
      <c r="J113" s="23"/>
      <c r="K113" s="33">
        <v>2002679</v>
      </c>
    </row>
    <row r="114" spans="1:11" ht="28.5" customHeight="1">
      <c r="A114" s="23" t="s">
        <v>83</v>
      </c>
      <c r="C114" s="23"/>
      <c r="D114" s="24"/>
      <c r="E114" s="48">
        <v>12272108.29</v>
      </c>
      <c r="F114" s="23"/>
      <c r="G114" s="48">
        <v>9737703.98</v>
      </c>
      <c r="H114" s="23"/>
      <c r="I114" s="45">
        <v>12272108.29</v>
      </c>
      <c r="J114" s="23"/>
      <c r="K114" s="45">
        <v>2659723.99</v>
      </c>
    </row>
    <row r="115" spans="1:11" ht="28.5" customHeight="1">
      <c r="A115" s="23"/>
      <c r="B115" s="28"/>
      <c r="C115" s="24" t="s">
        <v>201</v>
      </c>
      <c r="E115" s="33">
        <f>SUM(E111:E114)</f>
        <v>943425105.6099999</v>
      </c>
      <c r="F115" s="23"/>
      <c r="G115" s="33">
        <f>SUM(G111:G114)</f>
        <v>850926425.98</v>
      </c>
      <c r="H115" s="23"/>
      <c r="I115" s="33">
        <f>SUM(I111:I114)</f>
        <v>943353726.9399999</v>
      </c>
      <c r="J115" s="23"/>
      <c r="K115" s="33">
        <f>SUM(K111:K114)</f>
        <v>375955458.8</v>
      </c>
    </row>
    <row r="116" spans="1:11" ht="28.5" customHeight="1">
      <c r="A116" s="23" t="s">
        <v>125</v>
      </c>
      <c r="B116" s="28"/>
      <c r="E116" s="48">
        <v>-115676766.44</v>
      </c>
      <c r="F116" s="23"/>
      <c r="G116" s="48">
        <v>-102377069.85</v>
      </c>
      <c r="H116" s="23"/>
      <c r="I116" s="45">
        <v>-115676766.44</v>
      </c>
      <c r="J116" s="23"/>
      <c r="K116" s="45">
        <v>-44540013.01</v>
      </c>
    </row>
    <row r="117" spans="1:11" ht="28.5" customHeight="1">
      <c r="A117" s="23"/>
      <c r="B117" s="28"/>
      <c r="C117" s="24" t="s">
        <v>201</v>
      </c>
      <c r="E117" s="33">
        <f>SUM(E115:E116)</f>
        <v>827748339.1699998</v>
      </c>
      <c r="F117" s="23"/>
      <c r="G117" s="33">
        <f>SUM(G115:G116)</f>
        <v>748549356.13</v>
      </c>
      <c r="H117" s="23"/>
      <c r="I117" s="33">
        <f>SUM(I115:I116)</f>
        <v>827676960.5</v>
      </c>
      <c r="J117" s="23"/>
      <c r="K117" s="33">
        <f>SUM(K115:K116)</f>
        <v>331415445.79</v>
      </c>
    </row>
    <row r="118" spans="1:11" ht="28.5" customHeight="1">
      <c r="A118" s="23" t="s">
        <v>123</v>
      </c>
      <c r="C118" s="23"/>
      <c r="D118" s="24"/>
      <c r="E118" s="12">
        <v>-61550961.63</v>
      </c>
      <c r="G118" s="12">
        <v>-57844467.7</v>
      </c>
      <c r="I118" s="45">
        <v>-61550961.63</v>
      </c>
      <c r="K118" s="45">
        <v>-24878353.67</v>
      </c>
    </row>
    <row r="119" spans="1:11" ht="28.5" customHeight="1" thickBot="1">
      <c r="A119" s="23" t="s">
        <v>124</v>
      </c>
      <c r="C119" s="23"/>
      <c r="D119" s="24"/>
      <c r="E119" s="46">
        <f>SUM(E117:E118)</f>
        <v>766197377.5399998</v>
      </c>
      <c r="F119" s="23"/>
      <c r="G119" s="46">
        <f>SUM(G117:G118)</f>
        <v>690704888.43</v>
      </c>
      <c r="H119" s="23"/>
      <c r="I119" s="46">
        <f>SUM(I117:I118)</f>
        <v>766125998.87</v>
      </c>
      <c r="J119" s="23"/>
      <c r="K119" s="46">
        <f>SUM(K117:K118)</f>
        <v>306537092.12</v>
      </c>
    </row>
    <row r="120" ht="28.5" customHeight="1" thickTop="1"/>
    <row r="121" spans="1:11" ht="27" customHeight="1">
      <c r="A121" s="106" t="s">
        <v>304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</row>
    <row r="122" spans="1:11" ht="27" customHeight="1">
      <c r="A122" s="23"/>
      <c r="B122" s="23"/>
      <c r="C122" s="23"/>
      <c r="D122" s="23"/>
      <c r="E122" s="61"/>
      <c r="F122" s="61"/>
      <c r="G122" s="61"/>
      <c r="H122" s="61"/>
      <c r="I122" s="61"/>
      <c r="J122" s="61"/>
      <c r="K122" s="61"/>
    </row>
    <row r="123" spans="1:11" ht="28.5" customHeight="1">
      <c r="A123" s="23" t="s">
        <v>559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ht="28.5" customHeight="1">
      <c r="A124" s="23"/>
      <c r="B124" s="23"/>
      <c r="C124" s="23"/>
      <c r="D124" s="24"/>
      <c r="E124" s="108" t="s">
        <v>244</v>
      </c>
      <c r="F124" s="108"/>
      <c r="G124" s="108"/>
      <c r="H124" s="23"/>
      <c r="I124" s="108" t="s">
        <v>243</v>
      </c>
      <c r="J124" s="108"/>
      <c r="K124" s="108"/>
    </row>
    <row r="125" spans="1:11" ht="28.5" customHeight="1">
      <c r="A125" s="23"/>
      <c r="B125" s="23"/>
      <c r="C125" s="23"/>
      <c r="D125" s="24"/>
      <c r="E125" s="76"/>
      <c r="F125" s="55" t="s">
        <v>622</v>
      </c>
      <c r="G125" s="53"/>
      <c r="H125" s="23"/>
      <c r="I125" s="53"/>
      <c r="J125" s="55" t="s">
        <v>622</v>
      </c>
      <c r="K125" s="53"/>
    </row>
    <row r="126" spans="1:11" ht="28.5" customHeight="1">
      <c r="A126" s="23" t="s">
        <v>127</v>
      </c>
      <c r="B126" s="23"/>
      <c r="C126" s="23"/>
      <c r="D126" s="24"/>
      <c r="E126" s="60"/>
      <c r="F126" s="39"/>
      <c r="G126" s="60"/>
      <c r="H126" s="39"/>
      <c r="I126" s="60"/>
      <c r="J126" s="39"/>
      <c r="K126" s="60"/>
    </row>
    <row r="127" spans="1:11" ht="28.5" customHeight="1">
      <c r="A127" s="23" t="s">
        <v>84</v>
      </c>
      <c r="C127" s="23"/>
      <c r="D127" s="23"/>
      <c r="E127" s="23">
        <v>598950576.69</v>
      </c>
      <c r="F127" s="23"/>
      <c r="G127" s="23">
        <v>531969438.76</v>
      </c>
      <c r="H127" s="23"/>
      <c r="I127" s="23">
        <v>598879198.02</v>
      </c>
      <c r="J127" s="23"/>
      <c r="K127" s="23">
        <v>235456248.93</v>
      </c>
    </row>
    <row r="128" spans="1:11" ht="28.5" customHeight="1">
      <c r="A128" s="23" t="s">
        <v>128</v>
      </c>
      <c r="C128" s="23"/>
      <c r="D128" s="23"/>
      <c r="E128" s="23">
        <v>127974831.17</v>
      </c>
      <c r="F128" s="23"/>
      <c r="G128" s="23">
        <v>121159446.51</v>
      </c>
      <c r="H128" s="23"/>
      <c r="I128" s="23">
        <v>127974831.17</v>
      </c>
      <c r="J128" s="23"/>
      <c r="K128" s="23">
        <v>54232560.69</v>
      </c>
    </row>
    <row r="129" spans="1:11" ht="28.5" customHeight="1">
      <c r="A129" s="23" t="s">
        <v>129</v>
      </c>
      <c r="C129" s="23"/>
      <c r="D129" s="23"/>
      <c r="E129" s="23">
        <v>50634493.25</v>
      </c>
      <c r="F129" s="23"/>
      <c r="G129" s="23">
        <v>48487381.81</v>
      </c>
      <c r="H129" s="23"/>
      <c r="I129" s="23">
        <v>50634493.25</v>
      </c>
      <c r="J129" s="23"/>
      <c r="K129" s="23">
        <v>20989149.6</v>
      </c>
    </row>
    <row r="130" spans="1:11" ht="28.5" customHeight="1">
      <c r="A130" s="23" t="s">
        <v>126</v>
      </c>
      <c r="C130" s="23"/>
      <c r="D130" s="23"/>
      <c r="E130" s="23">
        <v>19358832.83</v>
      </c>
      <c r="F130" s="23"/>
      <c r="G130" s="23">
        <v>17826891.05</v>
      </c>
      <c r="H130" s="23"/>
      <c r="I130" s="23">
        <v>19358832.83</v>
      </c>
      <c r="J130" s="23"/>
      <c r="K130" s="23">
        <v>8997597.57</v>
      </c>
    </row>
    <row r="131" spans="1:11" ht="28.5" customHeight="1">
      <c r="A131" s="23" t="s">
        <v>130</v>
      </c>
      <c r="C131" s="23"/>
      <c r="D131" s="23"/>
      <c r="E131" s="25">
        <v>30829605.23</v>
      </c>
      <c r="F131" s="23"/>
      <c r="G131" s="25">
        <v>29106198</v>
      </c>
      <c r="H131" s="23"/>
      <c r="I131" s="25">
        <v>30829605.23</v>
      </c>
      <c r="J131" s="23"/>
      <c r="K131" s="25">
        <v>11739889</v>
      </c>
    </row>
    <row r="132" spans="1:11" ht="28.5" customHeight="1" thickBot="1">
      <c r="A132" s="23"/>
      <c r="C132" s="24" t="s">
        <v>201</v>
      </c>
      <c r="D132" s="23"/>
      <c r="E132" s="27">
        <f>SUM(E127:E131)</f>
        <v>827748339.1700001</v>
      </c>
      <c r="F132" s="23"/>
      <c r="G132" s="27">
        <f>SUM(G127:G131)</f>
        <v>748549356.1299999</v>
      </c>
      <c r="H132" s="23"/>
      <c r="I132" s="27">
        <f>SUM(I127:I131)</f>
        <v>827676960.5</v>
      </c>
      <c r="J132" s="25"/>
      <c r="K132" s="27">
        <f>SUM(K127:K131)</f>
        <v>331415445.79</v>
      </c>
    </row>
    <row r="133" spans="1:11" ht="28.5" customHeight="1" thickTop="1">
      <c r="A133" s="23" t="s">
        <v>85</v>
      </c>
      <c r="B133" s="23"/>
      <c r="C133" s="23"/>
      <c r="D133" s="23"/>
      <c r="E133" s="61">
        <v>61550961.63</v>
      </c>
      <c r="F133" s="61"/>
      <c r="G133" s="61">
        <v>57844467.7</v>
      </c>
      <c r="H133" s="61"/>
      <c r="I133" s="61">
        <v>61550961.63</v>
      </c>
      <c r="J133" s="61"/>
      <c r="K133" s="61">
        <v>24878353.67</v>
      </c>
    </row>
    <row r="134" spans="1:11" ht="27" customHeight="1">
      <c r="A134" s="24" t="s">
        <v>86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s="11" customFormat="1" ht="27" customHeight="1">
      <c r="A135" s="24" t="s">
        <v>88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5"/>
    </row>
    <row r="136" spans="1:11" s="11" customFormat="1" ht="27" customHeight="1">
      <c r="A136" s="24" t="s">
        <v>89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5"/>
    </row>
    <row r="137" spans="1:11" s="11" customFormat="1" ht="27" customHeight="1">
      <c r="A137" s="24" t="s">
        <v>90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5"/>
    </row>
    <row r="138" spans="1:11" s="11" customFormat="1" ht="27" customHeight="1">
      <c r="A138" s="24" t="s">
        <v>91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5"/>
    </row>
    <row r="139" spans="1:11" s="11" customFormat="1" ht="27" customHeight="1">
      <c r="A139" s="24" t="s">
        <v>87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5"/>
    </row>
    <row r="140" spans="1:11" ht="27" customHeight="1">
      <c r="A140" s="23" t="s">
        <v>168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27" customHeight="1">
      <c r="A141" s="23" t="s">
        <v>177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27" customHeight="1">
      <c r="A142" s="23" t="s">
        <v>532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27" customHeight="1">
      <c r="A143" s="23" t="s">
        <v>533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27" customHeight="1">
      <c r="A144" s="23" t="s">
        <v>528</v>
      </c>
      <c r="B144" s="23"/>
      <c r="C144" s="23"/>
      <c r="D144" s="23"/>
      <c r="E144" s="23"/>
      <c r="F144" s="23"/>
      <c r="G144" s="23"/>
      <c r="H144" s="23"/>
      <c r="I144" s="39" t="s">
        <v>10</v>
      </c>
      <c r="J144" s="23"/>
      <c r="K144" s="23"/>
    </row>
    <row r="145" spans="1:11" ht="27" customHeight="1">
      <c r="A145" s="23"/>
      <c r="B145" s="23" t="s">
        <v>11</v>
      </c>
      <c r="C145" s="23"/>
      <c r="D145" s="23"/>
      <c r="E145" s="23"/>
      <c r="F145" s="23"/>
      <c r="G145" s="23" t="s">
        <v>529</v>
      </c>
      <c r="H145" s="23"/>
      <c r="I145" s="23"/>
      <c r="J145" s="23"/>
      <c r="K145" s="23"/>
    </row>
    <row r="146" spans="1:11" ht="27" customHeight="1">
      <c r="A146" s="23"/>
      <c r="B146" s="23" t="s">
        <v>12</v>
      </c>
      <c r="C146" s="23"/>
      <c r="D146" s="23"/>
      <c r="E146" s="23"/>
      <c r="F146" s="23"/>
      <c r="G146" s="23" t="s">
        <v>530</v>
      </c>
      <c r="H146" s="23"/>
      <c r="I146" s="23"/>
      <c r="J146" s="23"/>
      <c r="K146" s="23"/>
    </row>
    <row r="147" spans="1:11" ht="27" customHeight="1">
      <c r="A147" s="23"/>
      <c r="B147" s="23" t="s">
        <v>13</v>
      </c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ht="27" customHeight="1">
      <c r="A148" s="23"/>
      <c r="B148" s="54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24.75" customHeight="1">
      <c r="A149" s="106" t="s">
        <v>174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</row>
    <row r="150" spans="1:11" ht="24.75" customHeight="1">
      <c r="A150" s="23"/>
      <c r="B150" s="54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24.75" customHeight="1">
      <c r="A151" s="23" t="s">
        <v>531</v>
      </c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24.75" customHeight="1">
      <c r="A152" s="23"/>
      <c r="B152" s="23"/>
      <c r="C152" s="23"/>
      <c r="D152" s="23"/>
      <c r="E152" s="108" t="s">
        <v>244</v>
      </c>
      <c r="F152" s="108"/>
      <c r="G152" s="108"/>
      <c r="H152" s="23"/>
      <c r="I152" s="108" t="s">
        <v>243</v>
      </c>
      <c r="J152" s="108"/>
      <c r="K152" s="108"/>
    </row>
    <row r="153" spans="1:11" ht="24.75" customHeight="1">
      <c r="A153" s="23"/>
      <c r="B153" s="23"/>
      <c r="C153" s="23"/>
      <c r="D153" s="23"/>
      <c r="E153" s="76"/>
      <c r="F153" s="55" t="s">
        <v>622</v>
      </c>
      <c r="G153" s="53"/>
      <c r="H153" s="23"/>
      <c r="I153" s="53"/>
      <c r="J153" s="55" t="s">
        <v>622</v>
      </c>
      <c r="K153" s="53"/>
    </row>
    <row r="154" spans="1:11" ht="24.75" customHeight="1">
      <c r="A154" s="23"/>
      <c r="B154" s="54" t="s">
        <v>169</v>
      </c>
      <c r="C154" s="23"/>
      <c r="D154" s="23"/>
      <c r="E154" s="23">
        <v>0</v>
      </c>
      <c r="F154" s="23"/>
      <c r="G154" s="23">
        <v>0</v>
      </c>
      <c r="H154" s="23"/>
      <c r="I154" s="23">
        <v>0</v>
      </c>
      <c r="J154" s="23"/>
      <c r="K154" s="23">
        <v>589856.48</v>
      </c>
    </row>
    <row r="155" spans="1:11" ht="24.75" customHeight="1">
      <c r="A155" s="23"/>
      <c r="B155" s="54" t="s">
        <v>131</v>
      </c>
      <c r="C155" s="23"/>
      <c r="D155" s="23"/>
      <c r="E155" s="23">
        <v>0</v>
      </c>
      <c r="F155" s="23"/>
      <c r="G155" s="23">
        <v>0</v>
      </c>
      <c r="H155" s="23"/>
      <c r="I155" s="23">
        <v>0</v>
      </c>
      <c r="J155" s="23"/>
      <c r="K155" s="23">
        <v>202500000</v>
      </c>
    </row>
    <row r="156" spans="1:4" ht="24.75" customHeight="1">
      <c r="A156" s="23"/>
      <c r="B156" s="54" t="s">
        <v>480</v>
      </c>
      <c r="C156" s="23"/>
      <c r="D156" s="23"/>
    </row>
    <row r="157" spans="1:11" ht="24.75" customHeight="1">
      <c r="A157" s="23"/>
      <c r="B157" s="54" t="s">
        <v>481</v>
      </c>
      <c r="C157" s="23"/>
      <c r="D157" s="23"/>
      <c r="E157" s="23">
        <v>0</v>
      </c>
      <c r="F157" s="23"/>
      <c r="G157" s="23">
        <v>0</v>
      </c>
      <c r="H157" s="23"/>
      <c r="I157" s="23">
        <v>0</v>
      </c>
      <c r="J157" s="23"/>
      <c r="K157" s="23">
        <v>12424820.24</v>
      </c>
    </row>
    <row r="158" spans="1:11" ht="24.75" customHeight="1">
      <c r="A158" s="23"/>
      <c r="B158" s="54" t="s">
        <v>504</v>
      </c>
      <c r="C158" s="23"/>
      <c r="D158" s="23"/>
      <c r="E158" s="23">
        <v>0</v>
      </c>
      <c r="F158" s="23"/>
      <c r="G158" s="23">
        <v>0</v>
      </c>
      <c r="H158" s="23"/>
      <c r="I158" s="23">
        <v>0</v>
      </c>
      <c r="J158" s="23"/>
      <c r="K158" s="23">
        <v>16938424.66</v>
      </c>
    </row>
    <row r="159" spans="1:11" ht="24.75" customHeight="1">
      <c r="A159" s="23"/>
      <c r="B159" s="54" t="s">
        <v>560</v>
      </c>
      <c r="C159" s="23"/>
      <c r="D159" s="23"/>
      <c r="E159" s="23">
        <v>0</v>
      </c>
      <c r="F159" s="23"/>
      <c r="G159" s="23">
        <v>0</v>
      </c>
      <c r="H159" s="23"/>
      <c r="I159" s="23">
        <v>108338374.07</v>
      </c>
      <c r="J159" s="23"/>
      <c r="K159" s="23">
        <v>0</v>
      </c>
    </row>
    <row r="160" spans="1:11" ht="24.75" customHeight="1">
      <c r="A160" s="23"/>
      <c r="B160" s="54" t="s">
        <v>561</v>
      </c>
      <c r="C160" s="23"/>
      <c r="D160" s="23"/>
      <c r="E160" s="23">
        <v>0</v>
      </c>
      <c r="F160" s="23"/>
      <c r="G160" s="23">
        <v>0</v>
      </c>
      <c r="H160" s="23"/>
      <c r="I160" s="23">
        <v>0</v>
      </c>
      <c r="J160" s="23"/>
      <c r="K160" s="23">
        <v>909783.16</v>
      </c>
    </row>
    <row r="161" spans="1:11" ht="24.75" customHeight="1">
      <c r="A161" s="23"/>
      <c r="B161" s="23"/>
      <c r="C161" s="23"/>
      <c r="D161" s="23"/>
      <c r="E161" s="108" t="s">
        <v>244</v>
      </c>
      <c r="F161" s="108"/>
      <c r="G161" s="108"/>
      <c r="H161" s="23"/>
      <c r="I161" s="108" t="s">
        <v>243</v>
      </c>
      <c r="J161" s="108"/>
      <c r="K161" s="108"/>
    </row>
    <row r="162" spans="1:11" ht="24.75" customHeight="1">
      <c r="A162" s="23"/>
      <c r="B162" s="23"/>
      <c r="C162" s="23"/>
      <c r="D162" s="23"/>
      <c r="E162" s="76"/>
      <c r="F162" s="55" t="s">
        <v>18</v>
      </c>
      <c r="G162" s="53"/>
      <c r="H162" s="23"/>
      <c r="I162" s="53"/>
      <c r="J162" s="55" t="s">
        <v>18</v>
      </c>
      <c r="K162" s="53"/>
    </row>
    <row r="163" spans="1:11" ht="24.75" customHeight="1">
      <c r="A163" s="23"/>
      <c r="B163" s="54" t="s">
        <v>171</v>
      </c>
      <c r="C163" s="23"/>
      <c r="D163" s="23"/>
      <c r="E163" s="23">
        <v>0</v>
      </c>
      <c r="F163" s="23"/>
      <c r="G163" s="23">
        <v>0</v>
      </c>
      <c r="H163" s="23"/>
      <c r="I163" s="23">
        <v>754024.74</v>
      </c>
      <c r="J163" s="23"/>
      <c r="K163" s="23">
        <v>1709557.97</v>
      </c>
    </row>
    <row r="164" spans="1:11" ht="24.75" customHeight="1">
      <c r="A164" s="23"/>
      <c r="B164" s="54" t="s">
        <v>172</v>
      </c>
      <c r="C164" s="23"/>
      <c r="D164" s="23"/>
      <c r="E164" s="23">
        <v>0</v>
      </c>
      <c r="F164" s="23"/>
      <c r="G164" s="23">
        <v>0</v>
      </c>
      <c r="H164" s="23"/>
      <c r="I164" s="23">
        <v>1643424.66</v>
      </c>
      <c r="J164" s="23"/>
      <c r="K164" s="23">
        <v>2289178.08</v>
      </c>
    </row>
    <row r="165" spans="1:11" ht="24.75" customHeight="1">
      <c r="A165" s="23"/>
      <c r="B165" s="54" t="s">
        <v>474</v>
      </c>
      <c r="C165" s="23"/>
      <c r="D165" s="23"/>
      <c r="E165" s="23">
        <v>0</v>
      </c>
      <c r="F165" s="23"/>
      <c r="G165" s="23">
        <v>0</v>
      </c>
      <c r="H165" s="23"/>
      <c r="I165" s="23">
        <v>312328.86</v>
      </c>
      <c r="J165" s="23"/>
      <c r="K165" s="23">
        <v>882596.17</v>
      </c>
    </row>
    <row r="166" spans="1:11" ht="24.75" customHeight="1">
      <c r="A166" s="23"/>
      <c r="B166" s="54" t="s">
        <v>429</v>
      </c>
      <c r="C166" s="23"/>
      <c r="D166" s="23"/>
      <c r="E166" s="23">
        <v>0</v>
      </c>
      <c r="F166" s="23"/>
      <c r="G166" s="23">
        <v>0</v>
      </c>
      <c r="H166" s="23"/>
      <c r="I166" s="23">
        <v>2592314.28</v>
      </c>
      <c r="J166" s="23"/>
      <c r="K166" s="23">
        <v>0</v>
      </c>
    </row>
    <row r="167" spans="1:11" ht="24.75" customHeight="1">
      <c r="A167" s="23"/>
      <c r="B167" s="54" t="s">
        <v>173</v>
      </c>
      <c r="C167" s="23"/>
      <c r="D167" s="23"/>
      <c r="E167" s="23">
        <v>0</v>
      </c>
      <c r="F167" s="23"/>
      <c r="G167" s="23">
        <v>0</v>
      </c>
      <c r="H167" s="23"/>
      <c r="I167" s="23">
        <v>38590063.31</v>
      </c>
      <c r="J167" s="23"/>
      <c r="K167" s="23">
        <v>1839314.63</v>
      </c>
    </row>
    <row r="168" spans="1:11" ht="24.75" customHeight="1">
      <c r="A168" s="23"/>
      <c r="B168" s="54" t="s">
        <v>312</v>
      </c>
      <c r="C168" s="23"/>
      <c r="D168" s="23"/>
      <c r="E168" s="23"/>
      <c r="F168" s="23"/>
      <c r="G168" s="23">
        <v>0</v>
      </c>
      <c r="H168" s="23"/>
      <c r="I168" s="23">
        <v>2807930.22</v>
      </c>
      <c r="J168" s="23"/>
      <c r="K168" s="23">
        <v>3245001.41</v>
      </c>
    </row>
    <row r="169" spans="1:11" ht="24.75" customHeight="1">
      <c r="A169" s="23" t="s">
        <v>229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24.75" customHeight="1">
      <c r="A170" s="23" t="s">
        <v>535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24.75" customHeight="1">
      <c r="A171" s="23" t="s">
        <v>534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24.75" customHeight="1">
      <c r="A172" s="23" t="s">
        <v>536</v>
      </c>
      <c r="B172" s="54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24.75" customHeight="1">
      <c r="A173" s="23"/>
      <c r="B173" s="23"/>
      <c r="C173" s="23"/>
      <c r="D173" s="23"/>
      <c r="E173" s="108" t="s">
        <v>244</v>
      </c>
      <c r="F173" s="108"/>
      <c r="G173" s="108"/>
      <c r="H173" s="23"/>
      <c r="I173" s="108" t="s">
        <v>243</v>
      </c>
      <c r="J173" s="108"/>
      <c r="K173" s="108"/>
    </row>
    <row r="174" spans="1:11" ht="24.75" customHeight="1">
      <c r="A174" s="23"/>
      <c r="B174" s="23"/>
      <c r="C174" s="23"/>
      <c r="D174" s="23"/>
      <c r="E174" s="76"/>
      <c r="F174" s="55" t="s">
        <v>622</v>
      </c>
      <c r="G174" s="53"/>
      <c r="H174" s="23"/>
      <c r="I174" s="53"/>
      <c r="J174" s="55" t="s">
        <v>622</v>
      </c>
      <c r="K174" s="53"/>
    </row>
    <row r="175" spans="1:11" ht="24.75" customHeight="1">
      <c r="A175" s="23"/>
      <c r="B175" s="54" t="s">
        <v>170</v>
      </c>
      <c r="C175" s="23"/>
      <c r="D175" s="23"/>
      <c r="E175" s="23">
        <v>231077088.19</v>
      </c>
      <c r="F175" s="23"/>
      <c r="G175" s="23">
        <v>174095367.82</v>
      </c>
      <c r="H175" s="23"/>
      <c r="I175" s="23">
        <v>177385763.83</v>
      </c>
      <c r="J175" s="23"/>
      <c r="K175" s="23">
        <v>76914054.5</v>
      </c>
    </row>
    <row r="176" spans="1:11" ht="24.75" customHeight="1">
      <c r="A176" s="23"/>
      <c r="B176" s="23"/>
      <c r="C176" s="23"/>
      <c r="D176" s="23"/>
      <c r="E176" s="108" t="s">
        <v>244</v>
      </c>
      <c r="F176" s="108"/>
      <c r="G176" s="108"/>
      <c r="H176" s="23"/>
      <c r="I176" s="108" t="s">
        <v>243</v>
      </c>
      <c r="J176" s="108"/>
      <c r="K176" s="108"/>
    </row>
    <row r="177" spans="1:11" ht="24.75" customHeight="1">
      <c r="A177" s="23"/>
      <c r="B177" s="23"/>
      <c r="C177" s="23"/>
      <c r="D177" s="23"/>
      <c r="E177" s="76"/>
      <c r="F177" s="55" t="s">
        <v>18</v>
      </c>
      <c r="G177" s="53"/>
      <c r="H177" s="23"/>
      <c r="I177" s="53"/>
      <c r="J177" s="55" t="s">
        <v>18</v>
      </c>
      <c r="K177" s="53"/>
    </row>
    <row r="178" spans="1:11" ht="24.75" customHeight="1">
      <c r="A178" s="23"/>
      <c r="B178" s="54" t="s">
        <v>562</v>
      </c>
      <c r="C178" s="23"/>
      <c r="D178" s="23"/>
      <c r="E178" s="23">
        <v>184563562.8</v>
      </c>
      <c r="F178" s="23"/>
      <c r="G178" s="23">
        <v>181815631.98</v>
      </c>
      <c r="H178" s="23"/>
      <c r="I178" s="23">
        <v>159707049.57</v>
      </c>
      <c r="J178" s="23"/>
      <c r="K178" s="23">
        <v>60918535.24</v>
      </c>
    </row>
    <row r="179" spans="1:11" ht="27" customHeight="1">
      <c r="A179" s="23"/>
      <c r="B179" s="24"/>
      <c r="C179" s="24"/>
      <c r="D179" s="23"/>
      <c r="E179" s="25"/>
      <c r="F179" s="23"/>
      <c r="G179" s="25"/>
      <c r="H179" s="23"/>
      <c r="I179" s="25"/>
      <c r="J179" s="23"/>
      <c r="K179" s="25"/>
    </row>
    <row r="180" spans="1:11" ht="30.75" customHeight="1">
      <c r="A180" s="106" t="s">
        <v>430</v>
      </c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</row>
    <row r="181" spans="1:11" ht="30.75" customHeight="1">
      <c r="A181" s="23"/>
      <c r="B181" s="24"/>
      <c r="C181" s="24"/>
      <c r="D181" s="23"/>
      <c r="E181" s="25"/>
      <c r="F181" s="23"/>
      <c r="G181" s="25"/>
      <c r="H181" s="23"/>
      <c r="I181" s="25"/>
      <c r="J181" s="23"/>
      <c r="K181" s="25"/>
    </row>
    <row r="182" spans="1:11" ht="27" customHeight="1">
      <c r="A182" s="23" t="s">
        <v>537</v>
      </c>
      <c r="B182" s="54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27" customHeight="1">
      <c r="A183" s="23"/>
      <c r="B183" s="23" t="s">
        <v>538</v>
      </c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ht="27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39" t="s">
        <v>539</v>
      </c>
    </row>
    <row r="185" spans="1:11" ht="27" customHeight="1">
      <c r="A185" s="23"/>
      <c r="B185" s="23" t="s">
        <v>520</v>
      </c>
      <c r="C185" s="23"/>
      <c r="D185" s="23"/>
      <c r="E185" s="23"/>
      <c r="F185" s="23"/>
      <c r="G185" s="23"/>
      <c r="H185" s="23"/>
      <c r="I185" s="23"/>
      <c r="J185" s="23"/>
      <c r="K185" s="23">
        <v>393308607.49</v>
      </c>
    </row>
    <row r="186" spans="1:11" ht="27" customHeight="1">
      <c r="A186" s="23"/>
      <c r="B186" s="23" t="s">
        <v>53</v>
      </c>
      <c r="C186" s="23"/>
      <c r="D186" s="23"/>
      <c r="E186" s="23"/>
      <c r="F186" s="23"/>
      <c r="G186" s="23"/>
      <c r="H186" s="23"/>
      <c r="I186" s="23"/>
      <c r="J186" s="23"/>
      <c r="K186" s="23">
        <v>40003609.25</v>
      </c>
    </row>
    <row r="187" spans="1:11" ht="27" customHeight="1">
      <c r="A187" s="23"/>
      <c r="B187" s="23" t="s">
        <v>54</v>
      </c>
      <c r="C187" s="23"/>
      <c r="D187" s="23"/>
      <c r="E187" s="23"/>
      <c r="F187" s="23"/>
      <c r="G187" s="23"/>
      <c r="H187" s="23"/>
      <c r="I187" s="23"/>
      <c r="J187" s="23"/>
      <c r="K187" s="23">
        <v>1702237.86</v>
      </c>
    </row>
    <row r="188" spans="1:11" ht="27" customHeight="1">
      <c r="A188" s="23"/>
      <c r="B188" s="23" t="s">
        <v>206</v>
      </c>
      <c r="C188" s="23"/>
      <c r="D188" s="23"/>
      <c r="E188" s="23"/>
      <c r="F188" s="23"/>
      <c r="G188" s="23"/>
      <c r="H188" s="23"/>
      <c r="I188" s="23"/>
      <c r="J188" s="23"/>
      <c r="K188" s="23">
        <v>210978.79</v>
      </c>
    </row>
    <row r="189" spans="1:11" ht="27" customHeight="1">
      <c r="A189" s="23"/>
      <c r="B189" s="23" t="s">
        <v>602</v>
      </c>
      <c r="C189" s="23"/>
      <c r="D189" s="23"/>
      <c r="E189" s="23"/>
      <c r="F189" s="23"/>
      <c r="G189" s="23"/>
      <c r="H189" s="23"/>
      <c r="I189" s="23"/>
      <c r="J189" s="23"/>
      <c r="K189" s="23">
        <v>3730000</v>
      </c>
    </row>
    <row r="190" spans="1:11" ht="27" customHeight="1">
      <c r="A190" s="23"/>
      <c r="B190" s="23" t="s">
        <v>540</v>
      </c>
      <c r="C190" s="23"/>
      <c r="D190" s="23"/>
      <c r="E190" s="23"/>
      <c r="F190" s="23"/>
      <c r="G190" s="23"/>
      <c r="H190" s="23"/>
      <c r="I190" s="23"/>
      <c r="J190" s="23"/>
      <c r="K190" s="23">
        <v>101446936.71</v>
      </c>
    </row>
    <row r="191" spans="1:11" ht="27" customHeight="1">
      <c r="A191" s="23"/>
      <c r="B191" s="23" t="s">
        <v>541</v>
      </c>
      <c r="C191" s="23"/>
      <c r="D191" s="23"/>
      <c r="E191" s="23"/>
      <c r="F191" s="23"/>
      <c r="G191" s="23"/>
      <c r="H191" s="23"/>
      <c r="I191" s="23"/>
      <c r="J191" s="23"/>
      <c r="K191" s="23">
        <v>503000</v>
      </c>
    </row>
    <row r="192" spans="1:11" ht="27" customHeight="1" thickBot="1">
      <c r="A192" s="23"/>
      <c r="B192" s="23"/>
      <c r="C192" s="23" t="s">
        <v>201</v>
      </c>
      <c r="D192" s="23"/>
      <c r="E192" s="23"/>
      <c r="F192" s="23"/>
      <c r="G192" s="23"/>
      <c r="H192" s="23"/>
      <c r="I192" s="23"/>
      <c r="J192" s="23"/>
      <c r="K192" s="27">
        <f>SUM(K185:K191)</f>
        <v>540905370.1</v>
      </c>
    </row>
    <row r="193" spans="1:11" ht="27" customHeight="1" thickTop="1">
      <c r="A193" s="23"/>
      <c r="B193" s="23" t="s">
        <v>55</v>
      </c>
      <c r="C193" s="23"/>
      <c r="D193" s="23"/>
      <c r="E193" s="23"/>
      <c r="F193" s="23"/>
      <c r="G193" s="23"/>
      <c r="H193" s="23"/>
      <c r="I193" s="23"/>
      <c r="J193" s="23"/>
      <c r="K193" s="25">
        <v>753680.97</v>
      </c>
    </row>
    <row r="194" spans="1:11" ht="27" customHeight="1">
      <c r="A194" s="23"/>
      <c r="B194" s="23" t="s">
        <v>542</v>
      </c>
      <c r="C194" s="23"/>
      <c r="D194" s="23"/>
      <c r="E194" s="23"/>
      <c r="F194" s="23"/>
      <c r="G194" s="23"/>
      <c r="H194" s="23"/>
      <c r="I194" s="23"/>
      <c r="J194" s="23"/>
      <c r="K194" s="25">
        <v>285300000</v>
      </c>
    </row>
    <row r="195" spans="1:11" ht="27" customHeight="1">
      <c r="A195" s="23"/>
      <c r="B195" s="23" t="s">
        <v>57</v>
      </c>
      <c r="C195" s="23"/>
      <c r="D195" s="23"/>
      <c r="E195" s="23"/>
      <c r="F195" s="23"/>
      <c r="G195" s="23"/>
      <c r="H195" s="23"/>
      <c r="I195" s="23"/>
      <c r="J195" s="23"/>
      <c r="K195" s="25">
        <v>86184623.02</v>
      </c>
    </row>
    <row r="196" spans="1:11" ht="27" customHeight="1">
      <c r="A196" s="23"/>
      <c r="B196" s="23" t="s">
        <v>228</v>
      </c>
      <c r="C196" s="23"/>
      <c r="D196" s="23"/>
      <c r="E196" s="23"/>
      <c r="F196" s="23"/>
      <c r="G196" s="23"/>
      <c r="H196" s="23"/>
      <c r="I196" s="23"/>
      <c r="J196" s="23"/>
      <c r="K196" s="25">
        <v>48065574.53</v>
      </c>
    </row>
    <row r="197" spans="1:11" ht="27" customHeight="1">
      <c r="A197" s="23"/>
      <c r="B197" s="23" t="s">
        <v>67</v>
      </c>
      <c r="C197" s="23"/>
      <c r="D197" s="23"/>
      <c r="E197" s="23"/>
      <c r="F197" s="23"/>
      <c r="G197" s="23"/>
      <c r="H197" s="23"/>
      <c r="I197" s="23"/>
      <c r="J197" s="23"/>
      <c r="K197" s="25">
        <v>12263117.51</v>
      </c>
    </row>
    <row r="198" spans="1:11" ht="27" customHeight="1" thickBot="1">
      <c r="A198" s="23"/>
      <c r="B198" s="23"/>
      <c r="C198" s="23" t="s">
        <v>201</v>
      </c>
      <c r="D198" s="23"/>
      <c r="E198" s="23"/>
      <c r="F198" s="23"/>
      <c r="G198" s="23"/>
      <c r="H198" s="23"/>
      <c r="I198" s="23"/>
      <c r="J198" s="23"/>
      <c r="K198" s="27">
        <f>SUM(K193:K197)</f>
        <v>432566996.03</v>
      </c>
    </row>
    <row r="199" spans="1:11" ht="27" customHeight="1" thickTop="1">
      <c r="A199" s="23"/>
      <c r="B199" s="23" t="s">
        <v>543</v>
      </c>
      <c r="C199" s="23"/>
      <c r="D199" s="23"/>
      <c r="E199" s="23"/>
      <c r="F199" s="23"/>
      <c r="G199" s="23"/>
      <c r="H199" s="23"/>
      <c r="I199" s="23"/>
      <c r="J199" s="23"/>
      <c r="K199" s="23">
        <v>108338374.07</v>
      </c>
    </row>
    <row r="200" spans="1:11" ht="27" customHeight="1">
      <c r="A200" s="24" t="s">
        <v>294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ht="27" customHeight="1">
      <c r="A201" s="24"/>
      <c r="B201" s="23"/>
      <c r="C201" s="23"/>
      <c r="D201" s="23"/>
      <c r="E201" s="108" t="s">
        <v>244</v>
      </c>
      <c r="F201" s="108"/>
      <c r="G201" s="108"/>
      <c r="H201" s="23"/>
      <c r="I201" s="108" t="s">
        <v>243</v>
      </c>
      <c r="J201" s="108"/>
      <c r="K201" s="108"/>
    </row>
    <row r="202" spans="1:11" ht="27" customHeight="1">
      <c r="A202" s="23"/>
      <c r="B202" s="23"/>
      <c r="C202" s="23"/>
      <c r="D202" s="23"/>
      <c r="E202" s="76"/>
      <c r="F202" s="55" t="s">
        <v>622</v>
      </c>
      <c r="G202" s="53"/>
      <c r="H202" s="23"/>
      <c r="I202" s="53"/>
      <c r="J202" s="55" t="s">
        <v>622</v>
      </c>
      <c r="K202" s="53"/>
    </row>
    <row r="203" spans="1:11" ht="27" customHeight="1">
      <c r="A203" s="24"/>
      <c r="B203" s="23" t="s">
        <v>53</v>
      </c>
      <c r="C203" s="23"/>
      <c r="D203" s="23"/>
      <c r="E203" s="23">
        <v>89642683.15</v>
      </c>
      <c r="F203" s="23"/>
      <c r="G203" s="23">
        <v>74801237.95</v>
      </c>
      <c r="H203" s="23"/>
      <c r="I203" s="31">
        <v>89370882.44</v>
      </c>
      <c r="J203" s="23"/>
      <c r="K203" s="31">
        <v>34093500.85</v>
      </c>
    </row>
    <row r="204" spans="1:11" ht="27" customHeight="1">
      <c r="A204" s="24"/>
      <c r="B204" s="24" t="s">
        <v>175</v>
      </c>
      <c r="C204" s="23"/>
      <c r="D204" s="23"/>
      <c r="E204" s="23"/>
      <c r="F204" s="23"/>
      <c r="G204" s="23"/>
      <c r="H204" s="23"/>
      <c r="I204" s="31"/>
      <c r="J204" s="23"/>
      <c r="K204" s="31"/>
    </row>
    <row r="205" spans="1:11" ht="27" customHeight="1">
      <c r="A205" s="23"/>
      <c r="B205" s="24" t="s">
        <v>176</v>
      </c>
      <c r="C205" s="24"/>
      <c r="D205" s="23"/>
      <c r="E205" s="23">
        <v>-4479177.91</v>
      </c>
      <c r="F205" s="23"/>
      <c r="G205" s="23">
        <v>-3742164.09</v>
      </c>
      <c r="H205" s="23"/>
      <c r="I205" s="25">
        <v>-4465587.88</v>
      </c>
      <c r="J205" s="23"/>
      <c r="K205" s="25">
        <v>-1708477.33</v>
      </c>
    </row>
    <row r="206" spans="1:11" ht="27" customHeight="1" thickBot="1">
      <c r="A206" s="23"/>
      <c r="B206" s="24" t="s">
        <v>208</v>
      </c>
      <c r="C206" s="24"/>
      <c r="D206" s="23"/>
      <c r="E206" s="27">
        <f>SUM(E203:E205)</f>
        <v>85163505.24000001</v>
      </c>
      <c r="F206" s="23"/>
      <c r="G206" s="27">
        <f>SUM(G203:G205)</f>
        <v>71059073.86</v>
      </c>
      <c r="H206" s="23"/>
      <c r="I206" s="27">
        <f>SUM(I203:I205)</f>
        <v>84905294.56</v>
      </c>
      <c r="J206" s="23"/>
      <c r="K206" s="27">
        <f>SUM(K203:K205)</f>
        <v>32385023.520000003</v>
      </c>
    </row>
    <row r="207" spans="1:11" ht="27" customHeight="1" thickTop="1">
      <c r="A207" s="23"/>
      <c r="B207" s="24"/>
      <c r="C207" s="24"/>
      <c r="D207" s="23"/>
      <c r="E207" s="25"/>
      <c r="F207" s="23"/>
      <c r="G207" s="25"/>
      <c r="H207" s="23"/>
      <c r="I207" s="25"/>
      <c r="J207" s="23"/>
      <c r="K207" s="25"/>
    </row>
    <row r="208" spans="1:11" ht="31.5" customHeight="1">
      <c r="A208" s="106" t="s">
        <v>546</v>
      </c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</row>
    <row r="209" spans="1:11" ht="31.5" customHeight="1">
      <c r="A209" s="23"/>
      <c r="B209" s="24"/>
      <c r="C209" s="24"/>
      <c r="D209" s="23"/>
      <c r="E209" s="25"/>
      <c r="F209" s="23"/>
      <c r="G209" s="25"/>
      <c r="H209" s="23"/>
      <c r="I209" s="25"/>
      <c r="J209" s="23"/>
      <c r="K209" s="25"/>
    </row>
    <row r="210" spans="1:11" ht="31.5" customHeight="1">
      <c r="A210" s="23" t="s">
        <v>295</v>
      </c>
      <c r="B210" s="24"/>
      <c r="C210" s="24"/>
      <c r="D210" s="23"/>
      <c r="E210" s="23"/>
      <c r="F210" s="23"/>
      <c r="G210" s="23"/>
      <c r="H210" s="23"/>
      <c r="I210" s="31"/>
      <c r="J210" s="23"/>
      <c r="K210" s="23"/>
    </row>
    <row r="211" spans="1:11" ht="31.5" customHeight="1">
      <c r="A211" s="23"/>
      <c r="B211" s="24"/>
      <c r="C211" s="24"/>
      <c r="D211" s="23"/>
      <c r="E211" s="108" t="s">
        <v>244</v>
      </c>
      <c r="F211" s="108"/>
      <c r="G211" s="108"/>
      <c r="H211" s="23"/>
      <c r="I211" s="108" t="s">
        <v>243</v>
      </c>
      <c r="J211" s="108"/>
      <c r="K211" s="108"/>
    </row>
    <row r="212" spans="1:11" ht="31.5" customHeight="1">
      <c r="A212" s="24"/>
      <c r="B212" s="23"/>
      <c r="C212" s="23"/>
      <c r="D212" s="23"/>
      <c r="E212" s="76"/>
      <c r="F212" s="55" t="s">
        <v>622</v>
      </c>
      <c r="G212" s="53"/>
      <c r="H212" s="23"/>
      <c r="I212" s="53"/>
      <c r="J212" s="55" t="s">
        <v>622</v>
      </c>
      <c r="K212" s="53"/>
    </row>
    <row r="213" spans="1:11" ht="31.5" customHeight="1">
      <c r="A213" s="24"/>
      <c r="B213" s="23" t="s">
        <v>206</v>
      </c>
      <c r="C213" s="23"/>
      <c r="D213" s="23"/>
      <c r="E213" s="23">
        <v>89023488.67</v>
      </c>
      <c r="F213" s="23"/>
      <c r="G213" s="23">
        <v>87954824</v>
      </c>
      <c r="H213" s="23"/>
      <c r="I213" s="23">
        <v>56781179.92</v>
      </c>
      <c r="J213" s="23"/>
      <c r="K213" s="23">
        <v>55898120</v>
      </c>
    </row>
    <row r="214" spans="1:11" ht="31.5" customHeight="1">
      <c r="A214" s="24"/>
      <c r="B214" s="23" t="s">
        <v>313</v>
      </c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31.5" customHeight="1">
      <c r="A215" s="24"/>
      <c r="B215" s="23" t="s">
        <v>314</v>
      </c>
      <c r="C215" s="23"/>
      <c r="D215" s="23"/>
      <c r="E215" s="23">
        <v>21463260.5</v>
      </c>
      <c r="F215" s="23"/>
      <c r="G215" s="23">
        <v>21832328.49</v>
      </c>
      <c r="H215" s="23"/>
      <c r="I215" s="23">
        <v>16611389.86</v>
      </c>
      <c r="J215" s="23"/>
      <c r="K215" s="23">
        <v>16181549.87</v>
      </c>
    </row>
    <row r="216" spans="1:11" ht="31.5" customHeight="1">
      <c r="A216" s="24"/>
      <c r="B216" s="23" t="s">
        <v>205</v>
      </c>
      <c r="C216" s="23"/>
      <c r="D216" s="23"/>
      <c r="E216" s="23">
        <v>-82395854.63</v>
      </c>
      <c r="F216" s="23"/>
      <c r="G216" s="23">
        <v>-82340364.37</v>
      </c>
      <c r="H216" s="23"/>
      <c r="I216" s="23">
        <v>-55445387.15</v>
      </c>
      <c r="J216" s="23"/>
      <c r="K216" s="23">
        <v>-54059752.4</v>
      </c>
    </row>
    <row r="217" spans="1:11" ht="31.5" customHeight="1" thickBot="1">
      <c r="A217" s="24"/>
      <c r="B217" s="23" t="s">
        <v>245</v>
      </c>
      <c r="C217" s="23"/>
      <c r="D217" s="23"/>
      <c r="E217" s="27">
        <f>SUM(E213:E216)</f>
        <v>28090894.540000007</v>
      </c>
      <c r="F217" s="23"/>
      <c r="G217" s="27">
        <f>SUM(G213:G216)</f>
        <v>27446788.11999999</v>
      </c>
      <c r="H217" s="23"/>
      <c r="I217" s="27">
        <f>SUM(I213:I216)</f>
        <v>17947182.630000003</v>
      </c>
      <c r="J217" s="23"/>
      <c r="K217" s="27">
        <f>SUM(K213:K216)</f>
        <v>18019917.470000006</v>
      </c>
    </row>
    <row r="218" spans="1:11" ht="31.5" customHeight="1" thickTop="1">
      <c r="A218" s="23"/>
      <c r="B218" s="24" t="s">
        <v>300</v>
      </c>
      <c r="C218" s="24"/>
      <c r="D218" s="11"/>
      <c r="E218" s="28">
        <v>82340364.37</v>
      </c>
      <c r="F218" s="24"/>
      <c r="G218" s="28">
        <v>72024330</v>
      </c>
      <c r="H218" s="23"/>
      <c r="I218" s="29">
        <v>54059752.4</v>
      </c>
      <c r="J218" s="23"/>
      <c r="K218" s="29">
        <v>46228809</v>
      </c>
    </row>
    <row r="219" spans="1:11" s="11" customFormat="1" ht="31.5" customHeight="1">
      <c r="A219" s="23"/>
      <c r="B219" s="24" t="s">
        <v>301</v>
      </c>
      <c r="C219" s="24"/>
      <c r="E219" s="28">
        <v>55490.26</v>
      </c>
      <c r="F219" s="24"/>
      <c r="G219" s="28">
        <v>23898079.37</v>
      </c>
      <c r="H219" s="23"/>
      <c r="I219" s="29">
        <v>1385634.75</v>
      </c>
      <c r="J219" s="23"/>
      <c r="K219" s="29">
        <v>15713368.4</v>
      </c>
    </row>
    <row r="220" spans="1:11" s="11" customFormat="1" ht="31.5" customHeight="1">
      <c r="A220" s="23"/>
      <c r="B220" s="24" t="s">
        <v>302</v>
      </c>
      <c r="C220" s="24"/>
      <c r="E220" s="28">
        <v>0</v>
      </c>
      <c r="F220" s="24"/>
      <c r="G220" s="28">
        <v>-13582045</v>
      </c>
      <c r="H220" s="23"/>
      <c r="I220" s="29">
        <v>0</v>
      </c>
      <c r="J220" s="23"/>
      <c r="K220" s="29">
        <v>-7882425</v>
      </c>
    </row>
    <row r="221" spans="1:11" ht="31.5" customHeight="1" thickBot="1">
      <c r="A221" s="23"/>
      <c r="B221" s="24" t="s">
        <v>303</v>
      </c>
      <c r="C221" s="24"/>
      <c r="D221" s="11"/>
      <c r="E221" s="27">
        <f>SUM(E218:E220)</f>
        <v>82395854.63000001</v>
      </c>
      <c r="F221" s="24"/>
      <c r="G221" s="27">
        <f>SUM(G218:G220)</f>
        <v>82340364.37</v>
      </c>
      <c r="H221" s="23"/>
      <c r="I221" s="27">
        <f>SUM(I218:I220)</f>
        <v>55445387.15</v>
      </c>
      <c r="J221" s="23"/>
      <c r="K221" s="27">
        <f>SUM(K218:K220)</f>
        <v>54059752.4</v>
      </c>
    </row>
    <row r="222" spans="1:11" ht="50.25" customHeight="1" thickTop="1">
      <c r="A222" s="23" t="s">
        <v>315</v>
      </c>
      <c r="B222" s="23"/>
      <c r="C222" s="23"/>
      <c r="D222" s="23"/>
      <c r="E222" s="23"/>
      <c r="F222" s="23"/>
      <c r="G222" s="23"/>
      <c r="H222" s="23"/>
      <c r="J222" s="23"/>
      <c r="K222" s="25"/>
    </row>
    <row r="223" spans="1:11" ht="31.5" customHeight="1">
      <c r="A223" s="23" t="s">
        <v>268</v>
      </c>
      <c r="B223" s="23"/>
      <c r="C223" s="23"/>
      <c r="D223" s="23"/>
      <c r="E223" s="23"/>
      <c r="F223" s="23"/>
      <c r="G223" s="23"/>
      <c r="H223" s="23"/>
      <c r="I223" s="25"/>
      <c r="J223" s="23"/>
      <c r="K223" s="25"/>
    </row>
    <row r="224" spans="1:11" ht="31.5" customHeight="1">
      <c r="A224" s="23" t="s">
        <v>317</v>
      </c>
      <c r="B224" s="23"/>
      <c r="C224" s="23"/>
      <c r="D224" s="23"/>
      <c r="E224" s="23"/>
      <c r="F224" s="23"/>
      <c r="G224" s="23"/>
      <c r="H224" s="23"/>
      <c r="I224" s="25"/>
      <c r="J224" s="23"/>
      <c r="K224" s="25"/>
    </row>
    <row r="225" spans="1:11" ht="31.5" customHeight="1">
      <c r="A225" s="23" t="s">
        <v>316</v>
      </c>
      <c r="B225" s="23"/>
      <c r="C225" s="23"/>
      <c r="D225" s="23"/>
      <c r="E225" s="23"/>
      <c r="F225" s="23"/>
      <c r="G225" s="23"/>
      <c r="H225" s="23"/>
      <c r="I225" s="25"/>
      <c r="J225" s="23"/>
      <c r="K225" s="25"/>
    </row>
    <row r="226" spans="1:256" ht="31.5" customHeight="1">
      <c r="A226" s="23" t="s">
        <v>92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</row>
    <row r="227" spans="1:11" ht="31.5" customHeight="1">
      <c r="A227" s="23" t="s">
        <v>431</v>
      </c>
      <c r="B227" s="23"/>
      <c r="C227" s="23"/>
      <c r="D227" s="23"/>
      <c r="E227" s="23"/>
      <c r="F227" s="23"/>
      <c r="G227" s="23"/>
      <c r="H227" s="23"/>
      <c r="I227" s="25"/>
      <c r="J227" s="23"/>
      <c r="K227" s="25"/>
    </row>
    <row r="228" spans="1:11" ht="31.5" customHeight="1">
      <c r="A228" s="23" t="s">
        <v>545</v>
      </c>
      <c r="B228" s="23"/>
      <c r="C228" s="23"/>
      <c r="D228" s="23"/>
      <c r="E228" s="23"/>
      <c r="F228" s="23"/>
      <c r="G228" s="23"/>
      <c r="H228" s="23"/>
      <c r="I228" s="25"/>
      <c r="J228" s="23"/>
      <c r="K228" s="25"/>
    </row>
    <row r="229" spans="1:11" ht="31.5" customHeight="1">
      <c r="A229" s="11" t="s">
        <v>544</v>
      </c>
      <c r="B229" s="11"/>
      <c r="C229" s="11"/>
      <c r="E229" s="11"/>
      <c r="F229" s="47"/>
      <c r="G229" s="11"/>
      <c r="H229" s="11"/>
      <c r="I229" s="11"/>
      <c r="J229" s="11"/>
      <c r="K229" s="11"/>
    </row>
    <row r="230" spans="1:11" ht="31.5" customHeight="1">
      <c r="A230" s="11"/>
      <c r="B230" s="11"/>
      <c r="C230" s="11"/>
      <c r="E230" s="11"/>
      <c r="F230" s="47"/>
      <c r="G230" s="11"/>
      <c r="H230" s="11"/>
      <c r="I230" s="11"/>
      <c r="J230" s="11"/>
      <c r="K230" s="11"/>
    </row>
    <row r="231" spans="1:11" ht="25.5" customHeight="1">
      <c r="A231" s="11"/>
      <c r="B231" s="11"/>
      <c r="C231" s="11"/>
      <c r="E231" s="11"/>
      <c r="F231" s="47"/>
      <c r="G231" s="11"/>
      <c r="H231" s="11"/>
      <c r="I231" s="11"/>
      <c r="J231" s="11"/>
      <c r="K231" s="11"/>
    </row>
  </sheetData>
  <mergeCells count="29">
    <mergeCell ref="E173:G173"/>
    <mergeCell ref="I173:K173"/>
    <mergeCell ref="A121:K121"/>
    <mergeCell ref="E109:G109"/>
    <mergeCell ref="I109:K109"/>
    <mergeCell ref="E152:G152"/>
    <mergeCell ref="I152:K152"/>
    <mergeCell ref="I124:K124"/>
    <mergeCell ref="I161:K161"/>
    <mergeCell ref="E201:G201"/>
    <mergeCell ref="A1:K1"/>
    <mergeCell ref="I86:K86"/>
    <mergeCell ref="A32:K32"/>
    <mergeCell ref="A2:K2"/>
    <mergeCell ref="E86:G86"/>
    <mergeCell ref="A3:K3"/>
    <mergeCell ref="A4:K4"/>
    <mergeCell ref="A63:K63"/>
    <mergeCell ref="A94:K94"/>
    <mergeCell ref="A208:K208"/>
    <mergeCell ref="I201:K201"/>
    <mergeCell ref="E124:G124"/>
    <mergeCell ref="E211:G211"/>
    <mergeCell ref="I211:K211"/>
    <mergeCell ref="A180:K180"/>
    <mergeCell ref="A149:K149"/>
    <mergeCell ref="E176:G176"/>
    <mergeCell ref="I176:K176"/>
    <mergeCell ref="E161:G161"/>
  </mergeCells>
  <printOptions/>
  <pageMargins left="0.43" right="0.19" top="0.55" bottom="0.61" header="0.31" footer="0.4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7"/>
  <sheetViews>
    <sheetView zoomScale="85" zoomScaleNormal="85" workbookViewId="0" topLeftCell="A1">
      <selection activeCell="K20" sqref="K20"/>
    </sheetView>
  </sheetViews>
  <sheetFormatPr defaultColWidth="9.140625" defaultRowHeight="25.5" customHeight="1"/>
  <cols>
    <col min="1" max="1" width="34.421875" style="18" customWidth="1"/>
    <col min="2" max="2" width="17.28125" style="18" customWidth="1"/>
    <col min="3" max="3" width="14.7109375" style="18" customWidth="1"/>
    <col min="4" max="4" width="0.85546875" style="18" customWidth="1"/>
    <col min="5" max="5" width="14.7109375" style="18" customWidth="1"/>
    <col min="6" max="6" width="0.85546875" style="18" customWidth="1"/>
    <col min="7" max="7" width="13.7109375" style="18" customWidth="1"/>
    <col min="8" max="8" width="0.85546875" style="18" customWidth="1"/>
    <col min="9" max="9" width="13.7109375" style="18" customWidth="1"/>
    <col min="10" max="10" width="0.85546875" style="18" customWidth="1"/>
    <col min="11" max="11" width="14.140625" style="18" customWidth="1"/>
    <col min="12" max="12" width="0.85546875" style="18" customWidth="1"/>
    <col min="13" max="13" width="14.00390625" style="18" customWidth="1"/>
    <col min="14" max="14" width="1.421875" style="18" customWidth="1"/>
    <col min="15" max="15" width="14.00390625" style="84" customWidth="1"/>
    <col min="16" max="16" width="0.85546875" style="84" customWidth="1"/>
    <col min="17" max="17" width="14.140625" style="84" customWidth="1"/>
    <col min="18" max="18" width="1.421875" style="18" customWidth="1"/>
    <col min="19" max="16384" width="9.140625" style="18" customWidth="1"/>
  </cols>
  <sheetData>
    <row r="1" spans="1:17" ht="25.5" customHeight="1">
      <c r="A1" s="114" t="s">
        <v>227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3" ht="25.5" customHeight="1">
      <c r="A3" s="18" t="s">
        <v>93</v>
      </c>
    </row>
    <row r="4" spans="9:17" ht="25.5" customHeight="1">
      <c r="I4" s="19"/>
      <c r="J4" s="19"/>
      <c r="K4" s="113" t="s">
        <v>274</v>
      </c>
      <c r="L4" s="113"/>
      <c r="M4" s="113"/>
      <c r="N4" s="113"/>
      <c r="O4" s="113"/>
      <c r="P4" s="113"/>
      <c r="Q4" s="113"/>
    </row>
    <row r="5" spans="1:17" ht="25.5" customHeight="1">
      <c r="A5" s="85" t="s">
        <v>214</v>
      </c>
      <c r="B5" s="85" t="s">
        <v>275</v>
      </c>
      <c r="C5" s="112" t="s">
        <v>276</v>
      </c>
      <c r="D5" s="112"/>
      <c r="E5" s="112"/>
      <c r="G5" s="87"/>
      <c r="H5" s="86" t="s">
        <v>475</v>
      </c>
      <c r="I5" s="86"/>
      <c r="J5" s="88"/>
      <c r="K5" s="115" t="s">
        <v>277</v>
      </c>
      <c r="L5" s="115"/>
      <c r="M5" s="115"/>
      <c r="O5" s="115" t="s">
        <v>278</v>
      </c>
      <c r="P5" s="115"/>
      <c r="Q5" s="115"/>
    </row>
    <row r="6" spans="3:17" ht="25.5" customHeight="1">
      <c r="C6" s="89" t="s">
        <v>19</v>
      </c>
      <c r="D6" s="90"/>
      <c r="E6" s="89" t="s">
        <v>181</v>
      </c>
      <c r="G6" s="89" t="s">
        <v>19</v>
      </c>
      <c r="H6" s="90"/>
      <c r="I6" s="89" t="s">
        <v>181</v>
      </c>
      <c r="J6" s="91"/>
      <c r="K6" s="89" t="s">
        <v>19</v>
      </c>
      <c r="L6" s="90"/>
      <c r="M6" s="89" t="s">
        <v>181</v>
      </c>
      <c r="N6" s="92"/>
      <c r="O6" s="89" t="s">
        <v>19</v>
      </c>
      <c r="P6" s="90"/>
      <c r="Q6" s="89" t="s">
        <v>181</v>
      </c>
    </row>
    <row r="7" ht="25.5" customHeight="1">
      <c r="A7" s="93" t="s">
        <v>182</v>
      </c>
    </row>
    <row r="8" spans="1:18" ht="25.5" customHeight="1">
      <c r="A8" s="18" t="s">
        <v>183</v>
      </c>
      <c r="B8" s="85" t="s">
        <v>179</v>
      </c>
      <c r="C8" s="18">
        <v>150000000</v>
      </c>
      <c r="E8" s="18">
        <v>150000000</v>
      </c>
      <c r="G8" s="94">
        <v>94.56</v>
      </c>
      <c r="I8" s="94">
        <v>94.56</v>
      </c>
      <c r="J8" s="84"/>
      <c r="K8" s="84">
        <v>0</v>
      </c>
      <c r="L8" s="84"/>
      <c r="M8" s="84">
        <v>9907436</v>
      </c>
      <c r="N8" s="84"/>
      <c r="O8" s="19">
        <v>41611073.78</v>
      </c>
      <c r="Q8" s="19">
        <v>46111361.18</v>
      </c>
      <c r="R8" s="84"/>
    </row>
    <row r="9" spans="2:18" ht="25.5" customHeight="1" thickBot="1">
      <c r="B9" s="85" t="s">
        <v>180</v>
      </c>
      <c r="G9" s="94"/>
      <c r="I9" s="94"/>
      <c r="J9" s="84"/>
      <c r="K9" s="95">
        <f>SUM(K8)</f>
        <v>0</v>
      </c>
      <c r="L9" s="84"/>
      <c r="M9" s="95">
        <f>SUM(M8)</f>
        <v>9907436</v>
      </c>
      <c r="N9" s="84"/>
      <c r="O9" s="95">
        <f>SUM(O8)</f>
        <v>41611073.78</v>
      </c>
      <c r="Q9" s="95">
        <f>SUM(Q8)</f>
        <v>46111361.18</v>
      </c>
      <c r="R9" s="84"/>
    </row>
    <row r="10" spans="2:18" ht="25.5" customHeight="1" thickTop="1">
      <c r="B10" s="85"/>
      <c r="G10" s="94"/>
      <c r="I10" s="94"/>
      <c r="J10" s="84"/>
      <c r="K10" s="96"/>
      <c r="L10" s="84"/>
      <c r="M10" s="96"/>
      <c r="N10" s="84"/>
      <c r="O10" s="96"/>
      <c r="Q10" s="96"/>
      <c r="R10" s="84"/>
    </row>
    <row r="11" spans="1:18" ht="25.5" customHeight="1">
      <c r="A11" s="18" t="s">
        <v>94</v>
      </c>
      <c r="I11" s="84"/>
      <c r="J11" s="84"/>
      <c r="K11" s="84"/>
      <c r="L11" s="84"/>
      <c r="M11" s="84"/>
      <c r="N11" s="84"/>
      <c r="R11" s="84"/>
    </row>
    <row r="12" spans="1:17" ht="25.5" customHeight="1">
      <c r="A12" s="85" t="s">
        <v>214</v>
      </c>
      <c r="B12" s="85" t="s">
        <v>275</v>
      </c>
      <c r="I12" s="19"/>
      <c r="J12" s="19"/>
      <c r="K12" s="112" t="s">
        <v>260</v>
      </c>
      <c r="L12" s="112"/>
      <c r="M12" s="112"/>
      <c r="N12" s="97"/>
      <c r="O12" s="113" t="s">
        <v>274</v>
      </c>
      <c r="P12" s="113"/>
      <c r="Q12" s="113"/>
    </row>
    <row r="13" spans="3:17" ht="25.5" customHeight="1">
      <c r="C13" s="98"/>
      <c r="D13" s="99"/>
      <c r="E13" s="98"/>
      <c r="F13" s="19"/>
      <c r="G13" s="98"/>
      <c r="H13" s="99"/>
      <c r="I13" s="98"/>
      <c r="J13" s="91"/>
      <c r="K13" s="89" t="s">
        <v>19</v>
      </c>
      <c r="L13" s="90"/>
      <c r="M13" s="89" t="s">
        <v>181</v>
      </c>
      <c r="N13" s="92"/>
      <c r="O13" s="89" t="s">
        <v>19</v>
      </c>
      <c r="P13" s="90"/>
      <c r="Q13" s="89" t="s">
        <v>181</v>
      </c>
    </row>
    <row r="14" spans="1:18" ht="25.5" customHeight="1">
      <c r="A14" s="18" t="s">
        <v>184</v>
      </c>
      <c r="G14" s="94"/>
      <c r="I14" s="85"/>
      <c r="J14" s="84"/>
      <c r="K14" s="84"/>
      <c r="L14" s="84"/>
      <c r="M14" s="85"/>
      <c r="N14" s="84"/>
      <c r="R14" s="84"/>
    </row>
    <row r="15" spans="1:18" ht="25.5" customHeight="1">
      <c r="A15" s="18" t="s">
        <v>185</v>
      </c>
      <c r="B15" s="18" t="s">
        <v>186</v>
      </c>
      <c r="G15" s="85"/>
      <c r="I15" s="85"/>
      <c r="J15" s="100"/>
      <c r="K15" s="18">
        <v>22875500</v>
      </c>
      <c r="L15" s="84"/>
      <c r="M15" s="84">
        <v>22875500</v>
      </c>
      <c r="N15" s="84"/>
      <c r="O15" s="84">
        <v>16012850</v>
      </c>
      <c r="Q15" s="84">
        <v>16012850</v>
      </c>
      <c r="R15" s="84"/>
    </row>
    <row r="16" spans="1:18" ht="25.5" customHeight="1">
      <c r="A16" s="18" t="s">
        <v>296</v>
      </c>
      <c r="G16" s="85"/>
      <c r="I16" s="85"/>
      <c r="J16" s="100"/>
      <c r="L16" s="84"/>
      <c r="M16" s="84"/>
      <c r="N16" s="84"/>
      <c r="R16" s="84"/>
    </row>
    <row r="17" spans="1:18" ht="25.5" customHeight="1">
      <c r="A17" s="18" t="s">
        <v>185</v>
      </c>
      <c r="B17" s="18" t="s">
        <v>186</v>
      </c>
      <c r="G17" s="94"/>
      <c r="I17" s="94"/>
      <c r="J17" s="84"/>
      <c r="K17" s="84">
        <v>19432000</v>
      </c>
      <c r="L17" s="84"/>
      <c r="M17" s="84">
        <v>19432000</v>
      </c>
      <c r="N17" s="84"/>
      <c r="O17" s="101">
        <v>11700000</v>
      </c>
      <c r="Q17" s="101">
        <v>11700000</v>
      </c>
      <c r="R17" s="84"/>
    </row>
    <row r="18" spans="1:17" ht="25.5" customHeight="1">
      <c r="A18" s="18" t="s">
        <v>279</v>
      </c>
      <c r="I18" s="84"/>
      <c r="J18" s="84"/>
      <c r="K18" s="102">
        <f>SUM(K15:K17)</f>
        <v>42307500</v>
      </c>
      <c r="L18" s="84"/>
      <c r="M18" s="102">
        <f>SUM(M15:M17)</f>
        <v>42307500</v>
      </c>
      <c r="N18" s="84"/>
      <c r="O18" s="96">
        <f>SUM(O15:O17)</f>
        <v>27712850</v>
      </c>
      <c r="Q18" s="96">
        <f>SUM(Q15:Q17)</f>
        <v>27712850</v>
      </c>
    </row>
    <row r="19" spans="1:17" ht="25.5" customHeight="1">
      <c r="A19" s="18" t="s">
        <v>280</v>
      </c>
      <c r="I19" s="100"/>
      <c r="J19" s="103"/>
      <c r="K19" s="96">
        <v>-42307500</v>
      </c>
      <c r="L19" s="96"/>
      <c r="M19" s="96">
        <v>-42307500</v>
      </c>
      <c r="O19" s="18">
        <v>-27712850</v>
      </c>
      <c r="P19" s="18"/>
      <c r="Q19" s="18">
        <v>-27712850</v>
      </c>
    </row>
    <row r="20" spans="1:17" ht="25.5" customHeight="1" thickBot="1">
      <c r="A20" s="18" t="s">
        <v>281</v>
      </c>
      <c r="I20" s="100"/>
      <c r="J20" s="103"/>
      <c r="K20" s="95">
        <f>SUM(K18:K19)</f>
        <v>0</v>
      </c>
      <c r="L20" s="84"/>
      <c r="M20" s="95">
        <f>SUM(M18:M19)</f>
        <v>0</v>
      </c>
      <c r="O20" s="104">
        <f>SUM(O18:O19)</f>
        <v>0</v>
      </c>
      <c r="P20" s="18"/>
      <c r="Q20" s="104">
        <f>SUM(Q18:Q19)</f>
        <v>0</v>
      </c>
    </row>
    <row r="21" spans="1:17" ht="25.5" customHeight="1" thickTop="1">
      <c r="A21" s="18" t="s">
        <v>259</v>
      </c>
      <c r="I21" s="19"/>
      <c r="J21" s="19"/>
      <c r="O21" s="18"/>
      <c r="P21" s="18"/>
      <c r="Q21" s="18"/>
    </row>
    <row r="22" spans="1:17" ht="25.5" customHeight="1">
      <c r="A22" s="18" t="s">
        <v>318</v>
      </c>
      <c r="I22" s="19"/>
      <c r="J22" s="19"/>
      <c r="O22" s="18"/>
      <c r="P22" s="18"/>
      <c r="Q22" s="18"/>
    </row>
    <row r="23" spans="1:17" ht="25.5" customHeight="1">
      <c r="A23" s="18" t="s">
        <v>571</v>
      </c>
      <c r="I23" s="19"/>
      <c r="J23" s="19"/>
      <c r="O23" s="18"/>
      <c r="P23" s="18"/>
      <c r="Q23" s="18"/>
    </row>
    <row r="24" s="20" customFormat="1" ht="25.5" customHeight="1"/>
    <row r="25" s="20" customFormat="1" ht="25.5" customHeight="1"/>
    <row r="26" spans="15:17" ht="25.5" customHeight="1">
      <c r="O26" s="96"/>
      <c r="Q26" s="96"/>
    </row>
    <row r="27" spans="15:17" ht="25.5" customHeight="1">
      <c r="O27" s="96"/>
      <c r="Q27" s="96"/>
    </row>
    <row r="28" spans="15:17" ht="25.5" customHeight="1">
      <c r="O28" s="96"/>
      <c r="Q28" s="96"/>
    </row>
    <row r="29" spans="11:17" ht="25.5" customHeight="1">
      <c r="K29" s="84"/>
      <c r="L29" s="84"/>
      <c r="M29" s="84"/>
      <c r="N29" s="84"/>
      <c r="P29" s="18"/>
      <c r="Q29" s="18"/>
    </row>
    <row r="69" spans="15:17" ht="25.5" customHeight="1">
      <c r="O69" s="18"/>
      <c r="P69" s="18"/>
      <c r="Q69" s="18"/>
    </row>
    <row r="70" spans="15:17" ht="25.5" customHeight="1">
      <c r="O70" s="18"/>
      <c r="P70" s="18"/>
      <c r="Q70" s="18"/>
    </row>
    <row r="71" spans="15:17" ht="25.5" customHeight="1">
      <c r="O71" s="18"/>
      <c r="P71" s="18"/>
      <c r="Q71" s="18"/>
    </row>
    <row r="72" spans="15:17" ht="25.5" customHeight="1">
      <c r="O72" s="18"/>
      <c r="P72" s="18"/>
      <c r="Q72" s="18"/>
    </row>
    <row r="77" spans="15:17" ht="25.5" customHeight="1">
      <c r="O77" s="18"/>
      <c r="P77" s="18"/>
      <c r="Q77" s="18"/>
    </row>
    <row r="78" spans="15:17" ht="25.5" customHeight="1">
      <c r="O78" s="18"/>
      <c r="P78" s="18"/>
      <c r="Q78" s="18"/>
    </row>
    <row r="79" spans="15:17" ht="25.5" customHeight="1">
      <c r="O79" s="18"/>
      <c r="P79" s="18"/>
      <c r="Q79" s="18"/>
    </row>
    <row r="97" spans="15:17" ht="25.5" customHeight="1">
      <c r="O97" s="18"/>
      <c r="P97" s="18"/>
      <c r="Q97" s="18"/>
    </row>
    <row r="98" spans="15:17" ht="25.5" customHeight="1">
      <c r="O98" s="18"/>
      <c r="P98" s="18"/>
      <c r="Q98" s="18"/>
    </row>
    <row r="99" spans="15:17" ht="25.5" customHeight="1">
      <c r="O99" s="18"/>
      <c r="P99" s="18"/>
      <c r="Q99" s="18"/>
    </row>
    <row r="100" spans="15:17" ht="25.5" customHeight="1">
      <c r="O100" s="18"/>
      <c r="P100" s="18"/>
      <c r="Q100" s="18"/>
    </row>
    <row r="105" spans="15:17" ht="25.5" customHeight="1">
      <c r="O105" s="18"/>
      <c r="P105" s="18"/>
      <c r="Q105" s="18"/>
    </row>
    <row r="106" spans="15:17" ht="25.5" customHeight="1">
      <c r="O106" s="18"/>
      <c r="P106" s="18"/>
      <c r="Q106" s="18"/>
    </row>
    <row r="107" spans="15:17" ht="25.5" customHeight="1">
      <c r="O107" s="18"/>
      <c r="P107" s="18"/>
      <c r="Q107" s="18"/>
    </row>
    <row r="120" spans="15:17" ht="25.5" customHeight="1">
      <c r="O120" s="18"/>
      <c r="P120" s="18"/>
      <c r="Q120" s="18"/>
    </row>
    <row r="121" spans="11:17" ht="25.5" customHeight="1">
      <c r="K121" s="84"/>
      <c r="L121" s="84"/>
      <c r="M121" s="84"/>
      <c r="N121" s="84"/>
      <c r="P121" s="18"/>
      <c r="Q121" s="18"/>
    </row>
    <row r="157" spans="11:17" ht="25.5" customHeight="1">
      <c r="K157" s="84"/>
      <c r="L157" s="84"/>
      <c r="M157" s="84"/>
      <c r="N157" s="84"/>
      <c r="P157" s="18"/>
      <c r="Q157" s="18"/>
    </row>
    <row r="307" spans="1:17" s="19" customFormat="1" ht="25.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84"/>
      <c r="P307" s="84"/>
      <c r="Q307" s="84"/>
    </row>
    <row r="308" spans="1:17" s="19" customFormat="1" ht="25.5" customHeight="1">
      <c r="A308" s="18"/>
      <c r="O308" s="96"/>
      <c r="P308" s="96"/>
      <c r="Q308" s="96"/>
    </row>
    <row r="309" spans="15:17" s="19" customFormat="1" ht="25.5" customHeight="1">
      <c r="O309" s="96"/>
      <c r="P309" s="96"/>
      <c r="Q309" s="96"/>
    </row>
    <row r="310" spans="15:17" s="19" customFormat="1" ht="25.5" customHeight="1">
      <c r="O310" s="96"/>
      <c r="P310" s="96"/>
      <c r="Q310" s="96"/>
    </row>
    <row r="311" spans="15:17" s="19" customFormat="1" ht="25.5" customHeight="1">
      <c r="O311" s="96"/>
      <c r="P311" s="96"/>
      <c r="Q311" s="96"/>
    </row>
    <row r="312" spans="15:17" s="19" customFormat="1" ht="25.5" customHeight="1">
      <c r="O312" s="96"/>
      <c r="P312" s="96"/>
      <c r="Q312" s="96"/>
    </row>
    <row r="313" spans="15:17" s="19" customFormat="1" ht="25.5" customHeight="1">
      <c r="O313" s="96"/>
      <c r="P313" s="96"/>
      <c r="Q313" s="96"/>
    </row>
    <row r="314" spans="15:17" s="19" customFormat="1" ht="25.5" customHeight="1">
      <c r="O314" s="96"/>
      <c r="P314" s="96"/>
      <c r="Q314" s="96"/>
    </row>
    <row r="315" spans="15:17" s="19" customFormat="1" ht="25.5" customHeight="1">
      <c r="O315" s="96"/>
      <c r="P315" s="96"/>
      <c r="Q315" s="96"/>
    </row>
    <row r="316" spans="15:17" s="19" customFormat="1" ht="25.5" customHeight="1">
      <c r="O316" s="96"/>
      <c r="P316" s="96"/>
      <c r="Q316" s="96"/>
    </row>
    <row r="317" spans="15:17" s="19" customFormat="1" ht="25.5" customHeight="1">
      <c r="O317" s="96"/>
      <c r="P317" s="96"/>
      <c r="Q317" s="96"/>
    </row>
    <row r="318" spans="15:17" s="19" customFormat="1" ht="25.5" customHeight="1">
      <c r="O318" s="96"/>
      <c r="P318" s="96"/>
      <c r="Q318" s="96"/>
    </row>
    <row r="319" spans="15:17" s="19" customFormat="1" ht="25.5" customHeight="1">
      <c r="O319" s="96"/>
      <c r="P319" s="96"/>
      <c r="Q319" s="96"/>
    </row>
    <row r="320" spans="15:17" s="19" customFormat="1" ht="25.5" customHeight="1">
      <c r="O320" s="96"/>
      <c r="P320" s="96"/>
      <c r="Q320" s="96"/>
    </row>
    <row r="321" spans="15:17" s="19" customFormat="1" ht="25.5" customHeight="1">
      <c r="O321" s="96"/>
      <c r="P321" s="96"/>
      <c r="Q321" s="96"/>
    </row>
    <row r="322" spans="15:17" s="19" customFormat="1" ht="25.5" customHeight="1">
      <c r="O322" s="96"/>
      <c r="P322" s="96"/>
      <c r="Q322" s="96"/>
    </row>
    <row r="323" spans="15:17" s="19" customFormat="1" ht="25.5" customHeight="1">
      <c r="O323" s="96"/>
      <c r="P323" s="96"/>
      <c r="Q323" s="96"/>
    </row>
    <row r="324" spans="15:17" s="19" customFormat="1" ht="25.5" customHeight="1">
      <c r="O324" s="96"/>
      <c r="P324" s="96"/>
      <c r="Q324" s="96"/>
    </row>
    <row r="325" spans="15:17" s="19" customFormat="1" ht="25.5" customHeight="1">
      <c r="O325" s="96"/>
      <c r="P325" s="96"/>
      <c r="Q325" s="96"/>
    </row>
    <row r="326" spans="1:17" ht="25.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96"/>
      <c r="P326" s="96"/>
      <c r="Q326" s="96"/>
    </row>
    <row r="327" ht="25.5" customHeight="1">
      <c r="A327" s="19"/>
    </row>
  </sheetData>
  <mergeCells count="7">
    <mergeCell ref="K12:M12"/>
    <mergeCell ref="O12:Q12"/>
    <mergeCell ref="A1:Q1"/>
    <mergeCell ref="C5:E5"/>
    <mergeCell ref="O5:Q5"/>
    <mergeCell ref="K5:M5"/>
    <mergeCell ref="K4:Q4"/>
  </mergeCells>
  <printOptions horizontalCentered="1"/>
  <pageMargins left="0.25" right="0.16" top="0.55" bottom="0.57" header="0.1968503937007874" footer="0.15748031496062992"/>
  <pageSetup horizontalDpi="180" verticalDpi="18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4"/>
  <sheetViews>
    <sheetView zoomScale="85" zoomScaleNormal="85" workbookViewId="0" topLeftCell="A1">
      <selection activeCell="D2" sqref="D2"/>
    </sheetView>
  </sheetViews>
  <sheetFormatPr defaultColWidth="9.140625" defaultRowHeight="23.25"/>
  <cols>
    <col min="3" max="3" width="10.8515625" style="0" customWidth="1"/>
    <col min="4" max="4" width="14.421875" style="0" customWidth="1"/>
    <col min="5" max="5" width="0.71875" style="0" customWidth="1"/>
    <col min="6" max="6" width="14.421875" style="0" bestFit="1" customWidth="1"/>
    <col min="7" max="7" width="0.85546875" style="0" customWidth="1"/>
    <col min="8" max="8" width="15.140625" style="0" bestFit="1" customWidth="1"/>
    <col min="9" max="9" width="0.85546875" style="0" customWidth="1"/>
    <col min="10" max="10" width="12.57421875" style="0" bestFit="1" customWidth="1"/>
    <col min="11" max="11" width="0.85546875" style="0" customWidth="1"/>
    <col min="12" max="12" width="14.140625" style="0" customWidth="1"/>
    <col min="13" max="13" width="0.85546875" style="0" customWidth="1"/>
  </cols>
  <sheetData>
    <row r="1" spans="1:12" ht="24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ht="24" customHeight="1"/>
    <row r="3" spans="1:10" ht="24" customHeight="1">
      <c r="A3" s="1" t="s">
        <v>95</v>
      </c>
      <c r="B3" s="1"/>
      <c r="C3" s="2"/>
      <c r="D3" s="2"/>
      <c r="E3" s="2"/>
      <c r="F3" s="2"/>
      <c r="G3" s="2"/>
      <c r="H3" s="2"/>
      <c r="I3" s="2"/>
      <c r="J3" s="5"/>
    </row>
    <row r="4" spans="1:12" ht="24" customHeight="1">
      <c r="A4" s="1"/>
      <c r="B4" s="1"/>
      <c r="C4" s="2"/>
      <c r="D4" s="117" t="s">
        <v>244</v>
      </c>
      <c r="E4" s="117"/>
      <c r="F4" s="117"/>
      <c r="G4" s="117"/>
      <c r="H4" s="117"/>
      <c r="I4" s="117"/>
      <c r="J4" s="117"/>
      <c r="K4" s="117"/>
      <c r="L4" s="117"/>
    </row>
    <row r="5" spans="1:12" ht="24" customHeight="1">
      <c r="A5" s="1"/>
      <c r="B5" s="1"/>
      <c r="C5" s="2"/>
      <c r="D5" s="17" t="s">
        <v>181</v>
      </c>
      <c r="E5" s="8"/>
      <c r="F5" s="21" t="s">
        <v>217</v>
      </c>
      <c r="G5" s="8"/>
      <c r="H5" s="21" t="s">
        <v>218</v>
      </c>
      <c r="I5" s="21"/>
      <c r="J5" s="21" t="s">
        <v>231</v>
      </c>
      <c r="K5" s="22"/>
      <c r="L5" s="17" t="s">
        <v>19</v>
      </c>
    </row>
    <row r="6" spans="1:10" ht="24" customHeight="1">
      <c r="A6" s="1" t="s">
        <v>403</v>
      </c>
      <c r="B6" s="1"/>
      <c r="C6" s="2"/>
      <c r="D6" s="2"/>
      <c r="E6" s="2"/>
      <c r="F6" s="2"/>
      <c r="G6" s="2"/>
      <c r="H6" s="6"/>
      <c r="I6" s="3"/>
      <c r="J6" s="6"/>
    </row>
    <row r="7" spans="1:12" ht="24" customHeight="1">
      <c r="A7" s="1" t="s">
        <v>20</v>
      </c>
      <c r="B7" s="1"/>
      <c r="C7" s="2"/>
      <c r="D7" s="2">
        <v>7707800</v>
      </c>
      <c r="E7" s="2"/>
      <c r="F7" s="2">
        <v>7707800</v>
      </c>
      <c r="G7" s="2"/>
      <c r="H7" s="77">
        <v>-7707800</v>
      </c>
      <c r="I7" s="3"/>
      <c r="J7" s="77">
        <v>0</v>
      </c>
      <c r="L7" s="10">
        <f aca="true" t="shared" si="0" ref="L7:L12">+D7+F7+H7+J7</f>
        <v>7707800</v>
      </c>
    </row>
    <row r="8" spans="1:12" ht="24" customHeight="1">
      <c r="A8" s="1" t="s">
        <v>405</v>
      </c>
      <c r="B8" s="1"/>
      <c r="C8" s="2"/>
      <c r="D8" s="2">
        <v>41618917</v>
      </c>
      <c r="E8" s="2"/>
      <c r="F8" s="2">
        <v>20351545.76</v>
      </c>
      <c r="G8" s="2"/>
      <c r="H8" s="77">
        <v>-41618917</v>
      </c>
      <c r="I8" s="3"/>
      <c r="J8" s="77">
        <v>0</v>
      </c>
      <c r="L8" s="10">
        <f t="shared" si="0"/>
        <v>20351545.760000005</v>
      </c>
    </row>
    <row r="9" spans="1:12" ht="24" customHeight="1">
      <c r="A9" s="1" t="s">
        <v>406</v>
      </c>
      <c r="B9" s="1"/>
      <c r="C9" s="2"/>
      <c r="D9" s="2">
        <v>3776384.16</v>
      </c>
      <c r="E9" s="2"/>
      <c r="F9" s="2">
        <v>11000</v>
      </c>
      <c r="G9" s="2"/>
      <c r="H9" s="77">
        <v>-3776384.16</v>
      </c>
      <c r="I9" s="3"/>
      <c r="J9" s="77">
        <v>0</v>
      </c>
      <c r="L9" s="10">
        <f t="shared" si="0"/>
        <v>11000</v>
      </c>
    </row>
    <row r="10" spans="1:12" ht="24" customHeight="1">
      <c r="A10" s="1" t="s">
        <v>407</v>
      </c>
      <c r="B10" s="2"/>
      <c r="D10" s="2">
        <v>2649363.68</v>
      </c>
      <c r="E10" s="2"/>
      <c r="F10" s="2">
        <v>1119199.37</v>
      </c>
      <c r="G10" s="2"/>
      <c r="H10" s="2">
        <v>-1599571.4</v>
      </c>
      <c r="I10" s="2"/>
      <c r="J10" s="2">
        <v>0</v>
      </c>
      <c r="L10" s="10">
        <f t="shared" si="0"/>
        <v>2168991.6500000004</v>
      </c>
    </row>
    <row r="11" spans="1:12" ht="24" customHeight="1">
      <c r="A11" s="1" t="s">
        <v>408</v>
      </c>
      <c r="B11" s="2"/>
      <c r="D11" s="2">
        <v>5850907.47</v>
      </c>
      <c r="E11" s="2"/>
      <c r="F11" s="2">
        <v>389912.92</v>
      </c>
      <c r="G11" s="2"/>
      <c r="H11" s="2">
        <v>-1112086.67</v>
      </c>
      <c r="I11" s="2"/>
      <c r="J11" s="2">
        <v>-152848.54</v>
      </c>
      <c r="L11" s="10">
        <f t="shared" si="0"/>
        <v>4975885.18</v>
      </c>
    </row>
    <row r="12" spans="1:12" ht="24" customHeight="1">
      <c r="A12" s="1" t="s">
        <v>409</v>
      </c>
      <c r="B12" s="2"/>
      <c r="D12" s="2">
        <v>8778555.5</v>
      </c>
      <c r="E12" s="2"/>
      <c r="F12" s="2">
        <v>795173.49</v>
      </c>
      <c r="G12" s="2"/>
      <c r="H12" s="2">
        <v>-4477898.86</v>
      </c>
      <c r="I12" s="2"/>
      <c r="J12" s="2">
        <v>-185344.12</v>
      </c>
      <c r="L12" s="10">
        <f t="shared" si="0"/>
        <v>4910486.01</v>
      </c>
    </row>
    <row r="13" spans="1:12" ht="24" customHeight="1">
      <c r="A13" s="1" t="s">
        <v>410</v>
      </c>
      <c r="B13" s="2"/>
      <c r="D13" s="2">
        <v>7330899.01</v>
      </c>
      <c r="E13" s="2"/>
      <c r="F13" s="2">
        <v>2863000.27</v>
      </c>
      <c r="G13" s="2"/>
      <c r="H13" s="2">
        <v>-957873.22</v>
      </c>
      <c r="I13" s="2"/>
      <c r="J13" s="2">
        <v>0</v>
      </c>
      <c r="L13" s="10">
        <f>+D13+F13+H13+J13</f>
        <v>9236026.059999999</v>
      </c>
    </row>
    <row r="14" spans="1:12" ht="24" customHeight="1">
      <c r="A14" s="1" t="s">
        <v>411</v>
      </c>
      <c r="B14" s="2"/>
      <c r="D14" s="2">
        <v>685446.75</v>
      </c>
      <c r="E14" s="2"/>
      <c r="F14" s="2">
        <v>0</v>
      </c>
      <c r="G14" s="2"/>
      <c r="H14" s="2">
        <v>-685446.75</v>
      </c>
      <c r="I14" s="2"/>
      <c r="J14" s="2"/>
      <c r="L14" s="10">
        <f>+D14+F14+H14+J14</f>
        <v>0</v>
      </c>
    </row>
    <row r="15" spans="1:12" ht="24" customHeight="1">
      <c r="A15" s="1" t="s">
        <v>412</v>
      </c>
      <c r="B15" s="2"/>
      <c r="D15" s="2">
        <v>1523208.62</v>
      </c>
      <c r="E15" s="2"/>
      <c r="F15" s="2">
        <v>0</v>
      </c>
      <c r="G15" s="2"/>
      <c r="H15" s="2">
        <v>-1523208.62</v>
      </c>
      <c r="I15" s="2"/>
      <c r="J15" s="2"/>
      <c r="L15" s="10">
        <f>+D15+F15+H15+J15</f>
        <v>0</v>
      </c>
    </row>
    <row r="16" spans="1:12" ht="24" customHeight="1">
      <c r="A16" s="1" t="s">
        <v>413</v>
      </c>
      <c r="B16" s="2"/>
      <c r="D16" s="2">
        <v>150827728.03</v>
      </c>
      <c r="E16" s="2"/>
      <c r="F16" s="2">
        <v>76920155.1</v>
      </c>
      <c r="G16" s="2"/>
      <c r="H16" s="5">
        <v>-73819392.43</v>
      </c>
      <c r="I16" s="2"/>
      <c r="J16" s="5">
        <v>0</v>
      </c>
      <c r="L16" s="10">
        <f>+D16+F16+H16+J16</f>
        <v>153928490.7</v>
      </c>
    </row>
    <row r="17" spans="1:12" ht="24" customHeight="1">
      <c r="A17" s="1"/>
      <c r="B17" s="2" t="s">
        <v>201</v>
      </c>
      <c r="D17" s="8">
        <f>SUM(D7:D16)</f>
        <v>230749210.22000003</v>
      </c>
      <c r="E17" s="2"/>
      <c r="F17" s="8">
        <f>SUM(F7:F16)</f>
        <v>110157786.91</v>
      </c>
      <c r="G17" s="2"/>
      <c r="H17" s="8">
        <f>SUM(H7:H16)</f>
        <v>-137278579.11</v>
      </c>
      <c r="I17" s="2"/>
      <c r="J17" s="8">
        <f>SUM(J7:J16)</f>
        <v>-338192.66000000003</v>
      </c>
      <c r="L17" s="8">
        <f>SUM(L7:L16)</f>
        <v>203290225.35999998</v>
      </c>
    </row>
    <row r="18" spans="1:10" ht="24" customHeight="1">
      <c r="A18" s="1" t="s">
        <v>404</v>
      </c>
      <c r="C18" s="2"/>
      <c r="D18" s="2"/>
      <c r="E18" s="2"/>
      <c r="F18" s="2"/>
      <c r="G18" s="2"/>
      <c r="H18" s="5"/>
      <c r="I18" s="2"/>
      <c r="J18" s="5"/>
    </row>
    <row r="19" spans="1:12" ht="24" customHeight="1">
      <c r="A19" s="1" t="s">
        <v>405</v>
      </c>
      <c r="C19" s="2"/>
      <c r="D19" s="2">
        <v>20781291.11</v>
      </c>
      <c r="E19" s="2"/>
      <c r="F19" s="2">
        <v>520236.47</v>
      </c>
      <c r="G19" s="2"/>
      <c r="H19" s="5">
        <v>-21301527.58</v>
      </c>
      <c r="I19" s="2"/>
      <c r="J19" s="5">
        <v>0</v>
      </c>
      <c r="L19" s="10">
        <f aca="true" t="shared" si="1" ref="L19:L27">+D19+F19+H19+J19</f>
        <v>0</v>
      </c>
    </row>
    <row r="20" spans="1:12" ht="24" customHeight="1">
      <c r="A20" s="1" t="s">
        <v>406</v>
      </c>
      <c r="C20" s="2"/>
      <c r="D20" s="2">
        <v>3736734.14</v>
      </c>
      <c r="E20" s="2"/>
      <c r="F20" s="2">
        <v>3668.44</v>
      </c>
      <c r="G20" s="2"/>
      <c r="H20" s="5">
        <v>-3740402.58</v>
      </c>
      <c r="I20" s="2"/>
      <c r="J20" s="5">
        <v>0</v>
      </c>
      <c r="L20" s="10">
        <f t="shared" si="1"/>
        <v>0</v>
      </c>
    </row>
    <row r="21" spans="1:12" ht="24" customHeight="1">
      <c r="A21" s="1" t="s">
        <v>407</v>
      </c>
      <c r="B21" s="2"/>
      <c r="C21" s="2"/>
      <c r="D21" s="2">
        <v>1479771.07</v>
      </c>
      <c r="E21" s="2"/>
      <c r="F21" s="2">
        <v>71052.72</v>
      </c>
      <c r="G21" s="2"/>
      <c r="H21" s="5">
        <v>-814485.67</v>
      </c>
      <c r="I21" s="2"/>
      <c r="J21" s="5">
        <v>0</v>
      </c>
      <c r="L21" s="10">
        <f t="shared" si="1"/>
        <v>736338.12</v>
      </c>
    </row>
    <row r="22" spans="1:12" ht="24" customHeight="1">
      <c r="A22" s="1" t="s">
        <v>408</v>
      </c>
      <c r="B22" s="2"/>
      <c r="C22" s="2"/>
      <c r="D22" s="2">
        <v>5112517.09</v>
      </c>
      <c r="E22" s="2"/>
      <c r="F22" s="2">
        <v>53542.53</v>
      </c>
      <c r="G22" s="2"/>
      <c r="H22" s="5">
        <v>-791466.2</v>
      </c>
      <c r="I22" s="2"/>
      <c r="J22" s="5">
        <v>-143322.7</v>
      </c>
      <c r="L22" s="10">
        <f t="shared" si="1"/>
        <v>4231270.72</v>
      </c>
    </row>
    <row r="23" spans="1:12" ht="24" customHeight="1">
      <c r="A23" s="1" t="s">
        <v>409</v>
      </c>
      <c r="B23" s="2"/>
      <c r="C23" s="2"/>
      <c r="D23" s="2">
        <v>7630022.95</v>
      </c>
      <c r="E23" s="2"/>
      <c r="F23" s="2">
        <v>153463.72</v>
      </c>
      <c r="G23" s="2"/>
      <c r="H23" s="5">
        <v>-3962379.97</v>
      </c>
      <c r="I23" s="2"/>
      <c r="J23" s="5">
        <v>-180425.55</v>
      </c>
      <c r="L23" s="10">
        <f t="shared" si="1"/>
        <v>3640681.15</v>
      </c>
    </row>
    <row r="24" spans="1:12" ht="24" customHeight="1">
      <c r="A24" s="1" t="s">
        <v>410</v>
      </c>
      <c r="B24" s="2"/>
      <c r="C24" s="2"/>
      <c r="D24" s="2">
        <v>4591616.86</v>
      </c>
      <c r="E24" s="2"/>
      <c r="F24" s="2">
        <v>180890.61</v>
      </c>
      <c r="G24" s="2"/>
      <c r="H24" s="5">
        <v>-121721.55</v>
      </c>
      <c r="I24" s="2"/>
      <c r="J24" s="5">
        <v>0</v>
      </c>
      <c r="L24" s="10">
        <f t="shared" si="1"/>
        <v>4650785.920000001</v>
      </c>
    </row>
    <row r="25" spans="1:12" ht="24" customHeight="1">
      <c r="A25" s="1" t="s">
        <v>411</v>
      </c>
      <c r="B25" s="2"/>
      <c r="C25" s="2"/>
      <c r="D25" s="2">
        <v>685440.76</v>
      </c>
      <c r="E25" s="2"/>
      <c r="F25" s="2">
        <v>0</v>
      </c>
      <c r="G25" s="2"/>
      <c r="H25" s="5">
        <v>-685440.76</v>
      </c>
      <c r="I25" s="2"/>
      <c r="J25" s="5">
        <v>0</v>
      </c>
      <c r="L25" s="10">
        <f t="shared" si="1"/>
        <v>0</v>
      </c>
    </row>
    <row r="26" spans="1:12" ht="24" customHeight="1">
      <c r="A26" s="1" t="s">
        <v>412</v>
      </c>
      <c r="B26" s="2"/>
      <c r="C26" s="2"/>
      <c r="D26" s="2">
        <v>1523205.63</v>
      </c>
      <c r="E26" s="2"/>
      <c r="F26" s="2">
        <v>0</v>
      </c>
      <c r="G26" s="2"/>
      <c r="H26" s="5">
        <v>-1523205.63</v>
      </c>
      <c r="I26" s="2"/>
      <c r="J26" s="5">
        <v>0</v>
      </c>
      <c r="L26" s="10">
        <f t="shared" si="1"/>
        <v>0</v>
      </c>
    </row>
    <row r="27" spans="1:12" ht="24" customHeight="1">
      <c r="A27" s="1" t="s">
        <v>413</v>
      </c>
      <c r="B27" s="2"/>
      <c r="C27" s="2"/>
      <c r="D27" s="2">
        <v>36697985.16</v>
      </c>
      <c r="E27" s="2"/>
      <c r="F27" s="2">
        <v>6592971.72</v>
      </c>
      <c r="G27" s="2"/>
      <c r="H27" s="5">
        <v>-13673116.87</v>
      </c>
      <c r="I27" s="2"/>
      <c r="J27" s="5">
        <v>0</v>
      </c>
      <c r="L27" s="10">
        <f t="shared" si="1"/>
        <v>29617840.009999998</v>
      </c>
    </row>
    <row r="28" spans="1:12" ht="24" customHeight="1">
      <c r="A28" s="1"/>
      <c r="B28" s="2" t="s">
        <v>201</v>
      </c>
      <c r="C28" s="2"/>
      <c r="D28" s="9">
        <f>SUM(D19:D27)</f>
        <v>82238584.77</v>
      </c>
      <c r="E28" s="2"/>
      <c r="F28" s="9">
        <f>SUM(F19:F27)</f>
        <v>7575826.21</v>
      </c>
      <c r="G28" s="5"/>
      <c r="H28" s="9">
        <f>SUM(H19:H27)</f>
        <v>-46613746.809999995</v>
      </c>
      <c r="I28" s="2"/>
      <c r="J28" s="9">
        <f>SUM(J19:J27)</f>
        <v>-323748.25</v>
      </c>
      <c r="L28" s="9">
        <f>SUM(L19:L27)</f>
        <v>42876915.92</v>
      </c>
    </row>
    <row r="29" spans="1:12" ht="24" customHeight="1" thickBot="1">
      <c r="A29" s="1" t="s">
        <v>414</v>
      </c>
      <c r="C29" s="2"/>
      <c r="D29" s="4">
        <f>+D17-D28</f>
        <v>148510625.45000005</v>
      </c>
      <c r="E29" s="2"/>
      <c r="F29" s="7"/>
      <c r="G29" s="2"/>
      <c r="H29" s="5"/>
      <c r="I29" s="2"/>
      <c r="J29" s="5"/>
      <c r="L29" s="4">
        <f>+L17-L28</f>
        <v>160413309.44</v>
      </c>
    </row>
    <row r="30" spans="1:10" ht="24" customHeight="1" thickTop="1">
      <c r="A30" s="1" t="s">
        <v>415</v>
      </c>
      <c r="C30" s="2" t="s">
        <v>432</v>
      </c>
      <c r="D30" s="2"/>
      <c r="E30" s="2"/>
      <c r="F30" s="2"/>
      <c r="G30" s="2"/>
      <c r="H30" s="5"/>
      <c r="I30" s="2"/>
      <c r="J30" s="5"/>
    </row>
    <row r="31" spans="1:10" ht="24" customHeight="1">
      <c r="A31" s="1" t="s">
        <v>21</v>
      </c>
      <c r="C31" s="2"/>
      <c r="D31" s="2"/>
      <c r="E31" s="2"/>
      <c r="F31" s="2"/>
      <c r="G31" s="2"/>
      <c r="H31" s="5"/>
      <c r="I31" s="2"/>
      <c r="J31" s="5"/>
    </row>
    <row r="32" spans="1:10" ht="24" customHeight="1">
      <c r="A32" s="1" t="s">
        <v>269</v>
      </c>
      <c r="C32" s="2"/>
      <c r="D32" s="2"/>
      <c r="E32" s="2"/>
      <c r="F32" s="2"/>
      <c r="G32" s="2"/>
      <c r="H32" s="5"/>
      <c r="I32" s="2"/>
      <c r="J32" s="5"/>
    </row>
    <row r="33" spans="1:10" ht="24" customHeight="1">
      <c r="A33" s="1" t="s">
        <v>433</v>
      </c>
      <c r="C33" s="2"/>
      <c r="D33" s="2"/>
      <c r="E33" s="2"/>
      <c r="F33" s="2"/>
      <c r="G33" s="2"/>
      <c r="H33" s="5"/>
      <c r="I33" s="2"/>
      <c r="J33" s="5"/>
    </row>
    <row r="34" spans="1:10" ht="24" customHeight="1">
      <c r="A34" s="1"/>
      <c r="C34" s="2"/>
      <c r="D34" s="2"/>
      <c r="E34" s="2"/>
      <c r="F34" s="2"/>
      <c r="G34" s="2"/>
      <c r="H34" s="5"/>
      <c r="I34" s="2"/>
      <c r="J34" s="5"/>
    </row>
    <row r="35" spans="1:12" ht="26.25" customHeight="1">
      <c r="A35" s="116" t="s">
        <v>189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ht="26.25" customHeight="1"/>
    <row r="37" ht="26.25" customHeight="1">
      <c r="A37" s="1" t="s">
        <v>435</v>
      </c>
    </row>
    <row r="38" ht="26.25" customHeight="1">
      <c r="A38" s="1" t="s">
        <v>436</v>
      </c>
    </row>
    <row r="39" spans="1:12" ht="26.25" customHeight="1">
      <c r="A39" s="1"/>
      <c r="B39" s="1"/>
      <c r="C39" s="2"/>
      <c r="D39" s="117" t="s">
        <v>243</v>
      </c>
      <c r="E39" s="117"/>
      <c r="F39" s="117"/>
      <c r="G39" s="117"/>
      <c r="H39" s="117"/>
      <c r="I39" s="117"/>
      <c r="J39" s="117"/>
      <c r="K39" s="117"/>
      <c r="L39" s="117"/>
    </row>
    <row r="40" spans="1:12" ht="26.25" customHeight="1">
      <c r="A40" s="1"/>
      <c r="B40" s="1"/>
      <c r="C40" s="2"/>
      <c r="D40" s="17" t="s">
        <v>181</v>
      </c>
      <c r="E40" s="8"/>
      <c r="F40" s="21" t="s">
        <v>217</v>
      </c>
      <c r="G40" s="8"/>
      <c r="H40" s="21" t="s">
        <v>218</v>
      </c>
      <c r="I40" s="21"/>
      <c r="J40" s="21" t="s">
        <v>231</v>
      </c>
      <c r="K40" s="22"/>
      <c r="L40" s="17" t="s">
        <v>19</v>
      </c>
    </row>
    <row r="41" spans="1:10" ht="26.25" customHeight="1">
      <c r="A41" s="1" t="s">
        <v>403</v>
      </c>
      <c r="B41" s="1"/>
      <c r="C41" s="2"/>
      <c r="D41" s="2"/>
      <c r="E41" s="2"/>
      <c r="F41" s="2"/>
      <c r="G41" s="2"/>
      <c r="H41" s="6"/>
      <c r="I41" s="3"/>
      <c r="J41" s="6"/>
    </row>
    <row r="42" spans="1:12" ht="26.25" customHeight="1">
      <c r="A42" s="1" t="s">
        <v>20</v>
      </c>
      <c r="B42" s="1"/>
      <c r="C42" s="2"/>
      <c r="D42" s="2">
        <v>0</v>
      </c>
      <c r="E42" s="2"/>
      <c r="F42" s="2">
        <v>7707800</v>
      </c>
      <c r="G42" s="2"/>
      <c r="H42" s="77">
        <v>0</v>
      </c>
      <c r="I42" s="3"/>
      <c r="J42" s="77">
        <v>0</v>
      </c>
      <c r="L42" s="10">
        <f aca="true" t="shared" si="2" ref="L42:L47">+D42+F42-H42+J42</f>
        <v>7707800</v>
      </c>
    </row>
    <row r="43" spans="1:12" ht="26.25" customHeight="1">
      <c r="A43" s="1" t="s">
        <v>405</v>
      </c>
      <c r="B43" s="1"/>
      <c r="C43" s="2"/>
      <c r="D43" s="2">
        <v>0</v>
      </c>
      <c r="E43" s="2"/>
      <c r="F43" s="2">
        <v>36092200</v>
      </c>
      <c r="G43" s="2"/>
      <c r="H43" s="77">
        <v>0</v>
      </c>
      <c r="I43" s="3"/>
      <c r="J43" s="77">
        <v>0</v>
      </c>
      <c r="L43" s="10">
        <f t="shared" si="2"/>
        <v>36092200</v>
      </c>
    </row>
    <row r="44" spans="1:12" ht="26.25" customHeight="1">
      <c r="A44" s="1" t="s">
        <v>406</v>
      </c>
      <c r="B44" s="1"/>
      <c r="C44" s="2"/>
      <c r="D44" s="2">
        <v>0</v>
      </c>
      <c r="E44" s="2"/>
      <c r="F44" s="2">
        <v>11000</v>
      </c>
      <c r="G44" s="2"/>
      <c r="H44" s="77">
        <v>0</v>
      </c>
      <c r="I44" s="3"/>
      <c r="J44" s="77">
        <v>0</v>
      </c>
      <c r="L44" s="10">
        <f t="shared" si="2"/>
        <v>11000</v>
      </c>
    </row>
    <row r="45" spans="1:12" ht="26.25" customHeight="1">
      <c r="A45" s="1" t="s">
        <v>407</v>
      </c>
      <c r="B45" s="2"/>
      <c r="D45" s="2">
        <v>1049792.28</v>
      </c>
      <c r="E45" s="2"/>
      <c r="F45" s="2">
        <v>1119199.37</v>
      </c>
      <c r="G45" s="2"/>
      <c r="H45" s="2">
        <v>0</v>
      </c>
      <c r="I45" s="2"/>
      <c r="J45" s="2">
        <v>0</v>
      </c>
      <c r="L45" s="10">
        <f t="shared" si="2"/>
        <v>2168991.6500000004</v>
      </c>
    </row>
    <row r="46" spans="1:12" ht="26.25" customHeight="1">
      <c r="A46" s="1" t="s">
        <v>408</v>
      </c>
      <c r="B46" s="2"/>
      <c r="D46" s="2">
        <v>4747573.14</v>
      </c>
      <c r="E46" s="2"/>
      <c r="F46" s="2">
        <v>389912.92</v>
      </c>
      <c r="G46" s="2"/>
      <c r="H46" s="2">
        <v>9252.34</v>
      </c>
      <c r="I46" s="2"/>
      <c r="J46" s="2">
        <v>-152848.54</v>
      </c>
      <c r="L46" s="10">
        <f t="shared" si="2"/>
        <v>4975385.18</v>
      </c>
    </row>
    <row r="47" spans="1:12" ht="26.25" customHeight="1">
      <c r="A47" s="1" t="s">
        <v>409</v>
      </c>
      <c r="B47" s="2"/>
      <c r="D47" s="2">
        <v>4297456.64</v>
      </c>
      <c r="E47" s="2"/>
      <c r="F47" s="2">
        <v>795173.49</v>
      </c>
      <c r="G47" s="2"/>
      <c r="H47" s="2">
        <v>0</v>
      </c>
      <c r="I47" s="2"/>
      <c r="J47" s="2">
        <v>-185344.12</v>
      </c>
      <c r="L47" s="10">
        <f t="shared" si="2"/>
        <v>4907286.01</v>
      </c>
    </row>
    <row r="48" spans="1:12" ht="26.25" customHeight="1">
      <c r="A48" s="1" t="s">
        <v>410</v>
      </c>
      <c r="B48" s="2"/>
      <c r="D48" s="2">
        <v>6373025.79</v>
      </c>
      <c r="E48" s="2"/>
      <c r="F48" s="2">
        <v>2863000.27</v>
      </c>
      <c r="G48" s="2"/>
      <c r="H48" s="2">
        <v>0</v>
      </c>
      <c r="I48" s="2"/>
      <c r="J48" s="2">
        <v>0</v>
      </c>
      <c r="L48" s="10">
        <f>+D48+F48-H48+J48</f>
        <v>9236026.06</v>
      </c>
    </row>
    <row r="49" spans="1:12" ht="26.25" customHeight="1">
      <c r="A49" s="1" t="s">
        <v>413</v>
      </c>
      <c r="B49" s="2"/>
      <c r="D49" s="2">
        <v>80064862.7</v>
      </c>
      <c r="E49" s="2"/>
      <c r="F49" s="2">
        <v>77004778.27</v>
      </c>
      <c r="G49" s="2"/>
      <c r="H49" s="5">
        <v>3141150.27</v>
      </c>
      <c r="I49" s="2"/>
      <c r="J49" s="5">
        <v>0</v>
      </c>
      <c r="L49" s="10">
        <f>+D49+F49-H49+J49</f>
        <v>153928490.7</v>
      </c>
    </row>
    <row r="50" spans="1:12" ht="26.25" customHeight="1">
      <c r="A50" s="1"/>
      <c r="B50" s="2" t="s">
        <v>201</v>
      </c>
      <c r="D50" s="8">
        <f>SUM(D42:D49)</f>
        <v>96532710.55</v>
      </c>
      <c r="E50" s="2"/>
      <c r="F50" s="8">
        <f>SUM(F42:F49)</f>
        <v>125983064.32</v>
      </c>
      <c r="G50" s="2"/>
      <c r="H50" s="8">
        <f>SUM(H42:H49)</f>
        <v>3150402.61</v>
      </c>
      <c r="I50" s="2"/>
      <c r="J50" s="8">
        <f>SUM(J42:J49)</f>
        <v>-338192.66000000003</v>
      </c>
      <c r="L50" s="8">
        <f>SUM(L42:L49)</f>
        <v>219027179.6</v>
      </c>
    </row>
    <row r="51" spans="1:10" ht="26.25" customHeight="1">
      <c r="A51" s="1" t="s">
        <v>404</v>
      </c>
      <c r="C51" s="2"/>
      <c r="D51" s="2"/>
      <c r="E51" s="2"/>
      <c r="F51" s="2"/>
      <c r="G51" s="2"/>
      <c r="H51" s="5"/>
      <c r="I51" s="2"/>
      <c r="J51" s="5"/>
    </row>
    <row r="52" spans="1:12" ht="26.25" customHeight="1">
      <c r="A52" s="1" t="s">
        <v>405</v>
      </c>
      <c r="C52" s="2"/>
      <c r="D52" s="2">
        <v>0</v>
      </c>
      <c r="E52" s="2"/>
      <c r="F52" s="2">
        <v>0</v>
      </c>
      <c r="G52" s="2"/>
      <c r="H52" s="5">
        <v>0</v>
      </c>
      <c r="I52" s="2"/>
      <c r="J52" s="5">
        <v>0</v>
      </c>
      <c r="L52" s="10">
        <f aca="true" t="shared" si="3" ref="L52:L58">+D52+F52-H52+J52</f>
        <v>0</v>
      </c>
    </row>
    <row r="53" spans="1:12" ht="26.25" customHeight="1">
      <c r="A53" s="1" t="s">
        <v>406</v>
      </c>
      <c r="C53" s="2"/>
      <c r="D53" s="2">
        <v>0</v>
      </c>
      <c r="E53" s="2"/>
      <c r="F53" s="2">
        <v>0</v>
      </c>
      <c r="G53" s="2"/>
      <c r="H53" s="5">
        <v>0</v>
      </c>
      <c r="I53" s="2"/>
      <c r="J53" s="5">
        <v>0</v>
      </c>
      <c r="L53" s="10">
        <f t="shared" si="3"/>
        <v>0</v>
      </c>
    </row>
    <row r="54" spans="1:12" ht="26.25" customHeight="1">
      <c r="A54" s="1" t="s">
        <v>407</v>
      </c>
      <c r="B54" s="2"/>
      <c r="C54" s="2"/>
      <c r="D54" s="2">
        <v>667119.62</v>
      </c>
      <c r="E54" s="2"/>
      <c r="F54" s="2">
        <v>69218.5</v>
      </c>
      <c r="G54" s="2"/>
      <c r="H54" s="5">
        <v>0</v>
      </c>
      <c r="I54" s="2"/>
      <c r="J54" s="5">
        <v>0</v>
      </c>
      <c r="L54" s="10">
        <f t="shared" si="3"/>
        <v>736338.12</v>
      </c>
    </row>
    <row r="55" spans="1:12" ht="26.25" customHeight="1">
      <c r="A55" s="1" t="s">
        <v>408</v>
      </c>
      <c r="B55" s="2"/>
      <c r="C55" s="2"/>
      <c r="D55" s="2">
        <v>4328262.38</v>
      </c>
      <c r="E55" s="2"/>
      <c r="F55" s="2">
        <v>53542.53</v>
      </c>
      <c r="G55" s="2"/>
      <c r="H55" s="5">
        <v>7211.49</v>
      </c>
      <c r="I55" s="2"/>
      <c r="J55" s="5">
        <v>-143322.7</v>
      </c>
      <c r="L55" s="10">
        <f t="shared" si="3"/>
        <v>4231270.72</v>
      </c>
    </row>
    <row r="56" spans="1:12" ht="26.25" customHeight="1">
      <c r="A56" s="1" t="s">
        <v>409</v>
      </c>
      <c r="B56" s="2"/>
      <c r="C56" s="2"/>
      <c r="D56" s="2">
        <v>3667642.98</v>
      </c>
      <c r="E56" s="2"/>
      <c r="F56" s="2">
        <v>153463.72</v>
      </c>
      <c r="G56" s="2"/>
      <c r="H56" s="5">
        <v>0</v>
      </c>
      <c r="I56" s="2"/>
      <c r="J56" s="5">
        <v>-180425.55</v>
      </c>
      <c r="L56" s="10">
        <f t="shared" si="3"/>
        <v>3640681.1500000004</v>
      </c>
    </row>
    <row r="57" spans="1:12" ht="26.25" customHeight="1">
      <c r="A57" s="1" t="s">
        <v>410</v>
      </c>
      <c r="B57" s="2"/>
      <c r="C57" s="2"/>
      <c r="D57" s="2">
        <v>4469895.31</v>
      </c>
      <c r="E57" s="2"/>
      <c r="F57" s="2">
        <v>180890.61</v>
      </c>
      <c r="G57" s="2"/>
      <c r="H57" s="5">
        <v>0</v>
      </c>
      <c r="I57" s="2"/>
      <c r="J57" s="5">
        <v>0</v>
      </c>
      <c r="L57" s="10">
        <f t="shared" si="3"/>
        <v>4650785.92</v>
      </c>
    </row>
    <row r="58" spans="1:12" ht="26.25" customHeight="1">
      <c r="A58" s="1" t="s">
        <v>413</v>
      </c>
      <c r="B58" s="2"/>
      <c r="C58" s="2"/>
      <c r="D58" s="2">
        <v>24591547.58</v>
      </c>
      <c r="E58" s="2"/>
      <c r="F58" s="2">
        <v>5026292.43</v>
      </c>
      <c r="G58" s="2"/>
      <c r="H58" s="5">
        <v>0</v>
      </c>
      <c r="I58" s="2"/>
      <c r="J58" s="5">
        <v>0</v>
      </c>
      <c r="L58" s="10">
        <f t="shared" si="3"/>
        <v>29617840.009999998</v>
      </c>
    </row>
    <row r="59" spans="1:12" ht="26.25" customHeight="1">
      <c r="A59" s="1"/>
      <c r="B59" s="2" t="s">
        <v>201</v>
      </c>
      <c r="C59" s="2"/>
      <c r="D59" s="9">
        <f>SUM(D54:D58)</f>
        <v>37724467.87</v>
      </c>
      <c r="E59" s="2"/>
      <c r="F59" s="9">
        <f>SUM(F54:F58)</f>
        <v>5483407.79</v>
      </c>
      <c r="G59" s="5"/>
      <c r="H59" s="9">
        <f>SUM(H54:H58)</f>
        <v>7211.49</v>
      </c>
      <c r="I59" s="2"/>
      <c r="J59" s="9">
        <f>SUM(J54:J58)</f>
        <v>-323748.25</v>
      </c>
      <c r="L59" s="9">
        <f>SUM(L54:L58)</f>
        <v>42876915.92</v>
      </c>
    </row>
    <row r="60" spans="1:12" ht="26.25" customHeight="1" thickBot="1">
      <c r="A60" s="1" t="s">
        <v>414</v>
      </c>
      <c r="C60" s="2"/>
      <c r="D60" s="4">
        <f>+D50-D59</f>
        <v>58808242.68</v>
      </c>
      <c r="E60" s="2"/>
      <c r="F60" s="7"/>
      <c r="G60" s="2"/>
      <c r="H60" s="5"/>
      <c r="I60" s="2"/>
      <c r="J60" s="5"/>
      <c r="L60" s="4">
        <f>+L50-L59</f>
        <v>176150263.68</v>
      </c>
    </row>
    <row r="61" spans="1:10" ht="26.25" customHeight="1" thickTop="1">
      <c r="A61" s="1" t="s">
        <v>415</v>
      </c>
      <c r="C61" s="2" t="s">
        <v>434</v>
      </c>
      <c r="D61" s="2"/>
      <c r="E61" s="2"/>
      <c r="F61" s="2"/>
      <c r="G61" s="2"/>
      <c r="H61" s="5"/>
      <c r="I61" s="2"/>
      <c r="J61" s="5"/>
    </row>
    <row r="62" spans="1:10" ht="26.25" customHeight="1">
      <c r="A62" s="1" t="s">
        <v>21</v>
      </c>
      <c r="C62" s="2"/>
      <c r="D62" s="2"/>
      <c r="E62" s="2"/>
      <c r="F62" s="2"/>
      <c r="G62" s="2"/>
      <c r="H62" s="5"/>
      <c r="I62" s="2"/>
      <c r="J62" s="5"/>
    </row>
    <row r="63" spans="1:10" ht="26.25" customHeight="1">
      <c r="A63" s="1" t="s">
        <v>319</v>
      </c>
      <c r="C63" s="2"/>
      <c r="D63" s="2"/>
      <c r="E63" s="2"/>
      <c r="F63" s="2"/>
      <c r="G63" s="2"/>
      <c r="H63" s="5"/>
      <c r="I63" s="2"/>
      <c r="J63" s="5"/>
    </row>
    <row r="64" spans="1:10" ht="26.25" customHeight="1">
      <c r="A64" s="1" t="s">
        <v>22</v>
      </c>
      <c r="C64" s="2"/>
      <c r="D64" s="2"/>
      <c r="E64" s="2"/>
      <c r="F64" s="2"/>
      <c r="G64" s="2"/>
      <c r="H64" s="5"/>
      <c r="I64" s="2"/>
      <c r="J64" s="5"/>
    </row>
    <row r="65" ht="26.25" customHeight="1"/>
  </sheetData>
  <mergeCells count="4">
    <mergeCell ref="A1:L1"/>
    <mergeCell ref="D4:L4"/>
    <mergeCell ref="A35:L35"/>
    <mergeCell ref="D39:L39"/>
  </mergeCells>
  <printOptions/>
  <pageMargins left="0.38" right="0.19" top="0.38" bottom="0.25" header="0.31" footer="0.16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85" zoomScaleNormal="85" workbookViewId="0" topLeftCell="A1">
      <selection activeCell="A2" sqref="A2"/>
    </sheetView>
  </sheetViews>
  <sheetFormatPr defaultColWidth="9.140625" defaultRowHeight="26.25" customHeight="1"/>
  <cols>
    <col min="1" max="3" width="9.140625" style="12" customWidth="1"/>
    <col min="4" max="4" width="9.421875" style="12" customWidth="1"/>
    <col min="5" max="5" width="15.140625" style="12" customWidth="1"/>
    <col min="6" max="6" width="0.85546875" style="12" customWidth="1"/>
    <col min="7" max="7" width="15.140625" style="12" customWidth="1"/>
    <col min="8" max="8" width="0.85546875" style="12" customWidth="1"/>
    <col min="9" max="9" width="15.140625" style="12" customWidth="1"/>
    <col min="10" max="10" width="0.85546875" style="12" customWidth="1"/>
    <col min="11" max="11" width="15.140625" style="12" bestFit="1" customWidth="1"/>
    <col min="12" max="12" width="3.00390625" style="12" customWidth="1"/>
    <col min="13" max="13" width="4.00390625" style="12" customWidth="1"/>
    <col min="14" max="16384" width="9.140625" style="12" customWidth="1"/>
  </cols>
  <sheetData>
    <row r="1" spans="1:11" ht="24.75" customHeight="1">
      <c r="A1" s="107" t="s">
        <v>305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ht="24.75" customHeight="1"/>
    <row r="3" ht="24.75" customHeight="1">
      <c r="A3" s="24" t="s">
        <v>321</v>
      </c>
    </row>
    <row r="4" ht="24.75" customHeight="1">
      <c r="A4" s="12" t="s">
        <v>320</v>
      </c>
    </row>
    <row r="5" spans="1:10" ht="24.75" customHeight="1">
      <c r="A5" s="24" t="s">
        <v>96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ht="24.75" customHeight="1">
      <c r="A6" s="24"/>
      <c r="B6" s="23"/>
      <c r="C6" s="23"/>
      <c r="D6" s="23"/>
      <c r="E6" s="108" t="s">
        <v>244</v>
      </c>
      <c r="F6" s="108"/>
      <c r="G6" s="108"/>
      <c r="H6" s="23"/>
      <c r="I6" s="108" t="s">
        <v>243</v>
      </c>
      <c r="J6" s="108"/>
      <c r="K6" s="108"/>
    </row>
    <row r="7" spans="1:11" ht="24.75" customHeight="1">
      <c r="A7" s="24"/>
      <c r="B7" s="23"/>
      <c r="C7" s="23"/>
      <c r="D7" s="23"/>
      <c r="E7" s="76"/>
      <c r="F7" s="55" t="s">
        <v>622</v>
      </c>
      <c r="G7" s="53"/>
      <c r="H7" s="23"/>
      <c r="I7" s="53"/>
      <c r="J7" s="55" t="s">
        <v>622</v>
      </c>
      <c r="K7" s="53"/>
    </row>
    <row r="8" spans="1:11" ht="24.75" customHeight="1">
      <c r="A8" s="24"/>
      <c r="B8" s="23" t="s">
        <v>416</v>
      </c>
      <c r="C8" s="23"/>
      <c r="D8" s="23"/>
      <c r="E8" s="23">
        <v>6370394.26</v>
      </c>
      <c r="F8" s="23"/>
      <c r="G8" s="23">
        <v>18254966.18</v>
      </c>
      <c r="H8" s="23"/>
      <c r="I8" s="23">
        <v>1864493.75</v>
      </c>
      <c r="J8" s="23"/>
      <c r="K8" s="23">
        <v>12177386.75</v>
      </c>
    </row>
    <row r="9" spans="1:11" ht="24.75" customHeight="1">
      <c r="A9" s="24"/>
      <c r="B9" s="23" t="s">
        <v>23</v>
      </c>
      <c r="C9" s="23"/>
      <c r="D9" s="23"/>
      <c r="E9" s="48">
        <v>140000000</v>
      </c>
      <c r="F9" s="23"/>
      <c r="G9" s="48">
        <v>106000000</v>
      </c>
      <c r="H9" s="23"/>
      <c r="I9" s="48">
        <v>140000000</v>
      </c>
      <c r="J9" s="23"/>
      <c r="K9" s="48">
        <v>68000000</v>
      </c>
    </row>
    <row r="10" spans="1:11" ht="24.75" customHeight="1" thickBot="1">
      <c r="A10" s="24"/>
      <c r="B10" s="23"/>
      <c r="C10" s="23" t="s">
        <v>201</v>
      </c>
      <c r="D10" s="23"/>
      <c r="E10" s="27">
        <f>SUM(E8:E9)</f>
        <v>146370394.26</v>
      </c>
      <c r="F10" s="23"/>
      <c r="G10" s="27">
        <f>SUM(G8:G9)</f>
        <v>124254966.18</v>
      </c>
      <c r="H10" s="23"/>
      <c r="I10" s="27">
        <f>SUM(I8:I9)</f>
        <v>141864493.75</v>
      </c>
      <c r="J10" s="23"/>
      <c r="K10" s="27">
        <f>SUM(K8:K9)</f>
        <v>80177386.75</v>
      </c>
    </row>
    <row r="11" spans="1:11" ht="24.75" customHeight="1" thickTop="1">
      <c r="A11" s="24" t="s">
        <v>439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24.75" customHeight="1">
      <c r="A12" s="24" t="s">
        <v>437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0" ht="24.75" customHeight="1">
      <c r="A13" s="24" t="s">
        <v>440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24.75" customHeight="1">
      <c r="A14" s="24" t="s">
        <v>441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24.75" customHeight="1">
      <c r="A15" s="24" t="s">
        <v>438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24.75" customHeight="1">
      <c r="A16" s="24" t="s">
        <v>442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24.75" customHeight="1">
      <c r="A17" s="24" t="s">
        <v>443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24.75" customHeight="1">
      <c r="A18" s="24" t="s">
        <v>97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24.75" customHeight="1">
      <c r="A19" s="24" t="s">
        <v>563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24.75" customHeight="1">
      <c r="A20" s="24" t="s">
        <v>100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24.75" customHeight="1">
      <c r="A21" s="24" t="s">
        <v>564</v>
      </c>
      <c r="B21" s="23"/>
      <c r="C21" s="23"/>
      <c r="D21" s="23"/>
      <c r="E21" s="23"/>
      <c r="F21" s="23"/>
      <c r="G21" s="23"/>
      <c r="H21" s="23"/>
      <c r="I21" s="23"/>
      <c r="J21" s="23"/>
    </row>
    <row r="22" ht="24.75" customHeight="1">
      <c r="A22" s="24" t="s">
        <v>24</v>
      </c>
    </row>
    <row r="23" spans="1:11" ht="24.75" customHeight="1">
      <c r="A23" s="24"/>
      <c r="E23" s="108" t="s">
        <v>244</v>
      </c>
      <c r="F23" s="108"/>
      <c r="G23" s="108"/>
      <c r="H23" s="23"/>
      <c r="I23" s="108" t="s">
        <v>243</v>
      </c>
      <c r="J23" s="108"/>
      <c r="K23" s="108"/>
    </row>
    <row r="24" spans="1:11" ht="24.75" customHeight="1">
      <c r="A24" s="24"/>
      <c r="E24" s="76"/>
      <c r="F24" s="55" t="s">
        <v>622</v>
      </c>
      <c r="G24" s="53"/>
      <c r="H24" s="23"/>
      <c r="I24" s="53"/>
      <c r="J24" s="55" t="s">
        <v>622</v>
      </c>
      <c r="K24" s="53"/>
    </row>
    <row r="25" spans="1:11" ht="24.75" customHeight="1">
      <c r="A25" s="24"/>
      <c r="B25" s="12" t="s">
        <v>134</v>
      </c>
      <c r="E25" s="12">
        <v>0</v>
      </c>
      <c r="G25" s="12">
        <v>2574626.2</v>
      </c>
      <c r="I25" s="12">
        <v>0</v>
      </c>
      <c r="K25" s="12">
        <v>0</v>
      </c>
    </row>
    <row r="26" spans="1:2" ht="24.75" customHeight="1">
      <c r="A26" s="24"/>
      <c r="B26" s="12" t="s">
        <v>136</v>
      </c>
    </row>
    <row r="27" spans="1:11" ht="24.75" customHeight="1">
      <c r="A27" s="24"/>
      <c r="B27" s="12" t="s">
        <v>135</v>
      </c>
      <c r="E27" s="12">
        <v>0</v>
      </c>
      <c r="G27" s="12">
        <v>-840960.66</v>
      </c>
      <c r="I27" s="12">
        <v>0</v>
      </c>
      <c r="K27" s="12">
        <v>0</v>
      </c>
    </row>
    <row r="28" spans="1:11" ht="24.75" customHeight="1" thickBot="1">
      <c r="A28" s="24"/>
      <c r="C28" s="12" t="s">
        <v>201</v>
      </c>
      <c r="E28" s="13">
        <f>SUM(E25:E27)</f>
        <v>0</v>
      </c>
      <c r="G28" s="13">
        <f>SUM(G25:G27)</f>
        <v>1733665.54</v>
      </c>
      <c r="I28" s="13">
        <f>SUM(I25:I27)</f>
        <v>0</v>
      </c>
      <c r="K28" s="13">
        <f>SUM(K25:K27)</f>
        <v>0</v>
      </c>
    </row>
    <row r="29" spans="1:11" ht="24.75" customHeight="1" thickTop="1">
      <c r="A29" s="24" t="s">
        <v>101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24.75" customHeight="1">
      <c r="A30" s="24" t="s">
        <v>26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24.75" customHeight="1">
      <c r="A31" s="24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24.75" customHeight="1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26.25" customHeight="1">
      <c r="A33" s="107" t="s">
        <v>142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</row>
    <row r="34" spans="1:11" ht="26.25" customHeight="1">
      <c r="A34" s="24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ht="26.25" customHeight="1">
      <c r="A35" s="12" t="s">
        <v>27</v>
      </c>
    </row>
    <row r="36" spans="1:11" s="11" customFormat="1" ht="26.25" customHeight="1">
      <c r="A36" s="12"/>
      <c r="B36" s="12"/>
      <c r="C36" s="12"/>
      <c r="D36" s="12"/>
      <c r="E36" s="108" t="s">
        <v>244</v>
      </c>
      <c r="F36" s="108"/>
      <c r="G36" s="108"/>
      <c r="H36" s="23"/>
      <c r="I36" s="108" t="s">
        <v>243</v>
      </c>
      <c r="J36" s="108"/>
      <c r="K36" s="108"/>
    </row>
    <row r="37" spans="5:11" ht="26.25" customHeight="1">
      <c r="E37" s="76"/>
      <c r="F37" s="55" t="s">
        <v>622</v>
      </c>
      <c r="G37" s="53"/>
      <c r="H37" s="23"/>
      <c r="I37" s="53"/>
      <c r="J37" s="55" t="s">
        <v>622</v>
      </c>
      <c r="K37" s="53"/>
    </row>
    <row r="38" spans="2:11" ht="26.25" customHeight="1">
      <c r="B38" s="12" t="s">
        <v>230</v>
      </c>
      <c r="E38" s="12">
        <v>125254731</v>
      </c>
      <c r="G38" s="12">
        <v>126754731</v>
      </c>
      <c r="H38" s="23"/>
      <c r="I38" s="49">
        <v>125254731</v>
      </c>
      <c r="J38" s="39"/>
      <c r="K38" s="49">
        <v>126754731</v>
      </c>
    </row>
    <row r="39" spans="2:11" ht="26.25" customHeight="1">
      <c r="B39" s="12" t="s">
        <v>188</v>
      </c>
      <c r="E39" s="12">
        <v>0</v>
      </c>
      <c r="G39" s="12">
        <v>16185952.58</v>
      </c>
      <c r="I39" s="12">
        <v>0</v>
      </c>
      <c r="K39" s="12">
        <v>0</v>
      </c>
    </row>
    <row r="40" ht="26.25" customHeight="1">
      <c r="B40" s="12" t="s">
        <v>137</v>
      </c>
    </row>
    <row r="41" ht="26.25" customHeight="1">
      <c r="B41" s="12" t="s">
        <v>138</v>
      </c>
    </row>
    <row r="42" spans="2:11" ht="26.25" customHeight="1">
      <c r="B42" s="12" t="s">
        <v>139</v>
      </c>
      <c r="E42" s="57">
        <v>-7500000</v>
      </c>
      <c r="G42" s="57">
        <v>-8715591.68</v>
      </c>
      <c r="I42" s="57">
        <v>-7500000</v>
      </c>
      <c r="K42" s="57">
        <v>-6000000</v>
      </c>
    </row>
    <row r="43" ht="26.25" customHeight="1">
      <c r="B43" s="12" t="s">
        <v>28</v>
      </c>
    </row>
    <row r="44" spans="2:11" ht="26.25" customHeight="1" thickBot="1">
      <c r="B44" s="12" t="s">
        <v>29</v>
      </c>
      <c r="E44" s="78">
        <f>SUM(E37:E42)</f>
        <v>117754731</v>
      </c>
      <c r="G44" s="78">
        <f>SUM(G37:G42)</f>
        <v>134225091.9</v>
      </c>
      <c r="I44" s="79">
        <f>SUM(I37:I42)</f>
        <v>117754731</v>
      </c>
      <c r="K44" s="79">
        <f>SUM(K37:K42)</f>
        <v>120754731</v>
      </c>
    </row>
    <row r="45" spans="1:11" ht="26.25" customHeight="1" thickTop="1">
      <c r="A45" s="24" t="s">
        <v>30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26.25" customHeight="1">
      <c r="A46" s="24" t="s">
        <v>322</v>
      </c>
      <c r="B46" s="23"/>
      <c r="C46" s="23"/>
      <c r="D46" s="23"/>
      <c r="E46" s="23"/>
      <c r="F46" s="23"/>
      <c r="G46" s="23"/>
      <c r="H46" s="23"/>
      <c r="I46" s="25"/>
      <c r="J46" s="23"/>
      <c r="K46" s="25"/>
    </row>
    <row r="47" spans="1:11" ht="26.25" customHeight="1">
      <c r="A47" s="24" t="s">
        <v>402</v>
      </c>
      <c r="B47" s="23"/>
      <c r="C47" s="23"/>
      <c r="D47" s="23"/>
      <c r="E47" s="23"/>
      <c r="F47" s="23"/>
      <c r="G47" s="23"/>
      <c r="H47" s="23"/>
      <c r="I47" s="25"/>
      <c r="J47" s="23"/>
      <c r="K47" s="25"/>
    </row>
    <row r="48" spans="1:11" ht="26.25" customHeight="1">
      <c r="A48" s="24" t="s">
        <v>102</v>
      </c>
      <c r="B48" s="23"/>
      <c r="C48" s="23"/>
      <c r="D48" s="23"/>
      <c r="E48" s="23"/>
      <c r="F48" s="23"/>
      <c r="G48" s="23"/>
      <c r="H48" s="23"/>
      <c r="I48" s="25"/>
      <c r="J48" s="23"/>
      <c r="K48" s="25"/>
    </row>
    <row r="49" spans="1:11" ht="26.25" customHeight="1">
      <c r="A49" s="24" t="s">
        <v>103</v>
      </c>
      <c r="B49" s="23"/>
      <c r="C49" s="23"/>
      <c r="D49" s="23"/>
      <c r="E49" s="23"/>
      <c r="F49" s="23"/>
      <c r="G49" s="23"/>
      <c r="H49" s="23"/>
      <c r="I49" s="25"/>
      <c r="J49" s="23"/>
      <c r="K49" s="25"/>
    </row>
    <row r="50" spans="1:11" ht="26.25" customHeight="1">
      <c r="A50" s="24" t="s">
        <v>105</v>
      </c>
      <c r="B50" s="23"/>
      <c r="C50" s="23"/>
      <c r="D50" s="23"/>
      <c r="E50" s="23"/>
      <c r="F50" s="23"/>
      <c r="G50" s="23"/>
      <c r="H50" s="23"/>
      <c r="I50" s="25"/>
      <c r="J50" s="23"/>
      <c r="K50" s="25"/>
    </row>
    <row r="51" spans="1:11" ht="26.25" customHeight="1">
      <c r="A51" s="24" t="s">
        <v>104</v>
      </c>
      <c r="B51" s="23"/>
      <c r="C51" s="23"/>
      <c r="D51" s="23"/>
      <c r="E51" s="23"/>
      <c r="F51" s="23"/>
      <c r="G51" s="23"/>
      <c r="H51" s="23"/>
      <c r="I51" s="25"/>
      <c r="J51" s="23"/>
      <c r="K51" s="25"/>
    </row>
    <row r="52" spans="1:11" ht="26.25" customHeight="1">
      <c r="A52" s="24" t="s">
        <v>220</v>
      </c>
      <c r="B52" s="23"/>
      <c r="C52" s="23"/>
      <c r="D52" s="23"/>
      <c r="E52" s="23"/>
      <c r="F52" s="23"/>
      <c r="G52" s="23"/>
      <c r="H52" s="23"/>
      <c r="I52" s="25"/>
      <c r="J52" s="23"/>
      <c r="K52" s="25"/>
    </row>
    <row r="53" spans="1:11" ht="26.25" customHeight="1">
      <c r="A53" s="24"/>
      <c r="B53" s="23" t="s">
        <v>221</v>
      </c>
      <c r="C53" s="23"/>
      <c r="D53" s="23"/>
      <c r="E53" s="23"/>
      <c r="F53" s="23"/>
      <c r="G53" s="23"/>
      <c r="H53" s="23"/>
      <c r="I53" s="25" t="s">
        <v>224</v>
      </c>
      <c r="J53" s="23"/>
      <c r="K53" s="25"/>
    </row>
    <row r="54" spans="1:11" ht="26.25" customHeight="1">
      <c r="A54" s="24"/>
      <c r="B54" s="23" t="s">
        <v>222</v>
      </c>
      <c r="C54" s="23"/>
      <c r="D54" s="23"/>
      <c r="E54" s="23"/>
      <c r="F54" s="23"/>
      <c r="G54" s="23"/>
      <c r="H54" s="23"/>
      <c r="I54" s="25" t="s">
        <v>225</v>
      </c>
      <c r="J54" s="23"/>
      <c r="K54" s="25"/>
    </row>
    <row r="55" spans="1:11" ht="26.25" customHeight="1">
      <c r="A55" s="24"/>
      <c r="B55" s="23" t="s">
        <v>223</v>
      </c>
      <c r="C55" s="23"/>
      <c r="D55" s="23"/>
      <c r="E55" s="23"/>
      <c r="F55" s="23"/>
      <c r="G55" s="23"/>
      <c r="H55" s="23"/>
      <c r="I55" s="25" t="s">
        <v>226</v>
      </c>
      <c r="J55" s="23"/>
      <c r="K55" s="25"/>
    </row>
    <row r="56" spans="1:10" ht="26.25" customHeight="1">
      <c r="A56" s="24"/>
      <c r="B56" s="23" t="s">
        <v>306</v>
      </c>
      <c r="C56" s="23"/>
      <c r="D56" s="23"/>
      <c r="E56" s="23"/>
      <c r="F56" s="23"/>
      <c r="G56" s="23"/>
      <c r="H56" s="23"/>
      <c r="I56" s="25" t="s">
        <v>328</v>
      </c>
      <c r="J56" s="23"/>
    </row>
    <row r="57" spans="1:10" ht="26.25" customHeight="1">
      <c r="A57" s="24" t="s">
        <v>141</v>
      </c>
      <c r="B57" s="23"/>
      <c r="C57" s="23"/>
      <c r="D57" s="23"/>
      <c r="E57" s="23"/>
      <c r="F57" s="23"/>
      <c r="G57" s="23"/>
      <c r="H57" s="23"/>
      <c r="I57" s="25"/>
      <c r="J57" s="23"/>
    </row>
    <row r="58" spans="1:10" ht="26.25" customHeight="1">
      <c r="A58" s="24" t="s">
        <v>140</v>
      </c>
      <c r="B58" s="23"/>
      <c r="C58" s="23"/>
      <c r="D58" s="23"/>
      <c r="E58" s="23"/>
      <c r="F58" s="23"/>
      <c r="G58" s="23"/>
      <c r="H58" s="23"/>
      <c r="I58" s="25"/>
      <c r="J58" s="23"/>
    </row>
    <row r="59" ht="26.25" customHeight="1">
      <c r="A59" s="24" t="s">
        <v>31</v>
      </c>
    </row>
    <row r="60" ht="26.25" customHeight="1">
      <c r="A60" s="24" t="s">
        <v>32</v>
      </c>
    </row>
    <row r="61" spans="1:10" s="11" customFormat="1" ht="26.25" customHeight="1">
      <c r="A61" s="24" t="s">
        <v>33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s="11" customFormat="1" ht="26.25" customHeight="1">
      <c r="A62" s="24"/>
      <c r="B62" s="12"/>
      <c r="C62" s="12"/>
      <c r="D62" s="12"/>
      <c r="E62" s="12"/>
      <c r="F62" s="12"/>
      <c r="G62" s="12"/>
      <c r="H62" s="12"/>
      <c r="I62" s="12"/>
      <c r="J62" s="12"/>
    </row>
    <row r="63" spans="1:11" s="11" customFormat="1" ht="24" customHeight="1">
      <c r="A63" s="107" t="s">
        <v>577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</row>
    <row r="64" spans="1:10" s="11" customFormat="1" ht="24" customHeight="1">
      <c r="A64" s="24"/>
      <c r="B64" s="12"/>
      <c r="C64" s="12"/>
      <c r="D64" s="12"/>
      <c r="E64" s="12"/>
      <c r="F64" s="12"/>
      <c r="G64" s="12"/>
      <c r="H64" s="12"/>
      <c r="I64" s="12"/>
      <c r="J64" s="12"/>
    </row>
    <row r="65" ht="24" customHeight="1">
      <c r="A65" s="24" t="s">
        <v>34</v>
      </c>
    </row>
    <row r="66" ht="24" customHeight="1">
      <c r="A66" s="24" t="s">
        <v>36</v>
      </c>
    </row>
    <row r="67" ht="24" customHeight="1">
      <c r="A67" s="24" t="s">
        <v>38</v>
      </c>
    </row>
    <row r="68" ht="24" customHeight="1">
      <c r="A68" s="24" t="s">
        <v>37</v>
      </c>
    </row>
    <row r="69" ht="24" customHeight="1">
      <c r="A69" s="24" t="s">
        <v>547</v>
      </c>
    </row>
    <row r="70" ht="24" customHeight="1">
      <c r="A70" s="24" t="s">
        <v>323</v>
      </c>
    </row>
    <row r="71" spans="1:11" ht="24" customHeight="1">
      <c r="A71" s="24" t="s">
        <v>35</v>
      </c>
      <c r="B71" s="23"/>
      <c r="C71" s="23"/>
      <c r="D71" s="23"/>
      <c r="E71" s="23"/>
      <c r="F71" s="23"/>
      <c r="G71" s="23"/>
      <c r="H71" s="23"/>
      <c r="I71" s="25"/>
      <c r="J71" s="23"/>
      <c r="K71" s="25"/>
    </row>
    <row r="72" spans="1:11" ht="24" customHeight="1">
      <c r="A72" s="24"/>
      <c r="B72" s="23"/>
      <c r="C72" s="23"/>
      <c r="D72" s="23"/>
      <c r="E72" s="108" t="s">
        <v>244</v>
      </c>
      <c r="F72" s="108"/>
      <c r="G72" s="108"/>
      <c r="H72" s="23"/>
      <c r="I72" s="108" t="s">
        <v>243</v>
      </c>
      <c r="J72" s="108"/>
      <c r="K72" s="108"/>
    </row>
    <row r="73" spans="1:11" ht="24" customHeight="1">
      <c r="A73" s="24"/>
      <c r="B73" s="23"/>
      <c r="C73" s="23"/>
      <c r="D73" s="23"/>
      <c r="E73" s="76"/>
      <c r="F73" s="55" t="s">
        <v>622</v>
      </c>
      <c r="G73" s="53"/>
      <c r="H73" s="23"/>
      <c r="I73" s="53"/>
      <c r="J73" s="55" t="s">
        <v>622</v>
      </c>
      <c r="K73" s="53"/>
    </row>
    <row r="74" spans="1:11" ht="24" customHeight="1">
      <c r="A74" s="24"/>
      <c r="B74" s="23" t="s">
        <v>419</v>
      </c>
      <c r="C74" s="23"/>
      <c r="D74" s="23"/>
      <c r="E74" s="62">
        <v>0</v>
      </c>
      <c r="F74" s="63"/>
      <c r="G74" s="62">
        <v>615972.94</v>
      </c>
      <c r="H74" s="63"/>
      <c r="I74" s="62">
        <v>0</v>
      </c>
      <c r="J74" s="63"/>
      <c r="K74" s="62">
        <v>0</v>
      </c>
    </row>
    <row r="75" spans="1:11" ht="24" customHeight="1">
      <c r="A75" s="24"/>
      <c r="B75" s="23" t="s">
        <v>228</v>
      </c>
      <c r="C75" s="23"/>
      <c r="D75" s="23"/>
      <c r="E75" s="64">
        <v>107030940.46</v>
      </c>
      <c r="F75" s="63"/>
      <c r="G75" s="64">
        <v>99440338.19</v>
      </c>
      <c r="H75" s="63"/>
      <c r="I75" s="64">
        <v>107030940.46</v>
      </c>
      <c r="J75" s="63"/>
      <c r="K75" s="64">
        <v>45065994.29</v>
      </c>
    </row>
    <row r="76" spans="1:11" ht="24" customHeight="1">
      <c r="A76" s="24"/>
      <c r="B76" s="23"/>
      <c r="C76" s="23" t="s">
        <v>201</v>
      </c>
      <c r="D76" s="23"/>
      <c r="E76" s="63">
        <f>SUM(E74:E75)</f>
        <v>107030940.46</v>
      </c>
      <c r="F76" s="63"/>
      <c r="G76" s="63">
        <f>SUM(G74:G75)</f>
        <v>100056311.13</v>
      </c>
      <c r="H76" s="63"/>
      <c r="I76" s="63">
        <f>SUM(I74:I75)</f>
        <v>107030940.46</v>
      </c>
      <c r="J76" s="63"/>
      <c r="K76" s="63">
        <f>SUM(K74:K75)</f>
        <v>45065994.29</v>
      </c>
    </row>
    <row r="77" spans="1:11" ht="24" customHeight="1">
      <c r="A77" s="24"/>
      <c r="B77" s="23" t="s">
        <v>420</v>
      </c>
      <c r="C77" s="23"/>
      <c r="D77" s="23"/>
      <c r="E77" s="64">
        <v>-8303131.79</v>
      </c>
      <c r="F77" s="63"/>
      <c r="G77" s="64">
        <v>-8083641.06</v>
      </c>
      <c r="H77" s="63"/>
      <c r="I77" s="64">
        <v>-8303131.79</v>
      </c>
      <c r="J77" s="63"/>
      <c r="K77" s="64">
        <v>-3536017.53</v>
      </c>
    </row>
    <row r="78" spans="1:11" ht="24" customHeight="1">
      <c r="A78" s="24"/>
      <c r="B78" s="23"/>
      <c r="C78" s="23" t="s">
        <v>421</v>
      </c>
      <c r="D78" s="23"/>
      <c r="E78" s="63">
        <f>SUM(E76:E77)</f>
        <v>98727808.66999999</v>
      </c>
      <c r="F78" s="63"/>
      <c r="G78" s="63">
        <f>SUM(G76:G77)</f>
        <v>91972670.07</v>
      </c>
      <c r="H78" s="63"/>
      <c r="I78" s="63">
        <f>SUM(I76:I77)</f>
        <v>98727808.66999999</v>
      </c>
      <c r="J78" s="63"/>
      <c r="K78" s="63">
        <f>SUM(K76:K77)</f>
        <v>41529976.76</v>
      </c>
    </row>
    <row r="79" spans="1:11" ht="24" customHeight="1">
      <c r="A79" s="24"/>
      <c r="B79" s="23" t="s">
        <v>422</v>
      </c>
      <c r="C79" s="23"/>
      <c r="D79" s="23"/>
      <c r="E79" s="63"/>
      <c r="F79" s="63"/>
      <c r="G79" s="63"/>
      <c r="H79" s="63"/>
      <c r="I79" s="63"/>
      <c r="J79" s="63"/>
      <c r="K79" s="63"/>
    </row>
    <row r="80" spans="1:11" ht="24" customHeight="1">
      <c r="A80" s="24"/>
      <c r="B80" s="23" t="s">
        <v>423</v>
      </c>
      <c r="C80" s="23"/>
      <c r="D80" s="23"/>
      <c r="E80" s="63"/>
      <c r="F80" s="63"/>
      <c r="G80" s="63"/>
      <c r="H80" s="63"/>
      <c r="I80" s="63"/>
      <c r="J80" s="63"/>
      <c r="K80" s="63"/>
    </row>
    <row r="81" spans="1:11" ht="24" customHeight="1">
      <c r="A81" s="24"/>
      <c r="B81" s="12" t="s">
        <v>465</v>
      </c>
      <c r="C81" s="23"/>
      <c r="D81" s="23"/>
      <c r="E81" s="23">
        <v>-37386153.45</v>
      </c>
      <c r="F81" s="23"/>
      <c r="G81" s="23">
        <v>-37027476.8</v>
      </c>
      <c r="H81" s="23"/>
      <c r="I81" s="23">
        <v>-37386153.45</v>
      </c>
      <c r="J81" s="23"/>
      <c r="K81" s="23">
        <v>-18904391.44</v>
      </c>
    </row>
    <row r="82" spans="1:11" ht="24" customHeight="1" thickBot="1">
      <c r="A82" s="24"/>
      <c r="B82" s="23" t="s">
        <v>466</v>
      </c>
      <c r="C82" s="23"/>
      <c r="D82" s="23"/>
      <c r="E82" s="27">
        <f>SUM(E78:E81)</f>
        <v>61341655.219999984</v>
      </c>
      <c r="F82" s="23"/>
      <c r="G82" s="27">
        <f>SUM(G78:G81)</f>
        <v>54945193.269999996</v>
      </c>
      <c r="H82" s="23"/>
      <c r="I82" s="27">
        <f>SUM(I78:I81)</f>
        <v>61341655.219999984</v>
      </c>
      <c r="J82" s="23"/>
      <c r="K82" s="27">
        <f>SUM(K78:K81)</f>
        <v>22625585.319999997</v>
      </c>
    </row>
    <row r="83" spans="1:11" ht="24" customHeight="1" thickTop="1">
      <c r="A83" s="24" t="s">
        <v>444</v>
      </c>
      <c r="B83" s="23"/>
      <c r="C83" s="23"/>
      <c r="D83" s="23"/>
      <c r="E83" s="25"/>
      <c r="F83" s="23"/>
      <c r="G83" s="25"/>
      <c r="H83" s="23"/>
      <c r="I83" s="25"/>
      <c r="J83" s="23"/>
      <c r="K83" s="25"/>
    </row>
    <row r="84" spans="1:11" ht="24" customHeight="1">
      <c r="A84" s="24" t="s">
        <v>445</v>
      </c>
      <c r="B84" s="23"/>
      <c r="C84" s="23"/>
      <c r="D84" s="23"/>
      <c r="E84" s="25"/>
      <c r="F84" s="23"/>
      <c r="G84" s="25"/>
      <c r="H84" s="23"/>
      <c r="I84" s="25"/>
      <c r="J84" s="23"/>
      <c r="K84" s="25"/>
    </row>
    <row r="85" spans="1:11" ht="24" customHeight="1">
      <c r="A85" s="24" t="s">
        <v>548</v>
      </c>
      <c r="B85" s="23"/>
      <c r="C85" s="23"/>
      <c r="D85" s="23"/>
      <c r="E85" s="25"/>
      <c r="F85" s="23"/>
      <c r="G85" s="25"/>
      <c r="H85" s="23"/>
      <c r="I85" s="25"/>
      <c r="J85" s="23"/>
      <c r="K85" s="25"/>
    </row>
    <row r="86" spans="1:11" ht="24" customHeight="1">
      <c r="A86" s="24" t="s">
        <v>39</v>
      </c>
      <c r="B86" s="23"/>
      <c r="C86" s="23"/>
      <c r="D86" s="23"/>
      <c r="E86" s="25"/>
      <c r="F86" s="23"/>
      <c r="G86" s="25"/>
      <c r="H86" s="23"/>
      <c r="I86" s="25"/>
      <c r="J86" s="23"/>
      <c r="K86" s="25"/>
    </row>
    <row r="87" spans="1:11" ht="24" customHeight="1">
      <c r="A87" s="24"/>
      <c r="B87" s="23"/>
      <c r="C87" s="23"/>
      <c r="D87" s="23"/>
      <c r="E87" s="108" t="s">
        <v>244</v>
      </c>
      <c r="F87" s="108"/>
      <c r="G87" s="108"/>
      <c r="H87" s="23"/>
      <c r="I87" s="108" t="s">
        <v>243</v>
      </c>
      <c r="J87" s="108"/>
      <c r="K87" s="108"/>
    </row>
    <row r="88" spans="1:11" ht="24" customHeight="1">
      <c r="A88" s="24"/>
      <c r="B88" s="23"/>
      <c r="C88" s="39" t="s">
        <v>467</v>
      </c>
      <c r="D88" s="23"/>
      <c r="E88" s="76"/>
      <c r="F88" s="55" t="s">
        <v>622</v>
      </c>
      <c r="G88" s="53"/>
      <c r="H88" s="23"/>
      <c r="I88" s="53"/>
      <c r="J88" s="55" t="s">
        <v>622</v>
      </c>
      <c r="K88" s="53"/>
    </row>
    <row r="89" spans="1:11" ht="24" customHeight="1">
      <c r="A89" s="24"/>
      <c r="B89" s="23"/>
      <c r="C89" s="65" t="s">
        <v>607</v>
      </c>
      <c r="D89" s="23"/>
      <c r="E89" s="25">
        <v>45554323.7</v>
      </c>
      <c r="F89" s="23"/>
      <c r="G89" s="25">
        <v>41887157.79</v>
      </c>
      <c r="H89" s="23"/>
      <c r="I89" s="25">
        <v>45554323.7</v>
      </c>
      <c r="J89" s="23"/>
      <c r="K89" s="25">
        <v>21103566.59</v>
      </c>
    </row>
    <row r="90" spans="1:11" ht="24" customHeight="1">
      <c r="A90" s="24"/>
      <c r="B90" s="23"/>
      <c r="C90" s="65" t="s">
        <v>608</v>
      </c>
      <c r="D90" s="23"/>
      <c r="E90" s="25">
        <v>35444331.56</v>
      </c>
      <c r="F90" s="23"/>
      <c r="G90" s="25">
        <v>32912987.93</v>
      </c>
      <c r="H90" s="23"/>
      <c r="I90" s="25">
        <v>35444331.56</v>
      </c>
      <c r="J90" s="23"/>
      <c r="K90" s="25">
        <v>13525077.2</v>
      </c>
    </row>
    <row r="91" spans="1:11" ht="24" customHeight="1">
      <c r="A91" s="24"/>
      <c r="B91" s="23"/>
      <c r="C91" s="65" t="s">
        <v>609</v>
      </c>
      <c r="D91" s="23"/>
      <c r="E91" s="25">
        <v>22191393.3</v>
      </c>
      <c r="F91" s="23"/>
      <c r="G91" s="25">
        <v>21297834.41</v>
      </c>
      <c r="H91" s="23"/>
      <c r="I91" s="25">
        <v>22191393.3</v>
      </c>
      <c r="J91" s="23"/>
      <c r="K91" s="25">
        <v>9245929.5</v>
      </c>
    </row>
    <row r="92" spans="1:11" ht="24" customHeight="1">
      <c r="A92" s="24"/>
      <c r="B92" s="23"/>
      <c r="C92" s="65" t="s">
        <v>610</v>
      </c>
      <c r="D92" s="23"/>
      <c r="E92" s="25">
        <v>3840891.9</v>
      </c>
      <c r="F92" s="23"/>
      <c r="G92" s="25">
        <v>3958421</v>
      </c>
      <c r="H92" s="23"/>
      <c r="I92" s="25">
        <v>3840891.9</v>
      </c>
      <c r="J92" s="23"/>
      <c r="K92" s="25">
        <v>1191421</v>
      </c>
    </row>
    <row r="93" spans="1:11" ht="24" customHeight="1" thickBot="1">
      <c r="A93" s="24"/>
      <c r="B93" s="23"/>
      <c r="C93" s="50"/>
      <c r="D93" s="23"/>
      <c r="E93" s="27">
        <f>SUM(E89:E92)</f>
        <v>107030940.46000001</v>
      </c>
      <c r="F93" s="23"/>
      <c r="G93" s="27">
        <f>SUM(G89:G92)</f>
        <v>100056401.13</v>
      </c>
      <c r="H93" s="23"/>
      <c r="I93" s="27">
        <f>SUM(I89:I92)</f>
        <v>107030940.46000001</v>
      </c>
      <c r="J93" s="23"/>
      <c r="K93" s="27">
        <f>SUM(K89:K92)</f>
        <v>45065994.29</v>
      </c>
    </row>
    <row r="94" spans="1:11" ht="24" customHeight="1" thickTop="1">
      <c r="A94" s="24"/>
      <c r="B94" s="23"/>
      <c r="C94" s="50"/>
      <c r="D94" s="23"/>
      <c r="E94" s="25"/>
      <c r="F94" s="23"/>
      <c r="G94" s="25"/>
      <c r="H94" s="23"/>
      <c r="I94" s="25"/>
      <c r="J94" s="23"/>
      <c r="K94" s="25"/>
    </row>
    <row r="95" spans="1:11" ht="31.5" customHeight="1">
      <c r="A95" s="107" t="s">
        <v>587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</row>
    <row r="96" spans="1:11" ht="31.5" customHeight="1">
      <c r="A96" s="24"/>
      <c r="B96" s="23"/>
      <c r="C96" s="50"/>
      <c r="D96" s="23"/>
      <c r="E96" s="25"/>
      <c r="F96" s="23"/>
      <c r="G96" s="25"/>
      <c r="H96" s="23"/>
      <c r="I96" s="25"/>
      <c r="J96" s="23"/>
      <c r="K96" s="25"/>
    </row>
    <row r="97" spans="1:10" ht="31.5" customHeight="1">
      <c r="A97" s="24" t="s">
        <v>40</v>
      </c>
      <c r="B97" s="23"/>
      <c r="C97" s="23"/>
      <c r="D97" s="23"/>
      <c r="E97" s="23"/>
      <c r="F97" s="23"/>
      <c r="G97" s="25"/>
      <c r="H97" s="23"/>
      <c r="I97" s="25"/>
      <c r="J97" s="23"/>
    </row>
    <row r="98" spans="1:11" ht="31.5" customHeight="1">
      <c r="A98" s="24" t="s">
        <v>506</v>
      </c>
      <c r="B98" s="23"/>
      <c r="C98" s="23"/>
      <c r="D98" s="23"/>
      <c r="E98" s="23"/>
      <c r="F98" s="23"/>
      <c r="G98" s="25"/>
      <c r="H98" s="23"/>
      <c r="I98" s="25"/>
      <c r="J98" s="23"/>
      <c r="K98" s="25"/>
    </row>
    <row r="99" spans="1:11" ht="31.5" customHeight="1">
      <c r="A99" s="24" t="s">
        <v>505</v>
      </c>
      <c r="B99" s="23"/>
      <c r="C99" s="23"/>
      <c r="D99" s="23"/>
      <c r="E99" s="23"/>
      <c r="F99" s="23"/>
      <c r="G99" s="25"/>
      <c r="H99" s="23"/>
      <c r="I99" s="25"/>
      <c r="J99" s="23"/>
      <c r="K99" s="25"/>
    </row>
    <row r="100" spans="1:11" ht="31.5" customHeight="1">
      <c r="A100" s="24" t="s">
        <v>143</v>
      </c>
      <c r="B100" s="23"/>
      <c r="C100" s="23"/>
      <c r="D100" s="23"/>
      <c r="E100" s="23"/>
      <c r="F100" s="23"/>
      <c r="G100" s="25"/>
      <c r="H100" s="23"/>
      <c r="I100" s="25"/>
      <c r="J100" s="23"/>
      <c r="K100" s="25"/>
    </row>
    <row r="101" spans="1:10" ht="31.5" customHeight="1">
      <c r="A101" s="24" t="s">
        <v>41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1" s="11" customFormat="1" ht="31.5" customHeight="1">
      <c r="A102" s="24" t="s">
        <v>549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5"/>
    </row>
    <row r="103" spans="1:11" s="11" customFormat="1" ht="31.5" customHeight="1">
      <c r="A103" s="24" t="s">
        <v>551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5"/>
    </row>
    <row r="104" spans="1:11" s="11" customFormat="1" ht="31.5" customHeight="1">
      <c r="A104" s="24" t="s">
        <v>550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5"/>
    </row>
    <row r="105" spans="1:10" s="11" customFormat="1" ht="31.5" customHeight="1">
      <c r="A105" s="24" t="s">
        <v>324</v>
      </c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1" ht="31.5" customHeight="1">
      <c r="A106" s="24" t="s">
        <v>507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5"/>
    </row>
    <row r="107" spans="1:11" ht="31.5" customHeight="1">
      <c r="A107" s="24" t="s">
        <v>326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ht="31.5" customHeight="1">
      <c r="A108" s="24" t="s">
        <v>325</v>
      </c>
      <c r="C108" s="23"/>
      <c r="D108" s="23"/>
      <c r="E108" s="23"/>
      <c r="F108" s="23"/>
      <c r="G108" s="23"/>
      <c r="H108" s="23"/>
      <c r="I108" s="23"/>
      <c r="J108" s="23"/>
      <c r="K108" s="25"/>
    </row>
    <row r="109" spans="1:11" ht="31.5" customHeight="1">
      <c r="A109" s="24" t="s">
        <v>508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5"/>
    </row>
    <row r="110" spans="1:11" ht="31.5" customHeight="1">
      <c r="A110" s="24" t="s">
        <v>144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5"/>
    </row>
    <row r="111" spans="1:11" ht="31.5" customHeight="1">
      <c r="A111" s="24" t="s">
        <v>145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5"/>
    </row>
    <row r="112" spans="1:11" ht="31.5" customHeight="1">
      <c r="A112" s="24" t="s">
        <v>270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5"/>
    </row>
    <row r="113" spans="1:11" ht="31.5" customHeight="1">
      <c r="A113" s="24" t="s">
        <v>574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5"/>
    </row>
    <row r="114" spans="1:11" ht="31.5" customHeight="1">
      <c r="A114" s="24" t="s">
        <v>573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5"/>
    </row>
    <row r="115" spans="1:11" ht="31.5" customHeight="1">
      <c r="A115" s="24" t="s">
        <v>572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5"/>
    </row>
    <row r="116" spans="1:11" ht="31.5" customHeight="1">
      <c r="A116" s="24" t="s">
        <v>147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5"/>
    </row>
    <row r="117" spans="1:11" ht="31.5" customHeight="1">
      <c r="A117" s="24" t="s">
        <v>148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5"/>
    </row>
    <row r="118" spans="1:11" ht="31.5" customHeight="1">
      <c r="A118" s="24" t="s">
        <v>146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5"/>
    </row>
    <row r="119" spans="1:11" ht="32.25" customHeight="1">
      <c r="A119" s="24"/>
      <c r="B119" s="23"/>
      <c r="C119" s="23"/>
      <c r="D119" s="23"/>
      <c r="E119" s="23"/>
      <c r="F119" s="23"/>
      <c r="G119" s="23"/>
      <c r="H119" s="23"/>
      <c r="I119" s="23"/>
      <c r="J119" s="23"/>
      <c r="K119" s="25"/>
    </row>
    <row r="120" spans="1:11" ht="29.25" customHeight="1">
      <c r="A120" s="107" t="s">
        <v>588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</row>
    <row r="121" spans="1:11" ht="29.25" customHeight="1">
      <c r="A121" s="24"/>
      <c r="B121" s="23"/>
      <c r="C121" s="23"/>
      <c r="D121" s="23"/>
      <c r="E121" s="23"/>
      <c r="F121" s="23"/>
      <c r="G121" s="23"/>
      <c r="H121" s="23"/>
      <c r="I121" s="23"/>
      <c r="J121" s="23"/>
      <c r="K121" s="25"/>
    </row>
    <row r="122" spans="1:11" ht="29.25" customHeight="1">
      <c r="A122" s="24" t="s">
        <v>575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5"/>
    </row>
    <row r="123" spans="1:11" ht="29.25" customHeight="1">
      <c r="A123" s="24" t="s">
        <v>576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5"/>
    </row>
    <row r="124" spans="1:11" ht="29.25" customHeight="1">
      <c r="A124" s="24" t="s">
        <v>152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5"/>
    </row>
    <row r="125" spans="1:11" ht="29.25" customHeight="1">
      <c r="A125" s="24" t="s">
        <v>149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5"/>
    </row>
    <row r="126" spans="1:10" ht="29.25" customHeight="1">
      <c r="A126" s="24" t="s">
        <v>578</v>
      </c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1" ht="29.25" customHeight="1">
      <c r="A127" s="24" t="s">
        <v>157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5"/>
    </row>
    <row r="128" spans="1:11" ht="29.25" customHeight="1">
      <c r="A128" s="24" t="s">
        <v>151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5"/>
    </row>
    <row r="129" spans="1:11" ht="29.25" customHeight="1">
      <c r="A129" s="24" t="s">
        <v>150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5"/>
    </row>
    <row r="130" spans="1:11" ht="29.25" customHeight="1">
      <c r="A130" s="24" t="s">
        <v>160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5"/>
    </row>
    <row r="131" spans="1:11" ht="29.25" customHeight="1">
      <c r="A131" s="24" t="s">
        <v>417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5"/>
    </row>
    <row r="132" spans="1:11" ht="29.25" customHeight="1">
      <c r="A132" s="24" t="s">
        <v>161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5"/>
    </row>
    <row r="133" spans="1:11" ht="29.25" customHeight="1">
      <c r="A133" s="24" t="s">
        <v>579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29.25" customHeight="1">
      <c r="A134" s="24" t="s">
        <v>158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5"/>
    </row>
    <row r="135" spans="1:11" ht="29.25" customHeight="1">
      <c r="A135" s="24" t="s">
        <v>159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5"/>
    </row>
    <row r="136" spans="1:11" ht="29.25" customHeight="1">
      <c r="A136" s="24" t="s">
        <v>611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5"/>
    </row>
    <row r="137" spans="1:11" ht="29.25" customHeight="1">
      <c r="A137" s="24" t="s">
        <v>612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5"/>
    </row>
    <row r="138" spans="1:11" ht="29.25" customHeight="1">
      <c r="A138" s="24" t="s">
        <v>580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5"/>
    </row>
    <row r="139" spans="1:11" ht="29.25" customHeight="1">
      <c r="A139" s="24" t="s">
        <v>163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5"/>
    </row>
    <row r="140" spans="1:11" ht="29.25" customHeight="1">
      <c r="A140" s="24" t="s">
        <v>162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5"/>
    </row>
    <row r="141" spans="1:11" ht="29.25" customHeight="1">
      <c r="A141" s="24" t="s">
        <v>581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5"/>
    </row>
    <row r="142" spans="1:11" ht="29.25" customHeight="1">
      <c r="A142" s="24" t="s">
        <v>166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5"/>
    </row>
    <row r="143" spans="1:11" ht="29.25" customHeight="1">
      <c r="A143" s="24" t="s">
        <v>164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5"/>
    </row>
    <row r="144" spans="1:11" ht="29.25" customHeight="1">
      <c r="A144" s="24" t="s">
        <v>167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5"/>
    </row>
    <row r="145" spans="1:11" ht="29.25" customHeight="1">
      <c r="A145" s="24" t="s">
        <v>165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5"/>
    </row>
    <row r="146" spans="1:11" ht="29.25" customHeight="1">
      <c r="A146" s="24"/>
      <c r="B146" s="23"/>
      <c r="C146" s="23"/>
      <c r="D146" s="23"/>
      <c r="E146" s="23"/>
      <c r="F146" s="23"/>
      <c r="G146" s="23"/>
      <c r="H146" s="23"/>
      <c r="I146" s="23"/>
      <c r="J146" s="23"/>
      <c r="K146" s="25"/>
    </row>
    <row r="147" spans="1:11" ht="24" customHeight="1">
      <c r="A147" s="107" t="s">
        <v>447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1:11" ht="24" customHeight="1">
      <c r="A148" s="24"/>
      <c r="B148" s="23"/>
      <c r="C148" s="23"/>
      <c r="D148" s="23"/>
      <c r="E148" s="23"/>
      <c r="F148" s="23"/>
      <c r="G148" s="23"/>
      <c r="H148" s="23"/>
      <c r="I148" s="23"/>
      <c r="J148" s="23"/>
      <c r="K148" s="25"/>
    </row>
    <row r="149" spans="1:11" ht="24" customHeight="1">
      <c r="A149" s="24" t="s">
        <v>582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5"/>
    </row>
    <row r="150" spans="1:11" ht="24" customHeight="1">
      <c r="A150" s="24" t="s">
        <v>153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5"/>
    </row>
    <row r="151" spans="1:11" ht="24" customHeight="1">
      <c r="A151" s="24" t="s">
        <v>155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5"/>
    </row>
    <row r="152" spans="1:11" ht="24" customHeight="1">
      <c r="A152" s="24" t="s">
        <v>156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5"/>
    </row>
    <row r="153" spans="1:11" ht="24" customHeight="1">
      <c r="A153" s="24" t="s">
        <v>154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5"/>
    </row>
    <row r="154" spans="1:11" ht="24" customHeight="1">
      <c r="A154" s="24" t="s">
        <v>78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5"/>
    </row>
    <row r="155" spans="1:11" ht="24" customHeight="1">
      <c r="A155" s="24" t="s">
        <v>271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5"/>
    </row>
    <row r="156" spans="1:11" ht="24" customHeight="1">
      <c r="A156" s="24" t="s">
        <v>565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5"/>
    </row>
    <row r="157" spans="1:11" ht="24" customHeight="1">
      <c r="A157" s="24" t="s">
        <v>583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5"/>
    </row>
    <row r="158" spans="1:11" ht="24" customHeight="1">
      <c r="A158" s="24" t="s">
        <v>448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5"/>
    </row>
    <row r="159" spans="1:11" ht="24" customHeight="1">
      <c r="A159" s="24" t="s">
        <v>449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5"/>
    </row>
    <row r="160" spans="1:11" ht="24" customHeight="1">
      <c r="A160" s="24" t="s">
        <v>450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5"/>
    </row>
    <row r="161" spans="1:11" ht="24" customHeight="1">
      <c r="A161" s="24" t="s">
        <v>446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5"/>
    </row>
    <row r="162" spans="1:11" ht="24" customHeight="1">
      <c r="A162" s="24" t="s">
        <v>584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5"/>
    </row>
    <row r="163" spans="1:11" ht="24" customHeight="1">
      <c r="A163" s="24" t="s">
        <v>455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5"/>
    </row>
    <row r="164" spans="1:11" ht="24" customHeight="1">
      <c r="A164" s="24" t="s">
        <v>454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5"/>
    </row>
    <row r="165" spans="1:11" ht="24" customHeight="1">
      <c r="A165" s="24" t="s">
        <v>453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5"/>
    </row>
    <row r="166" spans="1:11" ht="24" customHeight="1">
      <c r="A166" s="24" t="s">
        <v>585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5"/>
    </row>
    <row r="167" spans="1:11" ht="24" customHeight="1">
      <c r="A167" s="24" t="s">
        <v>451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5"/>
    </row>
    <row r="168" spans="1:11" ht="24" customHeight="1">
      <c r="A168" s="24" t="s">
        <v>457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5"/>
    </row>
    <row r="169" spans="1:11" ht="24" customHeight="1">
      <c r="A169" s="24" t="s">
        <v>586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5"/>
    </row>
    <row r="170" spans="1:11" ht="24" customHeight="1">
      <c r="A170" s="24" t="s">
        <v>456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5"/>
    </row>
    <row r="171" spans="1:11" ht="24" customHeight="1">
      <c r="A171" s="24" t="s">
        <v>327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5"/>
    </row>
    <row r="172" spans="1:11" ht="24" customHeight="1">
      <c r="A172" s="24" t="s">
        <v>458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5"/>
    </row>
    <row r="173" spans="1:11" ht="24" customHeight="1">
      <c r="A173" s="24" t="s">
        <v>273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5"/>
    </row>
    <row r="174" spans="1:11" ht="24" customHeight="1">
      <c r="A174" s="24" t="s">
        <v>272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5"/>
    </row>
    <row r="175" spans="1:11" ht="24" customHeight="1">
      <c r="A175" s="24" t="s">
        <v>99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5"/>
    </row>
    <row r="176" spans="1:11" ht="24" customHeight="1">
      <c r="A176" s="24" t="s">
        <v>98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5"/>
    </row>
    <row r="177" spans="1:11" ht="24" customHeight="1">
      <c r="A177" s="24" t="s">
        <v>552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5"/>
    </row>
    <row r="178" spans="1:11" ht="24" customHeight="1">
      <c r="A178" s="24" t="s">
        <v>489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5"/>
    </row>
    <row r="179" spans="1:11" ht="24" customHeight="1">
      <c r="A179" s="24"/>
      <c r="B179" s="23"/>
      <c r="C179" s="23"/>
      <c r="D179" s="23"/>
      <c r="E179" s="23"/>
      <c r="F179" s="23"/>
      <c r="G179" s="23"/>
      <c r="H179" s="23"/>
      <c r="I179" s="23"/>
      <c r="J179" s="23"/>
      <c r="K179" s="25"/>
    </row>
    <row r="180" spans="1:11" ht="24.75" customHeight="1">
      <c r="A180" s="107" t="s">
        <v>558</v>
      </c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1:11" ht="24.75" customHeight="1">
      <c r="A181" s="24"/>
      <c r="B181" s="23"/>
      <c r="C181" s="23"/>
      <c r="D181" s="23"/>
      <c r="E181" s="23"/>
      <c r="F181" s="23"/>
      <c r="G181" s="23"/>
      <c r="H181" s="23"/>
      <c r="I181" s="23"/>
      <c r="J181" s="23"/>
      <c r="K181" s="25"/>
    </row>
    <row r="182" spans="1:11" ht="27" customHeight="1">
      <c r="A182" s="12" t="s">
        <v>553</v>
      </c>
      <c r="K182" s="25"/>
    </row>
    <row r="183" ht="27" customHeight="1">
      <c r="A183" s="12" t="s">
        <v>554</v>
      </c>
    </row>
    <row r="184" ht="27" customHeight="1">
      <c r="A184" s="12" t="s">
        <v>555</v>
      </c>
    </row>
    <row r="185" ht="27" customHeight="1">
      <c r="A185" s="12" t="s">
        <v>556</v>
      </c>
    </row>
    <row r="186" ht="27" customHeight="1">
      <c r="A186" s="12" t="s">
        <v>557</v>
      </c>
    </row>
    <row r="187" spans="1:6" ht="27" customHeight="1">
      <c r="A187" s="12" t="s">
        <v>399</v>
      </c>
      <c r="B187" s="23"/>
      <c r="C187" s="23"/>
      <c r="D187" s="23"/>
      <c r="E187" s="23"/>
      <c r="F187" s="23"/>
    </row>
  </sheetData>
  <mergeCells count="17">
    <mergeCell ref="A120:K120"/>
    <mergeCell ref="A147:K147"/>
    <mergeCell ref="A180:K180"/>
    <mergeCell ref="A63:K63"/>
    <mergeCell ref="E87:G87"/>
    <mergeCell ref="I87:K87"/>
    <mergeCell ref="A95:K95"/>
    <mergeCell ref="E72:G72"/>
    <mergeCell ref="I72:K72"/>
    <mergeCell ref="A1:K1"/>
    <mergeCell ref="E36:G36"/>
    <mergeCell ref="E6:G6"/>
    <mergeCell ref="I6:K6"/>
    <mergeCell ref="A33:K33"/>
    <mergeCell ref="I36:K36"/>
    <mergeCell ref="E23:G23"/>
    <mergeCell ref="I23:K23"/>
  </mergeCells>
  <printOptions/>
  <pageMargins left="0.43" right="0.19" top="0.59" bottom="0.37" header="0.31" footer="0.21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I A International Auditing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I A</dc:creator>
  <cp:keywords/>
  <dc:description/>
  <cp:lastModifiedBy>IB Department</cp:lastModifiedBy>
  <cp:lastPrinted>2004-08-10T09:47:11Z</cp:lastPrinted>
  <dcterms:created xsi:type="dcterms:W3CDTF">1999-04-17T06:02:17Z</dcterms:created>
  <dcterms:modified xsi:type="dcterms:W3CDTF">2004-08-10T11:25:38Z</dcterms:modified>
  <cp:category/>
  <cp:version/>
  <cp:contentType/>
  <cp:contentStatus/>
</cp:coreProperties>
</file>