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720" windowHeight="6450" tabRatio="769" firstSheet="2" activeTab="2"/>
  </bookViews>
  <sheets>
    <sheet name="0000" sheetId="1" state="veryHidden" r:id="rId1"/>
    <sheet name="1000" sheetId="2" state="veryHidden" r:id="rId2"/>
    <sheet name="งบการเงิน" sheetId="3" r:id="rId3"/>
    <sheet name="งบแสดงการเปลี่ยนแปลง" sheetId="4" r:id="rId4"/>
    <sheet name="note P1-8" sheetId="5" r:id="rId5"/>
    <sheet name="P9" sheetId="6" r:id="rId6"/>
    <sheet name="P10-11" sheetId="7" r:id="rId7"/>
    <sheet name="P12-17" sheetId="8" r:id="rId8"/>
  </sheets>
  <definedNames>
    <definedName name="_xlnm.Print_Area" localSheetId="4">'note P1-8'!$A:$IV</definedName>
    <definedName name="_xlnm.Print_Area" localSheetId="7">'P12-17'!$A$1:$K$188</definedName>
  </definedNames>
  <calcPr fullCalcOnLoad="1"/>
</workbook>
</file>

<file path=xl/sharedStrings.xml><?xml version="1.0" encoding="utf-8"?>
<sst xmlns="http://schemas.openxmlformats.org/spreadsheetml/2006/main" count="911" uniqueCount="660">
  <si>
    <t>เงินให้กู้ยืมระยะสั้นแก่กิจการที่เกี่ยวข้อง</t>
  </si>
  <si>
    <t xml:space="preserve">        การเปลี่ยนแปลงในส่วนประกอบของหนี้สินดำเนินงานเพิ่มขึ้น(ลดลง)</t>
  </si>
  <si>
    <t>บริษัท  ดี อี แคปปิตอล  จำกัด (มหาชน)</t>
  </si>
  <si>
    <t>งบการเงินสำหรับงวด   6  เดือน  สิ้นสุดวันที่  30  มิถุนายน 2547 ได้รวมงบการเงินของบริษัทย่อยดังต่อไปนี้</t>
  </si>
  <si>
    <t>ขาย ,ให้เช่าซื้อเครื่องใช้ไฟฟ้า</t>
  </si>
  <si>
    <t>และซื้อสิทธิเรียกร้องในหนี้</t>
  </si>
  <si>
    <t xml:space="preserve">           ในไตรมาส  2/ 2547  บริษัทฯ และบริษัทย่อยได้ประมูลซื้อสิทธิเรียกร้องประเภทตามมูลหนี้สัญญาเช่าซื้อจำนวน 1,119 ราย</t>
  </si>
  <si>
    <t>6.  รายการบัญชีกับบริษัทย่อยและบริษัทที่เกี่ยวข้อง</t>
  </si>
  <si>
    <t xml:space="preserve">           6.1  บริษัท ไดสตาร์เชน จำกัด - บริษัทย่อย </t>
  </si>
  <si>
    <t xml:space="preserve">            6.2  บริษัท ไดสตาร์ อิเลคทริก คอร์ปอเรชั่น จำกัด (มหาชน) - บริษัทที่เกี่ยวข้องกัน </t>
  </si>
  <si>
    <t xml:space="preserve">            6.3  การรับโอนสินทรัพย์และหนิ้สินจากบริษัทย่อย</t>
  </si>
  <si>
    <t>7.  สินค้าคงเหลือ - สุทธิ</t>
  </si>
  <si>
    <t>8.  ลูกหนี้พนักงาน - สุทธิ</t>
  </si>
  <si>
    <t>9.  ลูกหนี้เงินให้กู้ยืมแก่พนักงาน</t>
  </si>
  <si>
    <t xml:space="preserve">10. เงินลงทุนซึ่งบันทึกโดยวิธีส่วนได้เสียบริษัทย่อย </t>
  </si>
  <si>
    <t>11. เงินลงทุนระยะยาวอื่น</t>
  </si>
  <si>
    <t>12. ที่ดิน  อาคารและอุปกรณ์  -  สุทธิ</t>
  </si>
  <si>
    <t>13. เงินเบิกเกินบัญชีและเงินกู้ยืมระยะสั้นจากสถาบันการเงิน</t>
  </si>
  <si>
    <t>14. เงินกู้ยืมระยะยาว</t>
  </si>
  <si>
    <t>15. เจ้าหนี้ตามสัญญาปรับโครงสร้างหนี้</t>
  </si>
  <si>
    <t xml:space="preserve">     15.1  เงินกู้ยืมสถาบันการเงิน</t>
  </si>
  <si>
    <t xml:space="preserve">     15.2  เงินกู้ยืมจากกองทุน</t>
  </si>
  <si>
    <t>16. เจ้าหนี้สัญญาเช่าระยะยาว</t>
  </si>
  <si>
    <t>17. ทุนจดทะเบียน</t>
  </si>
  <si>
    <t>18. ทุนสำรองตามกฎหมาย</t>
  </si>
  <si>
    <t xml:space="preserve">19. กำไรจากการปรับโครงสร้างหนี้ </t>
  </si>
  <si>
    <t>20. ภาระหนี้การค้ำประกันและหนี้สินที่อาจเกิดขึ้น</t>
  </si>
  <si>
    <t>21. เสนอข้อมูลทางการเงิน  จำแนกตามส่วนงาน</t>
  </si>
  <si>
    <t>22. เครื่องมือทางการเงิน</t>
  </si>
  <si>
    <t xml:space="preserve">      22.1  นโยบายการบัญชี</t>
  </si>
  <si>
    <t xml:space="preserve">      22.2  ความเสี่ยงด้านสินเชื่อ</t>
  </si>
  <si>
    <t xml:space="preserve">     เงินลงทุนในสิทธิเรียกร้อง - สุทธิ      5</t>
  </si>
  <si>
    <t xml:space="preserve">     2.5  สินค้าคงเหลือ</t>
  </si>
  <si>
    <t xml:space="preserve">     2.6  เงินลงทุนในตราสารทุน</t>
  </si>
  <si>
    <t xml:space="preserve">             2.6.1  เงินลงทุนในบริษัทย่อย  แสดงด้วยวิธีส่วนได้เสีย</t>
  </si>
  <si>
    <t xml:space="preserve">             2.6.2  เงินลงทุนระยะยาวในตราสารทุนที่ไม่อยู่ในความต้องการของตลาด           ซึ่งบริษัทฯ    ถือเป็นเงินลงทุนทั่วไป  </t>
  </si>
  <si>
    <t xml:space="preserve">     2.7  ที่ดิน  อาคารและอุปกรณ์</t>
  </si>
  <si>
    <t xml:space="preserve">     2.4  เงินลงทุนในสิทธิเรียกร้อง</t>
  </si>
  <si>
    <t xml:space="preserve">     2.8  การด้อยค่าของสินทรัพย์ </t>
  </si>
  <si>
    <t xml:space="preserve">     2.9  ภาษีเงินได้นิติบุคคล </t>
  </si>
  <si>
    <t xml:space="preserve">     2.10 กำไรต่อหุ้นขั้นพื้นฐาน </t>
  </si>
  <si>
    <t xml:space="preserve">5.  เงินลงทุนในสิทธิเรียกร้อง - สุทธิ </t>
  </si>
  <si>
    <t>สำหรับงวด 6 เดือน สิ้นสุดวันที่ 30 มิถุนายน 2547 จำนวน  15,154,040.42  บาท</t>
  </si>
  <si>
    <t xml:space="preserve">                  ที่ประชุมบริษัทฯ  ได้มีมติเปลี่ยนแปลงมูลค่าหุ้นสามัญจดทะเบียนจากเดิม  36,000,000  หุ้น   มูลค่าหุ้นละ   10.00   บาท   </t>
  </si>
  <si>
    <t xml:space="preserve">     การเปลี่ยนแปลงมูลค่าหุ้นสามัญกับกระทรวงพาณิชย์  เมื่อวันที่  20  เมษายน  2547</t>
  </si>
  <si>
    <t xml:space="preserve">     จำนวนเงินรวม   360,000,000.00  บาท   เป็นจำนวน  360,000,000   หุ้น   มูลค่าหุ้นละ  1.00  บาท    โดยบริษัทฯ  ได้จดทะเบียน</t>
  </si>
  <si>
    <t xml:space="preserve">     จำนวนเงิน   120,000,000.00   บาท    เป็นทุนจดทะเบียนของบริษัทฯ    จำนวน   480,000,000    หุ้น    มูลค่าหุ้นละ   1.00   บาท</t>
  </si>
  <si>
    <t xml:space="preserve">                  ที่ประชุมบริษัทฯ    ได้มีมติเพิ่มทุนจดทะเบียนของบริษัทฯ    อีกจำนวน  120,000,000    หุ้น    มูลค่าหุ้นละ   1.00   บาท </t>
  </si>
  <si>
    <t xml:space="preserve">     เมื่อวันที่  20  เมษายน  2547 </t>
  </si>
  <si>
    <t xml:space="preserve">     จำนวนเงินรวม 480,000,000.00 บาท    โดยบริษัทฯ ได้จดทะเบียนเพิ่มทุนกับกระทรวงพาณิชย์และแก้ไขหนังสือบริคณห์สนธิ  </t>
  </si>
  <si>
    <t xml:space="preserve">               ตามพระราชบัญญัติบริษัทมหาชน จำกัด พ. ศ. 2535  ซึ่งกำหนดให้มีการจัดสรรกำไรอย่างน้อยร้อยละ  5  ของกำไรสุทธิ</t>
  </si>
  <si>
    <t xml:space="preserve">      หักขาดทุนสะสม (ถ้ามี)  เป็นทุนสำรองจนกว่าทุนสำรองดังกล่าวมีจำนวนเท่ากับร้อยละ  10   ของทุนจดทะเบียนทุนสำรองนี้</t>
  </si>
  <si>
    <t xml:space="preserve">               ในไตรมาสที่ 1/2547   บริษัทย่อย    จ่ายชำระเงินกู้ตามสัญญาปรับโครงสร้างหนี้     ซึ่งจ่ายชำระครบถ้วนแล้วกับกองทุน</t>
  </si>
  <si>
    <t xml:space="preserve">      เป็นกำไรจากการปรับโครงสร้างหนี้แสดงไว้เป็นรายการพิเศษในงบกำไรขาดทุน  ตามที่กล่าวในหมายเหตุ 15</t>
  </si>
  <si>
    <t xml:space="preserve">      แห่งหนึ่ง    ตามหมายเหตุ   15.2     บริษัทฯ  ได้บันทึกส่วนต่างจากการปรับโครงสร้างหนี้    จำนวนรวม   1,636,405.91   บาท  </t>
  </si>
  <si>
    <t xml:space="preserve">      20.1  บริษัทฯ  มีภาระหนี้ที่อาจเกิดขึ้นจากการให้ธนาคารออกหนังสือค้ำประกันต่อหน่วยงานราชการ  เป็นวงเงิน  10,000.00 </t>
  </si>
  <si>
    <t xml:space="preserve">               บาท  ( ณ  วันที่  31  ธันวาคม  2546  บริษัท  ไดสตาร์เชน  จำกัด   ซึ่งเป็นบริษัทย่อย   มีภาระหนี้สินที่อาจเกิดขึ้นจากการ</t>
  </si>
  <si>
    <t xml:space="preserve">               ออกหนังสือค้ำประกันต่อหน่วยงานราชการและบริษัทแห่งหนึ่ง  เป็นวงเงิน   907,400.00   บาท)</t>
  </si>
  <si>
    <t xml:space="preserve">      20.2  บริษัทฯ    มีหนี้สินที่อาจเกิดขึ้นตามเงื่อนไข   จำนวน   28,296,282.63   บาท     เป็นส่วนต่างจากการปรับโครงสร้างหนี้  </t>
  </si>
  <si>
    <t xml:space="preserve">               ซึ่งในสัญญาปรับโครงสร้างหนี้ได้กำหนดไว้ว่า   ถ้าบริษัทฯ   ผิดนัดชำระหนี้บริษัทฯ   ตกลงชำระหนี้ที่ค้างชำระอยู่เต็ม</t>
  </si>
  <si>
    <t xml:space="preserve">               จำนวนตามสัญญาเดิม        พร้อมดอกเบี้ยในอัตราดอกเบี้ยผิดนัดคำนวณนับตั้งแต่วันที่ผิดนัดไปจนกว่าจะชำระเสร็จสิ้น</t>
  </si>
  <si>
    <t xml:space="preserve">               บริษัทฯ  และบริษัทย่อยดำเนินกิจการในส่วนงานทางธุรกิจเดียวกัน  คือ   จำหน่าย   และให้เช่าซื้อ   เครื่องใช้ไฟฟ้าและ</t>
  </si>
  <si>
    <t xml:space="preserve">      สินค้าอื่น ๆ    ซึ่งดำเนินธุรกิจในส่วนงานทางภูมิศาสตร์เดียวกัน  คือ   ประเทศไทย    ดังนั้น   รายได้    กำไร    และสินทรัพย์</t>
  </si>
  <si>
    <t xml:space="preserve">      20.3  ณ วันที่ 30  มิถุนายน 2547 บริษัทฯ มีภาระผูกพันตามสัญญาเช่าอาคารระยะยาวอายุสัญญาเช่ามีระยะเวลาตั้งแต่ 1 - 3 ปี </t>
  </si>
  <si>
    <t xml:space="preserve">      สินทรัพย์และหนี้สินทางการเงินแต่ละประเภทได้เปิดเผยไว้แล้วในหมายเหตุข้อ 2</t>
  </si>
  <si>
    <t xml:space="preserve">               รายละเอียดของนโยบายการบัญชีที่สำคัญ  วิธีการที่ใช้ซึ่งรวมถึงเกณฑ์ในการรับรู้การวัดมูลค่า  และค่าใช้จ่ายที่เกี่ยวกับ</t>
  </si>
  <si>
    <t xml:space="preserve">      กำกับดูแลอย่างใกล้ชิด     และมีการประเมินการให้สินเชื่อก่อนการให้สินเชื่อแก่ลูกค้าแต่ละราย       จัดให้มีบุคคลค้ำประกัน</t>
  </si>
  <si>
    <t xml:space="preserve">               ความเสี่ยงดังกล่าว      เกิดจากการที่ลูกค้าไม่สามารถ      หรือไม่ประสงค์ปฏิบัติตามข้อตกลงที่ให้ไว้กับบริษัทฯ    ไม่มี</t>
  </si>
  <si>
    <t xml:space="preserve">      ความเสี่ยงที่เป็นสาระสำคัญเกี่ยวกับสินเชื่อ   บริษัทฯ  มีนโยบายเกี่ยวกับการบริหารความเสี่ยงด้านการให้สินเชื่อ    โดยการ</t>
  </si>
  <si>
    <t xml:space="preserve">      วางเงินดาวน์     และสินค้าที่ขายตามสัญญาเช่าซื้อนั้น    จะเป็นหลักประกันสำหรับลูกหนี้เช่าซื้อแต่ละราย     บริษัทฯ   ไม่มี</t>
  </si>
  <si>
    <t xml:space="preserve">      ความเสี่ยงเกี่ยวกับการกระจุกตัวของสินเชื่ออย่างเป็นสาระสำคัญ        เนื่องจากลูกหนี้ตามสัญญาเช่าซื้อของบริษัทมีจำนวน</t>
  </si>
  <si>
    <t xml:space="preserve">      งวดปัจจุบันและงวดต่อ ๆ ไป  บริษัทฯ มีความเสี่ยงเกี่ยวกับอัตราดอกเบี้ย    เนื่องจากดอกผลตามสัญญาเช่าซื้อ   คำนวณโดย</t>
  </si>
  <si>
    <t xml:space="preserve">               ความเสี่ยงเกี่ยวกับอัตราดอกเบี้ย    เกิดจากการที่อัตราดอกเบี้ยจะเปลี่ยนไป      ซึ่งก่อให้เกิดผลเสียหายแก่บริษัทฯ   ใน</t>
  </si>
  <si>
    <t xml:space="preserve">      กับอัตราดอกเบี้ยเงินกู้ยืม</t>
  </si>
  <si>
    <t xml:space="preserve">      ใช้อัตราดอกเบี้ยคงที่ตลอดอายุสัญญาเช่าซื้อ   ทำให้บริษัทฯ  มีส่วนต่างของอัตราผลกำไรเปลี่ยนแปลงไปในทิศทางที่ผกผัน</t>
  </si>
  <si>
    <t xml:space="preserve">      เงินตราต่างประเทศ</t>
  </si>
  <si>
    <t xml:space="preserve">               บริษัทฯ  ไม่มีความเสี่ยงจากอัตราแลกเปลี่ยนเงินตราต่างประเทศ        เนื่องจากไม่มีรายการลูกหนี้และเจ้าหนี้เป็นสกุล</t>
  </si>
  <si>
    <t xml:space="preserve">      ประกอบด้วย   เงินเบิกเกินบัญชี  และเงินกู้ยืมระยะยาว</t>
  </si>
  <si>
    <t xml:space="preserve">               สินทรัพย์ทางการเงินที่แสดงในงบดุล  ประกอบด้วย   เงินสดและเงินฝาก   ลูกหนี้  หนี้สินทางการเงินที่แสดงในงบดุล   </t>
  </si>
  <si>
    <t xml:space="preserve">      บริษัทฯ  ไม่มีความเสี่ยงจากเครื่องมือทางการเงินที่มีนัยสำคัญ</t>
  </si>
  <si>
    <t xml:space="preserve">               ราคาตามบัญชีของสินทรัพย์และหนี้สินทางการเงินมีมูลค่าใกล้เคียงกับราคายุติธรรม             นอกจากนี้ผู้บริหารเชื่อว่า </t>
  </si>
  <si>
    <t xml:space="preserve">               ณ  วันที่  31 ธันวาคม  2546   บริษัทฯ   และบริษัทย่อยมีความเสี่ยงต่อความเสียหายของสินค้าคงเหลือและยานพาหนะ</t>
  </si>
  <si>
    <t xml:space="preserve">      24.1  ตามรายงานประชุมวิสามัญผู้ถือหุ้นบริษัทฯ    ครั้งที่   2/2547    เมื่อวันที่   12   มกราคม   2547    มีมติอนุมัติให้บริษัทฯ  </t>
  </si>
  <si>
    <t xml:space="preserve">                           ในไตรมาสที่  1/2547  บริษัทฯ  ได้ทำการโอนสินทรัพย์  จำนวน  540,905,370.10   บาท    และหนี้สินบางส่วน</t>
  </si>
  <si>
    <t xml:space="preserve">              รับโอนสินทรัพย์และหนี้สินบางส่วนจากบริษัท  ไดสตาร์เชน  จำกัด     ซึ่งเป็นบริษัทย่อย    โดยมอบให้คณะกรรมการ</t>
  </si>
  <si>
    <t xml:space="preserve">              จำนวน   432,566,996.03   บาท     ในราคาตามบัญชีสุทธิคงเหลือที่ต้องจ่ายชำระสุทธิ   จำนวน   108,338,374.07   บาท</t>
  </si>
  <si>
    <t xml:space="preserve">              บริษัทฯ  ได้บันทึกเป็นเจ้าหนี้บริษัทที่เกี่ยวข้องกัน    และบริษัทย่อยได้บันทึกเป็นลูกหนี้บริษัทที่เกี่ยวข้อง   ด้วยจำนวน</t>
  </si>
  <si>
    <t xml:space="preserve">      24.6  ค่าใช้จ่ายพนักงาน  ณ   วันที่  30  มิถุนายน  2547   จำนวน  109.66  ล้านบาท   (ณ   วันที่  31  ธันวาคม  2546   จำนวน </t>
  </si>
  <si>
    <t>เป็นผู้รับผิดชอบในการรายงานต่องบการเงินดังกล่าวจากผลการสอบทานของข้าพเจ้า    งบกำไรขาดทุนรวมและ</t>
  </si>
  <si>
    <t>งบกำไรขาดทุนเฉพาะบริษัท   สำหรับงวด  3  เดือน  และ   6   เดือนสิ้นสุดวันที่   30  มิถุนายน  2546     งบแสดง</t>
  </si>
  <si>
    <t>การเปลี่ยนแปลงในส่วนของผู้ถือหุ้นรวมและงบแสดงการเปลี่ยนแปลงในส่วนของผู้ถือหุ้นเฉพาะบริษัท       งบ</t>
  </si>
  <si>
    <t>โดยผู้บริหารของกิจการโดยไม่ผ่านการสอบทานจากผู้สอบบัญชี</t>
  </si>
  <si>
    <t>กระแสเงินสดเฉพาะบริษัท สำหรับงวด 6  เดือนสิ้นสุดวันที่ 30 มิถุนายน 2546  ที่นำมาแสดงเปรียบเทียบ  จัดทำ</t>
  </si>
  <si>
    <t>16</t>
  </si>
  <si>
    <t>14</t>
  </si>
  <si>
    <t>15</t>
  </si>
  <si>
    <t xml:space="preserve">     1.2  ในการจัดทำงบการเงินรวม  ถือหลักเกณฑ์การรวมเฉพาะบริษัทย่อย  ซึ่งบริษัท  บริษัท  ดี อี แคปปิตอล  จำกัด (มหาชน)</t>
  </si>
  <si>
    <t xml:space="preserve">     1.3  การตัดบัญชีรายการระหว่างบริษัทฯ    สำหรับเงินลงทุนในบริษัทย่อยตามวิธีส่วนได้เสียกับส่วนของผู้ถือหุ้น      โดยถือ</t>
  </si>
  <si>
    <t xml:space="preserve">            หลักการการตัดบัญชีเป็นเงินลงทุนร้อยละ  100  ส่วนที่เป็นของผู้ถือหุ้นรายอื่นแสดงเป็นส่วนของผู้ถือหุ้นส่วนน้อย</t>
  </si>
  <si>
    <t xml:space="preserve">            เนื่องจากข้อมูลในการจัดทำไม่เพียงพอและค่าใช้จ่ายในการจัดทำไม่คุ้มค่ากับประโยชน์เชิงเศรษฐกิจที่จะได้รับ</t>
  </si>
  <si>
    <t xml:space="preserve">     1.4  ในการจัดทำงบการเงิน   บริษัทฯ ไม่ได้จัดทำงบกระแสเงินสดรวมและงบกระแสดเงินสดเฉพาะบริษัท   สำหรับงวด  6</t>
  </si>
  <si>
    <t xml:space="preserve">             เดือน สิ้นสุดวันที่  30  มิถุนายน  2546   เพื่อให้เป็นไปตามมาตรฐานการบัญชี ฉบับที่  35   เรื่องการนำเสนองบการเงิน </t>
  </si>
  <si>
    <t>ขาย, ให้เช่าซื้อ</t>
  </si>
  <si>
    <t>สิทธิเรียกร้องในหนี้</t>
  </si>
  <si>
    <t>เครื่องใช้ไฟฟ้าและซื้อ</t>
  </si>
  <si>
    <t xml:space="preserve">               วงเงินที่ 1  140 ล้านบาท</t>
  </si>
  <si>
    <t xml:space="preserve">               วงเงินที่ 2  120 ล้านบาท</t>
  </si>
  <si>
    <t xml:space="preserve">               ณ  วันที่ 31  ธันวาคม 2546  บริษัท ไดสตาร์เชน จำกัด  ซึ่งเป็นบริษัทย่อย มีวงเงินเบิกเกินบัญชีกับธนาคารจำนวน 2 แห่ง</t>
  </si>
  <si>
    <t xml:space="preserve">      ไม่อาจนำไปจ่ายเงินปันผล</t>
  </si>
  <si>
    <t xml:space="preserve">      มูลค่าตามบัญชีสุทธิ  185,188,816.73   บาท   ตามลำดับ   ซึ่งบริษัทฯ  และบริษัทย่อยไม่มีการทำประกันภัยเพื่อป้องกันความ</t>
  </si>
  <si>
    <t xml:space="preserve">      เสียหายต่อทรัพย์สินดังกล่าว อย่างไรก็ตาม   บริษัทฯ  และบริษัทย่อยได้มีนโยบายในการตั้งค่าเผื่อความเสียหายของรถยนต์ </t>
  </si>
  <si>
    <t xml:space="preserve">     โดยการประมาณจากค่าเบี้ยประกันภัยและความเสียหายจากประสบการณ์ที่ผ่านมาไว้จำนวน  1,671,330.71 บาท</t>
  </si>
  <si>
    <t xml:space="preserve">      22.3  ความเสี่ยงเกี่ยวกับอัตราดอกเบี้ย</t>
  </si>
  <si>
    <t xml:space="preserve">      22.4  ความเสี่ยงจากอัตราแลกเปลี่ยน</t>
  </si>
  <si>
    <t xml:space="preserve">      22.5  ราคายุติธรรมของเครื่องมือทางการเงิน</t>
  </si>
  <si>
    <t>23. ความเสี่ยงเกี่ยวกับความเสียหายของสินทรัพย์</t>
  </si>
  <si>
    <t>24. อื่น ๆ</t>
  </si>
  <si>
    <t xml:space="preserve">      24.3  สำนักงานใหญ่  ตั้งอยู่เลขที่  121/68-69  ถนนรัชดาภิเษก  แขวงดินแดง  เขตดินแดง  กรุงเทพมหานคร</t>
  </si>
  <si>
    <t xml:space="preserve">     13.3  ณ  วันที่  30  มิถุนายน  2547  บริษัทฯ  มีเงินกู้ยืมจากธนาคารแห่งที่ 2   ประกอบด้วย</t>
  </si>
  <si>
    <t>งบกระแสเงินสด (ต่อ)</t>
  </si>
  <si>
    <t>ดอกเบี้ยจ่าย</t>
  </si>
  <si>
    <t>ภาษีเงินได้นิติบุคคล</t>
  </si>
  <si>
    <t>-  รายได้ - ค่าเช่ารถยนต์</t>
  </si>
  <si>
    <t xml:space="preserve">สัดส่วนการลงทุน (ร้อยละ) </t>
  </si>
  <si>
    <t xml:space="preserve">          อื่น ๆ</t>
  </si>
  <si>
    <t>เงินกู้ยืมระยะสั้นจากบริษัทอื่น</t>
  </si>
  <si>
    <t>เงินสดและรายการเทียบเท่าเงินสดเพิ่มขึ้น(ลดลง)</t>
  </si>
  <si>
    <t>- ลูกหนี้บริษัทที่เกี่ยวข้อง</t>
  </si>
  <si>
    <t>2547         บาท         2547</t>
  </si>
  <si>
    <t>งบการเงิน</t>
  </si>
  <si>
    <t>เฉพาะบริษัท</t>
  </si>
  <si>
    <t>รายงานการสอบทานงบการเงินโดยผู้สอบบัญชีรับอนุญาต</t>
  </si>
  <si>
    <t xml:space="preserve">            ในไตรมาส 1/2547 บริษัทฯ มีการรับโอนทรัพย์สินและหนี้สินของบริษัท ไดสตาร์เชน จำกัด ซึ่งเป็นบริษัทย่อยดังนี้</t>
  </si>
  <si>
    <t xml:space="preserve">              เดียวกัน</t>
  </si>
  <si>
    <t>(นางสุวิมล    กฤตยาเกียรณ์)</t>
  </si>
  <si>
    <t xml:space="preserve">          ลูกหนี้กรมสรรพากร </t>
  </si>
  <si>
    <t>จดทะเบียนใน</t>
  </si>
  <si>
    <t>94.56</t>
  </si>
  <si>
    <t>ประเทศไทย</t>
  </si>
  <si>
    <t>อัตราร้อยละของการ</t>
  </si>
  <si>
    <t>ถือหุ้นหรือส่วนได้เสีย</t>
  </si>
  <si>
    <t>ประเภทธุรกิจ</t>
  </si>
  <si>
    <t xml:space="preserve">        บริษัท ไดสตาร์เชน จำกัด</t>
  </si>
  <si>
    <t>ลูกหนี้เช่าซื้อ</t>
  </si>
  <si>
    <t>3.  ข้อมูลเพิ่มเติมเกี่ยวกับกระแสเงินสด</t>
  </si>
  <si>
    <t xml:space="preserve">     3.3  รายการที่ไม่เกี่ยวกับเงินสด</t>
  </si>
  <si>
    <t>สินทรัพย์ที่มีตัวตน</t>
  </si>
  <si>
    <t>หนี้สิน</t>
  </si>
  <si>
    <t xml:space="preserve">            บริษัทที่เกี่ยวข้องกัน </t>
  </si>
  <si>
    <t>กรรมการร่วมกัน / บริษัทย่อย</t>
  </si>
  <si>
    <t>กรรมการร่วมกัน / บริษัทใหญ่</t>
  </si>
  <si>
    <t>ในไตรมาส 1/2547 บริษัทฯ มีการรับโอนสินทรัพย์และหนี้สินตามหมายเหตุ 23 ดังนี้</t>
  </si>
  <si>
    <t>บาท</t>
  </si>
  <si>
    <t>ที่ดิน อาคารและอุปกรณ์</t>
  </si>
  <si>
    <t>สินทรัพย์ไม่หมุนเวียนอื่น</t>
  </si>
  <si>
    <t>เงินกู้ยืมบริษัทที่เกี่ยวข้อง</t>
  </si>
  <si>
    <t>เจ้าหนี้บริษัทที่เกี่ยวข้อง</t>
  </si>
  <si>
    <t xml:space="preserve"> - 8 -</t>
  </si>
  <si>
    <t xml:space="preserve">            บริษัทฯ และบริษัทย่อยมีลูกหนี้เช่าซื้อแยกตามอายุหนี้ที่ค้างชำระดังนี้</t>
  </si>
  <si>
    <t>- เจ้าหนี้บริษัทที่เกี่ยวข้อง</t>
  </si>
  <si>
    <t xml:space="preserve">- เจ้าหนี้การค้า </t>
  </si>
  <si>
    <t xml:space="preserve">-  ซื้อสินค้า </t>
  </si>
  <si>
    <t xml:space="preserve">      ดอกเบี้ยร้อยละ 10  จ่ายชำระครบเมื่อวันที่  25  กุมภาพันธ์  2547  </t>
  </si>
  <si>
    <t xml:space="preserve">          เจ้าหนี้บริษัทที่เกี่ยวข้อง</t>
  </si>
  <si>
    <t xml:space="preserve">                ตามวิธีส่วนได้เสียในบริษัทย่อย</t>
  </si>
  <si>
    <t>(ยังไม่ได้ตรวจสอบ/สอบทานแล้ว)</t>
  </si>
  <si>
    <t xml:space="preserve">     2540 ซึ่งบริษัทฯ ได้ตั้งค่าเผื่อการลดราคาเงินลงทุนดังกล่าวเต็มจำนวน ซึ่งอยู่ในระหว่างการชำระบัญชี </t>
  </si>
  <si>
    <t>- 14 -</t>
  </si>
  <si>
    <t xml:space="preserve">               แปรสภาพ</t>
  </si>
  <si>
    <t xml:space="preserve">               -  เปลี่ยนแปลงมูลค่าหุ้นที่ตราไว้</t>
  </si>
  <si>
    <t xml:space="preserve">               -  เพิ่มทุน</t>
  </si>
  <si>
    <t>- 15 -</t>
  </si>
  <si>
    <t>- 16 -</t>
  </si>
  <si>
    <t>งบกำไรขาดทุน  (ต่อ)</t>
  </si>
  <si>
    <t xml:space="preserve">       ณ วันที่ 1 มกราคม 2546</t>
  </si>
  <si>
    <t xml:space="preserve">ยอดคงเหลือ </t>
  </si>
  <si>
    <t>ยอดคงเหลือ</t>
  </si>
  <si>
    <t>ยอดคงเหลือ ณ วันที่ 1 มกราคม 2546</t>
  </si>
  <si>
    <t>ยอดคงเหลือ ณ วันที่ 31 ธันวาคม 2546</t>
  </si>
  <si>
    <t xml:space="preserve">       ณ วันที่ 31 ธันวาคม 2546</t>
  </si>
  <si>
    <t>เงินให้กู้ยืมแก่พนักงาน</t>
  </si>
  <si>
    <t xml:space="preserve">     เงินให้กู้ยืมแก่พนักงาน</t>
  </si>
  <si>
    <t>10</t>
  </si>
  <si>
    <t>2547</t>
  </si>
  <si>
    <t>2548</t>
  </si>
  <si>
    <t>2549</t>
  </si>
  <si>
    <t>2550</t>
  </si>
  <si>
    <t>ของบริษัท ดี อี แคปปิตอล จำกัด (มหาชน) และบริษัทย่อย และเฉพาะของบริษัท ดี อี แคปปิตอล จำกัด (มหาชน)</t>
  </si>
  <si>
    <t>ข้าพเจ้าได้ปฏิบัติงานสอบทานตามมาตรฐานการสอบบัญชีที่เกี่ยวกับการสอบทาน        ซึ่งกำหนดให้</t>
  </si>
  <si>
    <t>ข้าพเจ้าต้องวางแผนและปฏิบัติงานสอบทานเพื่อให้ได้ความเชื่อมั่นอย่างพอประมาณว่า    งบการเงินแสดงข้อมูล</t>
  </si>
  <si>
    <t>ที่ขัดต่อข้อเท็จจริงอันเป็นสาระสำคัญหรือไม่  การสอบทานนี้มีขอบเขตจำกัด    โดยส่วนใหญ่ใช้วิธีการสอบถาม</t>
  </si>
  <si>
    <t>บุคลากรของกิจการและการวิเคราะห์เปรียบเทียบข้อมูลทางการเงิน      จึงให้ความเชื่อมั่นน้อยกว่าการตรวจสอบ</t>
  </si>
  <si>
    <t>ตามมาตรฐานการสอบบัญชีที่รับรองทั่วไป    ดังนั้นข้าพเจ้าจึงไม่อาจแสดงความเห็นต่องบการเงินที่สอบทานได้</t>
  </si>
  <si>
    <t>ข้าพเจ้าไม่พบสิ่งที่เป็นเหตุให้เชื่อว่า    งบการเงินดังกล่าวไม่ถูกต้องตามที่ควรในสาระสำคัญตามหลัก</t>
  </si>
  <si>
    <t>ข้าพเจ้าได้เคยตรวจสอบงบการเงินรวมสำหรับปีสิ้นสุดวันที่ 31 ธันวาคม 2546   ของบริษัท  ไดสตาร์</t>
  </si>
  <si>
    <t>ไดเร็ค   จำกัด    และบริษัทย่อย    และงบการเงินเฉพาะของบริษัท    ไดสตาร์   ไดเร็ค   จำกัด       ตามมาตราฐาน</t>
  </si>
  <si>
    <t xml:space="preserve">การสอบบัญชีที่รับรองทั่วไปและเสนอรายงานไว้อย่างไม่มีเงื่อนไข      ตามรายงานลงวันที่    2    เมษายน   2547  </t>
  </si>
  <si>
    <t>งบดุลรวมและงบดุลเฉพาะของบริษัท  ณ  วันที่  31  ธันวาคม  2546  ที่นำมาแสดงเปรียบเทียบเป็นส่วนหนึ่งของ</t>
  </si>
  <si>
    <t>งบการเงินที่ข้าพเจ้าได้ตรวจสอบและเสนอรายงานไว้แล้วดังกล่าว             ข้าพเจ้ามิได้ใช้วิธีการตรวจสอบอื่นใด</t>
  </si>
  <si>
    <t>เงินเบิกเกินบัญชีและเงินกู้ยืมระยะสั้นจากสถาบันการเงิน</t>
  </si>
  <si>
    <t xml:space="preserve">          ระยะสั้นจากสถาบันการเงิน        13</t>
  </si>
  <si>
    <t xml:space="preserve">          ที่ถึงกำหนดชำระภายใน 1 ปี       15</t>
  </si>
  <si>
    <t xml:space="preserve">            การบัญชี ปี 2543</t>
  </si>
  <si>
    <t xml:space="preserve">            2544    เรื่องกำหนดรายการย่อที่ต้องมีในงบการเงินและได้จัดทำตามหลักการบัญชีที่รับรองทั่วไป   ตามพระราชบัญญัติ</t>
  </si>
  <si>
    <t xml:space="preserve">     1.1  งบการเงินรวมและงบการเงินเฉพาะบริษัทแสดงรายการ  ตามประกาศของกรมทะเบียนการค้า    ลงวันที่   14   กันยายน </t>
  </si>
  <si>
    <t xml:space="preserve">            การควบคุมหรือถือหุ้นเกินกว่าร้อยละ 50  ของหุ้นที่มีสิทธิออกเสียงของบริษัทย่อยดังกล่าว  ตามวิธีส่วนได้เสีย (Equity) </t>
  </si>
  <si>
    <t xml:space="preserve">            2.1.1  รายได้ตามสัญญาเช่าซื้อ   บริษัทฯ  บันทึกการขายสินค้าและกำไรเบื้องต้น     เมื่อมีการเซ็นสัญญาและได้รับชำระ</t>
  </si>
  <si>
    <t xml:space="preserve">                      เงินงวดแรก         ส่วนดอกผลจากการขายตามสัญญาเช่าซื้อรับรู้เป็นรายได้ตามงวดที่ถึงกำหนดชำระ        โดยวิธี</t>
  </si>
  <si>
    <t xml:space="preserve">                      ผลรวมจำนวนงวด   (Sum of  the digits  method)  บริษัทฯ  หยุดรับรู้รายได้ดอกผลจากการขายตามสัญญาเช่าซื้อ   </t>
  </si>
  <si>
    <t xml:space="preserve">                      ของความเป็นเจ้าของสินค้าให้กับผู้ซื้อแล้ว</t>
  </si>
  <si>
    <t xml:space="preserve">            2.1.2  รายได้จากการขายสินค้า   รับรู้รายได้เมื่อมีการส่งมอบและได้โอนความเสี่ยงและผลตอบแทนที่เป็นสาระสำคัญ</t>
  </si>
  <si>
    <t xml:space="preserve">            เงินสดและรายการเทียบเท่าเงินสด    หมายถึง  เงินสดในมือและเงินฝากธนาคารทุกประเภทแต่ไม่รวมเงินฝากประเภท</t>
  </si>
  <si>
    <t xml:space="preserve">     ที่ต้องจ่ายคืนเมื่อสิ้นระยะเวลาที่กำหนด        และเงินลงทุนระยะสั้นที่มีสภาพคล่อง       ซึ่งมีความเสี่ยงต่อการเปลี่ยนแปลง</t>
  </si>
  <si>
    <t xml:space="preserve">            บริษัทฯ   และบริษัทย่อยตั้งค่าเผื่อหนี้สงสัยจะสูญจากหนี้เช่าซื้อทุกประเภท  โดยใช้รายงานอายุหนี้เป็นเกณฑ์     โดย</t>
  </si>
  <si>
    <t xml:space="preserve">     คำนวณจากลูกหนี้ตามสัญญาเช่าซื้อหักด้วยดอกผลรอตัดบัญชี   และพิจารณาเปรียบเทียบถึงโอกาสในการได้รับชำระคืน  </t>
  </si>
  <si>
    <t xml:space="preserve">            บริษัทฯ  ตั้งค่าเผื่อหนี้สงสัยจะสูญลูกหนี้พนักงาน   โดยพิจารณาจากประสบการณ์ที่คาดว่าจะเก็บเงินไม่ได้จากลูกหนี้</t>
  </si>
  <si>
    <t xml:space="preserve">     จะต่ำกว่า </t>
  </si>
  <si>
    <t xml:space="preserve">            ที่ดิน    อาคารและอุปกรณ์     แสดงด้วยราคาทุนหักค่าเสื่อมราคาสะสม     และค่าเผื่อการด้อยค่าของสินทรัพย์ยกเว้น</t>
  </si>
  <si>
    <t xml:space="preserve">     ดังนี้</t>
  </si>
  <si>
    <t xml:space="preserve">            บริษัทฯ คำนวณค่าเสื่อมราคาสำหรับสินทรัพย์ทุกประเภท ยกเว้นที่ดิน โดยวิธีเส้นตรงตามอายุประมาณของสินทรัพย์ </t>
  </si>
  <si>
    <t xml:space="preserve">            บริษัทฯ พิจารณาการด้อยค่าของสินทรัพย์ประเภทที่ดิน  อาคารและอุปกรณ์  เงินลงทุนและสินทรัพย์ที่ไม่มีตัวตนต่าง ๆ </t>
  </si>
  <si>
    <t xml:space="preserve">     เมื่อมีข้อบ่งชี้ว่าสินทรัพย์เกิดการด้อยค่า โดยพิจารณาจากมูลค่าที่คาดว่าจะได้รับคืนของสินทรัพย์หากมีราคาต่ำกว่าราคาตาม</t>
  </si>
  <si>
    <t xml:space="preserve">     บัญชีถือว่าสินทรัพย์นั้นเกิดการด้อยค่า     ซึ่งจะรับรู้ผลขาดทุนจากการด้อยค่าดังกล่าว    ในงบกำไรขาดทุนและบริษัทฯ   จะ</t>
  </si>
  <si>
    <t xml:space="preserve">     และจะประมาณจากสินทรัพย์แต่ละรายการ  หรือหน่วยสินทรัพย์ที่ก่อให้เกิดเงินสดแล้วแต่กรณี</t>
  </si>
  <si>
    <t xml:space="preserve">            มูลค่าที่คาดว่าจะได้รับคืนของสินทรัพย์ หมายถึง ราคาขายสุทธิหรือมูลค่าจากการใช้ทรัพย์สิน แล้วแต่ราคาใดจะสูงกว่า</t>
  </si>
  <si>
    <t xml:space="preserve">     หุ้นละ 1.00 บาท  โดยปรับย้อนหลังกำไรต่อหุ้น  สำหรับงวด 6 เดือนสิ้นสุดวันที่ 30 มิถุนายน 2546 ใหม่</t>
  </si>
  <si>
    <t xml:space="preserve">            กำไร(ขาดทุน)ต่อหุ้น    ที่แสดงไว้ในงบกำไรขาดทุนเป็นกำไร(ขาดทุน)ต่อหุ้นขั้นพื้นฐาน     ซึ่งคำนวณโดยการหารยอด</t>
  </si>
  <si>
    <t xml:space="preserve">     กำไร(ขาดทุน)สุทธิสำหรับปี   ด้วยจำนวนหุ้นสามัญที่ออกอยู่  โดยใช้จำนวนหุ้นที่แปลงค่าจากมูลค่าหุ้นละ 10.00 บาท  เป็น</t>
  </si>
  <si>
    <t xml:space="preserve">            ในปี  2546    บริษัทฯ   และบริษัทย่อยได้เปลี่ยนแปลงประมาณการหนี้สงสัยจะสูญสำหรับลูกหนี้ตามสัญญาเช่าซื้อ   โดย</t>
  </si>
  <si>
    <t xml:space="preserve">     เปลี่ยนจากเดิมซึ่งบริษัทฯ     คำนวณค่าเผื่อหนี้สงสัยจะสูญจากลูกหนี้ตามสัญญาเช่าซื้อที่ค้างชำระเกิน  6   เดือนขึ้นไป     เป็น</t>
  </si>
  <si>
    <t xml:space="preserve">     อัตราที่เพิ่มขึ้นตามงวดค้างชำระตามที่กล่าวในหมายเหตุ   2.3  ซึ่งผลการเปลี่ยนแปลงประมาณการทางบัญชีดังกล่าว     ทำให้</t>
  </si>
  <si>
    <t xml:space="preserve">     คำนวณจากลูกหนี้ตามสัญญาเช่าซื้อหลังหักด้วยดอกผลเช่าซื้อรอตัดของลูกหนี้ตามสัญญาเช่าซื้อทุกราย           โดยคำนวณใน</t>
  </si>
  <si>
    <t xml:space="preserve">     หนี้สงสัยจะสูญเพิ่มขึ้น 7,885,142.00 บาท</t>
  </si>
  <si>
    <t xml:space="preserve">     งบการเงินรวมมีค่าเผื่อหนี้สงสัยจะสูญเพิ่มขึ้น   จำนวน  16,791,441.36   บาท    และทำให้งบการเงินเฉพาะบริษัท     มีค่าเผื่อ</t>
  </si>
  <si>
    <t xml:space="preserve">     กับธุรกิจทั่วไป  โดยบริษัทฯ  เกี่ยวข้องกับบริษัทที่เกี่ยวข้องกันในลักษณะดังนี้</t>
  </si>
  <si>
    <t xml:space="preserve">            บริษัทฯ    มีรายการบัญชีจำนวนหนึ่ง       ซึ่งเกิดกับบริษัทย่อยและบริษัทที่เกี่ยวข้องกัน    สินทรัพย์    หนี้สิน    รายได้และ</t>
  </si>
  <si>
    <t xml:space="preserve">     ค่าใช้จ่ายส่วนหนึ่งเกิดจากรายการที่มีกับบริษัทที่เกี่ยวข้องกัน         รายการที่เกี่ยวข้องกันเหล่านี้เป็นราคาและเงื่อนไขเช่นเดียว</t>
  </si>
  <si>
    <t xml:space="preserve">            ณ  วันที่  31  ธันวาคม  2546   บริษัทฯ  มีเงินให้กู้ยืมแก่บริษัทย่อย จำนวน  202,500,000.00 บาท   โดยการออกตั๋วสัญญา</t>
  </si>
  <si>
    <t xml:space="preserve">     ใช้เงิน   อัตราดอกเบี้ยร้อยละ   5   ต่อปี    ครบกำหนดเมื่อทวงถาม    ในไตรมาส   1/2547     บริษัทฯ  ได้รับชำระคืนโดยการ</t>
  </si>
  <si>
    <t xml:space="preserve">              ณ  วันที่  30   มิถุนายน  2547     บริษัทฯ และบริษัท   ไดสตาร์เชน  จำกัด     ซึ่งเป็นบริษัทย่อยมีลูกหนี้พนักงาน   จำนวน  </t>
  </si>
  <si>
    <t xml:space="preserve">     21,116,021.50  บาท   (ณ   วันที่   31  ธันวาคม   2546   จำนวน  21,832,328.49  บาท)   ได้ทำสัญญาชดใช้ความเสียหาย    และ</t>
  </si>
  <si>
    <t xml:space="preserve">     ลูกหนี้พนักงานจำนวน   90,236,305.00   บาท  (ณ  วันที่  31 ธันวาคม 2546  จำนวน  87,954,824.00 บาท)   อยู่ระหว่างติดตาม</t>
  </si>
  <si>
    <t xml:space="preserve">     ฟ้องร้องหรือบังคับคดี    ซึ่งฝ่ายบริหารเห็นว่าค่าเผื่อหนี้สงสัยจะสูญที่ตั้งไว้มีจำนวนเพียงพอกับค่าเสียหายที่จะเกิดขึ้น</t>
  </si>
  <si>
    <t xml:space="preserve">              ณ  วันที่  31  ธันวาคม  2546     บริษัท   ไดสตาร์เชน  จำกัด    ซึ่งเป็นบริษัทย่อย    มีเงินให้กู้ยืมแก่พนักงานโดยทำสัญญา</t>
  </si>
  <si>
    <t xml:space="preserve">     เงินกู้ยืม  จำนวน  3,760,000.00   บาท    และในไตรมาส  1   ของปี  2547    บริษัทฯ  ได้รับโอนลูกหนี้รายดังกล่าวมาทั้งจำนวน</t>
  </si>
  <si>
    <t xml:space="preserve">     3,507.00 บาท)</t>
  </si>
  <si>
    <t xml:space="preserve">            ณ   วันที่   31   ธันวาคม  2546   ที่ดิน  อาคารและกรรมสิทธิ์ในอาคารชุดของบริษัทย่อย จำนวน 27,457,075.91  บาท   ได้นำ</t>
  </si>
  <si>
    <t xml:space="preserve">     13.1  ณ   วันที่  31  ธันวาคม  2546     บริษัทฯ    มีวงเงินเบิกเกินบัญชีกับธนาคารแห่งหนึ่ง   ในวงเงิน  5  ล้านบาท    ค้ำประกัน</t>
  </si>
  <si>
    <t xml:space="preserve">     โดยส่วนตัวกรรมการ   ในไตรมาสที่  2/2547  บริษั ทฯ  ได้ยกเลิกวงเงินเบิกเกินบัญชีดังกล่าวแล้ว</t>
  </si>
  <si>
    <t xml:space="preserve">      วงเงิน 10  ล้านบาท   ค้ำประกันโดยที่ดินและอาคาร  ตามหมายเหตุ  12  และส่วนตัวโดยกรรมการในไตรมาสที่  1/2547  และ</t>
  </si>
  <si>
    <t xml:space="preserve">     13.2  ณ  วันที่  31   ธันวาคม  2546   บริษัทฯ   มีเงินกู้ยืมจากธนาคาร   โดยออกตั๋วแลกเงินขายลดจำนวน  68  ล้านบาท    อัตรา</t>
  </si>
  <si>
    <t xml:space="preserve">               ณ  วันที่  31  ธันวาคม  2546  บริษัท  ไดสตาร์เชน จำกัด     ซึ่งเป็นบริษัทย่อย   มีเงินกู้ยืมจากธนาคารโดยออกตั๋วแลกเงิน</t>
  </si>
  <si>
    <t xml:space="preserve">                - วงเงินที่  1   เงินกู้ยืมระยะสั้นจากธนาคาร  จำนวน  140   ล้านบาท    อัตราดอกเบี้ยร้อยละ  MLR   ต่อปี     ครบกำหนด </t>
  </si>
  <si>
    <t xml:space="preserve">     เดือนกันยายน   2547   ค้ำประกันโดยที่ดินและอาคาร  ตามหมายเหตุ  12    และค้ำประกันโดยส่วนตัวกรรมการ</t>
  </si>
  <si>
    <t xml:space="preserve">                - วงเงินที่   2  เงินกู้ยืมธนาคาร จำนวน 95 ล้านบาท โดยออกตั๋วสัญญาใช้เงินจำนวน 4  ฉบับ  อัตราดอกเบี้ย ร้อยละ  5.5 </t>
  </si>
  <si>
    <t xml:space="preserve">               บริษัท   ไดสตาร์เชน   จำกัด     ซึ่งเป็นบริษัทย่อยมีเงินกู้ยืมระยะยาวจากธนาคารแห่งหนึ่ง     อัตราดอกเบี้ย   MLR+0.5%  </t>
  </si>
  <si>
    <t xml:space="preserve">      ต่อปี     โดยผ่อนชำระเงินต้นพร้อมดอกเบี้ยเป็นรายเดือน  เดือนละ  81,000.00  บาท     ในไตรมาสที่   1    บริษัทย่อยจ่ายชำระ</t>
  </si>
  <si>
    <t xml:space="preserve">      ซึ่งถูกปิดกิจการจำนวน  128  ล้านบาท   ดอกเบี้ยค้างจ่าย จำนวน  33,031,013.63  บาท  รวมเป็นหนี้สินทั้งสิ้น  161,031,013.63 </t>
  </si>
  <si>
    <t xml:space="preserve">               บริษัทฯ   มีเงินกู้ยืมระยะยาวจากบริษัท    บริหารสินทรัพย์พลอย    จำกัด       ซึ่งรับโอนสิทธิจากสถาบันการเงินแห่งหนึ่ง</t>
  </si>
  <si>
    <t xml:space="preserve">      บาท    บริษัทฯ ได้ทำสัญญาปรับโครงสร้างหนี้กับเจ้าหนี้รายใหม่   เมื่อวันที่  22  ธันวาคม   2543    โดยบริษัทฯ  ได้รับผ่อนผัน</t>
  </si>
  <si>
    <t xml:space="preserve">      ให้ชำระเฉพาะเงินต้น  เป็นจำนวนเงินทั้งสิ้น 100 ล้านบาท  โดยผ่อนชำระคืนเงินต้นทุกเดือน รวม 108 งวด  โดยมีรายละเอียด</t>
  </si>
  <si>
    <t xml:space="preserve">      การชำระคืนเงินต้น งวดที่  1-107  งวดละไม่น้อยกว่า 105,000.00  บาท  ถึง 3,200,000.00 บาท  และชำระงวดสุดท้ายทั้งจำนวน</t>
  </si>
  <si>
    <t xml:space="preserve">      อยู่เต็มจำนวนตามสัญญาเดิม</t>
  </si>
  <si>
    <t xml:space="preserve">               ตามสัญญาปรับโครงสร้างหนี้ระบุว่า     ถ้าบริษัทฯ   ปฏิบัติผิดสัญญาในการชำระหนี้  บริษัทฯ  ตกลงชำระหนี้ที่ค้างชำระ</t>
  </si>
  <si>
    <t xml:space="preserve">               บริษัท   ไดสตาร์เชน   จำกัด     ซึ่งเป็นบริษัทย่อยมีเงินกู้ยืมกับกองทุนเอเชียรี่คอฟเวอรี่   2     ซึ่งรับโอนสิทธิเรียกร้องจาก</t>
  </si>
  <si>
    <t xml:space="preserve">     บริษัทการเงินแห่งหนึ่ง ซึ่งถูกปิดกิจการเมื่อวันที่ 26 กรกฎาคม  2543  บริษัทย่อยได้ทำสัญญาปรับโครงสร้างหนี้กับกองทุนรวม</t>
  </si>
  <si>
    <t xml:space="preserve">     ดังกล่าว         และได้จ่ายชำระหนี้ตามกำหนดตามสัญญา     ณ   วันที่  31  ธันวาคม  2546  คงเหลือจำนวน  16,185,952.58  บาท </t>
  </si>
  <si>
    <t xml:space="preserve">     ปรับโครงสร้างหนี้จำนวน  1,636,405.91 บาท  แสดงเป็นรายการพิเศษในงบกำไรขาดทุน</t>
  </si>
  <si>
    <t xml:space="preserve">     ในไตรมาสที่  1/2547   บริษัทฯ  จ่ายชำระเงินกู้ยืมดังกล่าวครบทั้งจำนวน    จากการชำระหนี้ดังกล่าว   บริษัทย่อยมีกำไรจากการ</t>
  </si>
  <si>
    <t xml:space="preserve">               บริษัทฯ   ได้ทำสัญญาเช่าระยะยาวกับบริษัท  ลีสซิ่งแห่งหนึ่ง    เพื่อเช่ายานพาหนะใช้ในการดำเนินกิจการ   โดยบริษัทฯ    </t>
  </si>
  <si>
    <t xml:space="preserve">      ค้ำประกันส่วนตัวกรรมการ</t>
  </si>
  <si>
    <t xml:space="preserve">      ชำระเงินมัดจำจำนวน  12,210,613.89   บาท    และจ่ายชำระค่าเช่าเป็นงวดรายเดือน   ครบกำหนดในปี   2551  สัญญาดังกล่าว</t>
  </si>
  <si>
    <t xml:space="preserve">               ตามรายงานประชุมวิสามัญผู้ถือหุ้นของบริษัท    ครั้งที่   5/2547    และครั้งที่  6/2547   เมื่อวันที่   1   เมษายน   2547   และ</t>
  </si>
  <si>
    <t xml:space="preserve">     วันที่ 19 เมษายน 2547 ได้มีมติการแปรสภาพบริษัทเป็นบริษัทมหาชนจำกัดและเปลี่ยนชื่อบริษัทฯ  เป็น "บริษัท ดี อี แคปปิตอล</t>
  </si>
  <si>
    <t xml:space="preserve">     จำกัด  (มหาชน)"  โดยบริษัทฯ ได้จดทะเบียนการแปรสภาพกับกระทรวงพาณิชย์   เมื่อวันที่  20  เมษายน  2547</t>
  </si>
  <si>
    <t>กำไรสุทธิส่วนที่เป็นของผู้ถือหุ้นส่วนน้อย</t>
  </si>
  <si>
    <t>กำไรจากกิจกรรมตามปกติ</t>
  </si>
  <si>
    <t>งบแสดงการเปลี่ยนแปลงในส่วนของผู้ถือหุ้นงบการเงินรวม</t>
  </si>
  <si>
    <t>ส่วนน้อย</t>
  </si>
  <si>
    <t xml:space="preserve">     เงินลงทุนซึ่งบันทึกโดยวิธี</t>
  </si>
  <si>
    <t xml:space="preserve">          ส่วนได้เสียบริษัทย่อย</t>
  </si>
  <si>
    <t>ณ  วันที่  31  ธันวาคม  2546  (ตรวจสอบแล้ว)</t>
  </si>
  <si>
    <t>2547        บาท         2546</t>
  </si>
  <si>
    <t xml:space="preserve">                 วิธีส่วนได้เสียในบริษัทย่อย </t>
  </si>
  <si>
    <t xml:space="preserve">          ส่วนแบ่งกำไรจากเงินลงทุนตาม</t>
  </si>
  <si>
    <t xml:space="preserve">          ส่วนแบ่งขาดทุนจากเงินลงทุน</t>
  </si>
  <si>
    <t xml:space="preserve">                      เมื่อลูกหนี้ค้างชำระเกิน 3 เดือน </t>
  </si>
  <si>
    <t>ลักษณะความสัมพันธ์</t>
  </si>
  <si>
    <t xml:space="preserve">1.  บริษัท ไดสตาร์เชน จำกัด </t>
  </si>
  <si>
    <t xml:space="preserve">2.  บริษัท ไดสตาร์ อิเลคทริก คอร์ปอเรชั่น </t>
  </si>
  <si>
    <t xml:space="preserve">     จำกัด (มหาชน) </t>
  </si>
  <si>
    <t xml:space="preserve">            ลูกหนี้ตามสัญญาเช่าซื้อ - พนักงาน</t>
  </si>
  <si>
    <t xml:space="preserve"> - 4 -</t>
  </si>
  <si>
    <t xml:space="preserve">    ที่ดิน</t>
  </si>
  <si>
    <t xml:space="preserve">     ทางบัญชี 2,929.00 บาท)</t>
  </si>
  <si>
    <t xml:space="preserve">     เงินกู้ยืมดังกล่าวครบทั้งจำนวน </t>
  </si>
  <si>
    <t>เจ้าหนี้ตามสัญญาปรับ</t>
  </si>
  <si>
    <t xml:space="preserve">        โครงสร้างหนี้</t>
  </si>
  <si>
    <t xml:space="preserve">     เจ้าหนี้ตามสัญญาปรับโครงสร้างหนี้</t>
  </si>
  <si>
    <t xml:space="preserve">              บริษัทใหญ่</t>
  </si>
  <si>
    <t xml:space="preserve">     ส่วนของผู้ถือหุ้นส่วนน้อย</t>
  </si>
  <si>
    <t>งบกระแสเงินสด</t>
  </si>
  <si>
    <t>กระแสเงินสดจากกิจกรรมดำเนินงาน</t>
  </si>
  <si>
    <t xml:space="preserve">      24.5  ณ วันที่  30  มิถุนายน  2547  บริษัทฯ มีพนักงาน 2,770 คน  (ณ วันที่ 31 ธันวาคม 2546 จำนวน 1,072 คน) </t>
  </si>
  <si>
    <t xml:space="preserve">    11,344,449.49 บาท  มูลค่าสุทธิทางบัญชี  2,517.00 บาท (ณ วันที่ 31 ธันวาคม 2546 จำนวน 11,598,905.36 บาท  มูลค่าสุทธิ</t>
  </si>
  <si>
    <t xml:space="preserve">            ณ วันที่ 30 มิถุนายน 2547 บริษัทฯ มีสินทรัพย์ถาวรที่หักมูลค่าหมดแล้ว แต่ยังใช้งานอยู่ซึ่งมีราคาทุนจำนวน 11,344,449.49 </t>
  </si>
  <si>
    <t xml:space="preserve">    บาท   มูลค่าสุทธิทางบัญชี   2,517.00  บาท    (ณ  วันที่  31  ธันวาคม  2546   จำนวน  22,347,028.54    บาท    มูลค่าสุทธิทางบัญชี </t>
  </si>
  <si>
    <t xml:space="preserve">        รายการปรับปรุงเพื่อกระทบผลกำไรเป็นเงินสดรับ(จ่าย)</t>
  </si>
  <si>
    <t xml:space="preserve">           จากกิจกรรมดำเนินงาน </t>
  </si>
  <si>
    <t>ค่าเสื่อมราคา</t>
  </si>
  <si>
    <t>กำไรจากการขายทรัพย์สินถาวร</t>
  </si>
  <si>
    <t xml:space="preserve">        การเปลี่ยนแปลงในส่วนประกอบของสินทรัพย์ดำเนินงาน(เพิ่มขึ้น)ลดลง</t>
  </si>
  <si>
    <t>สินค้าคงเหลือ</t>
  </si>
  <si>
    <t>สินทรัพย์หมุนเวียนอื่น</t>
  </si>
  <si>
    <t>เจ้าหนี้การค้า</t>
  </si>
  <si>
    <t>ค่าใช้จ่ายค้างจ่าย</t>
  </si>
  <si>
    <t>หนี้สินหมุนเวียนอื่น</t>
  </si>
  <si>
    <t>เงินสดสุทธิได้มา(ใช้ไป)ในกิจกรรมดำเนินงาน</t>
  </si>
  <si>
    <t>กระแสเงินสดจากกิจกรรมลงทุน</t>
  </si>
  <si>
    <t>เงินสดสุทธิได้มา(ใช้ไป)ในกิจกรรมลงทุน</t>
  </si>
  <si>
    <t>กระแสเงินสดจากกิจกรรมจัดหาเงิน</t>
  </si>
  <si>
    <t>เงินสดสุทธิได้มา(ใช้ไป)ในกิจกรรมจัดหาเงิน</t>
  </si>
  <si>
    <t xml:space="preserve">        กำไรสุทธิ</t>
  </si>
  <si>
    <t>ขาดทุนจากการลดมูลค่าสินค้าคงเหลือ</t>
  </si>
  <si>
    <t>สินทรัพย์ไม่หมุนเวียน</t>
  </si>
  <si>
    <t>ภาษีขายเช่าซื้อรอตัดบัญชี</t>
  </si>
  <si>
    <t>เงินประกันพนักงาน</t>
  </si>
  <si>
    <t xml:space="preserve">        ก่อนรายการพิเศษ</t>
  </si>
  <si>
    <t>รายการพิเศษ - กำไรจากการปรับโครงสร้างหนี้</t>
  </si>
  <si>
    <t>เงินสดจ่ายซื้อทรัพย์สิน</t>
  </si>
  <si>
    <t>เงินสดรับจากการขายทรัพย์สิน</t>
  </si>
  <si>
    <t>เจ้าหนี้ตามสัญญาปรับโครงสร้างหนี้</t>
  </si>
  <si>
    <t xml:space="preserve">เงินสดและรายการเทียบเท่า ณ วันที่ 1 มกราคม </t>
  </si>
  <si>
    <t xml:space="preserve">เงินสดและรายการเทียบเท่า ณ วันที่ 31 ธันวาคม </t>
  </si>
  <si>
    <t>กำไร(ขาดทุน)ก่อนดอกเบี้ยจ่ายและภาษีเงินได้</t>
  </si>
  <si>
    <t>สำรองตามกฏหมาย</t>
  </si>
  <si>
    <t xml:space="preserve">         ภาษีเงินได้นิติบุคคลค้างจ่าย</t>
  </si>
  <si>
    <t>จำนวนหุ้น</t>
  </si>
  <si>
    <t>ก่อนการแปลงมูลค่าหุ้น  หลังการแปลงมูลค่าหุ้น</t>
  </si>
  <si>
    <t xml:space="preserve">            มกราคม - มิถุนายน  2547</t>
  </si>
  <si>
    <t xml:space="preserve">            มกราคม - มิถุนายน  2546</t>
  </si>
  <si>
    <t xml:space="preserve">    ไปจดจำนองเพื่อเป็นหลักประกันเงินเบิกเกินบัญชีและเงินกู้ยืมจากสถาบันการเงิน ตามหมายเหตุ 13 และ 14</t>
  </si>
  <si>
    <t>สำหรับงวด  6  เดือน  สิ้นสุดวันที่  30  มิถุนายน  2547</t>
  </si>
  <si>
    <t>ภาษีเงินได้นิติบุคคลค้างจ่าย</t>
  </si>
  <si>
    <t>ลูกหนี้การค้าและลูกหนี้เช่าซื้อ</t>
  </si>
  <si>
    <t>สำหรับงวด 6 เดือน สิ้นสุดวันที่ 30  มิถุนายน 2547 จำนวน  13,061,622.00  บาท</t>
  </si>
  <si>
    <t>กำไรหลังดอกเบี้ยจ่ายและภาษีเงินได้นิติบุคคล</t>
  </si>
  <si>
    <t xml:space="preserve">      24.2  บริษัทฯ ได้จดทะเบียนเป็นบริษัทจำกัด (มหาชน) เมื่อวันที่  20  เมษายน  2547</t>
  </si>
  <si>
    <t xml:space="preserve">     และการตรวจสอบฐานะปัจจุบันของลูกหนี้เป็นราย ๆ    โดยมีหลักเกณฑ์การตั้งค่าเผื่อหนี้สงสัยจะสูญดังนี้</t>
  </si>
  <si>
    <t>ไม่ค้างชำระ</t>
  </si>
  <si>
    <t xml:space="preserve">            ลูกหนี้โอนสิทธิตามสัญญาเช่าซื้อ</t>
  </si>
  <si>
    <t xml:space="preserve">            ไม่ค้างชำระ </t>
  </si>
  <si>
    <t xml:space="preserve">       ค่าเผื่อหนี้สงสัยจะสูญ</t>
  </si>
  <si>
    <t>ค้างชำระ  1 - 2    เดือน</t>
  </si>
  <si>
    <t>ค้างชำระ  3 - 6    เดือน</t>
  </si>
  <si>
    <t>ค้างชำระ  7 - 12  เดือน</t>
  </si>
  <si>
    <t>ค้างชำระ  12  เดือนขึ้นไป</t>
  </si>
  <si>
    <t>1</t>
  </si>
  <si>
    <t>2</t>
  </si>
  <si>
    <t>25</t>
  </si>
  <si>
    <t>50</t>
  </si>
  <si>
    <t>100</t>
  </si>
  <si>
    <t xml:space="preserve">            บริษัทฯ บันทึกภาษีเงินได้นิติบุคคลที่จะต้องจ่ายในแต่ละปีเป็นค่าใช้จ่ายทั้งหมดในงวด</t>
  </si>
  <si>
    <t xml:space="preserve">            เงินฝากกระแสรายวัน</t>
  </si>
  <si>
    <t xml:space="preserve">            เงินสด</t>
  </si>
  <si>
    <t xml:space="preserve">            เงินฝากออมทรัพย์</t>
  </si>
  <si>
    <t xml:space="preserve">            เงินฝากประจำ</t>
  </si>
  <si>
    <t xml:space="preserve">            ลูกหนี้การค้า </t>
  </si>
  <si>
    <t xml:space="preserve">            หัก  ค่าเผื่อหนี้สงสัยจะสูญ</t>
  </si>
  <si>
    <t xml:space="preserve">            ลูกหนี้การค้าและลูกหนี้เช่าซื้อ - สุทธิ</t>
  </si>
  <si>
    <t xml:space="preserve">            หัก  ดอกผลเช่าซื้อรอตัดบัญชี</t>
  </si>
  <si>
    <t xml:space="preserve">              หุ้นสามัญ 370,000,000 หุ้น </t>
  </si>
  <si>
    <t xml:space="preserve">            ค้างชำระ 7 - 12 เดือน</t>
  </si>
  <si>
    <t xml:space="preserve">       ลูกหนี้เช่าซื้อหักดอกผลเช่าซื้อรอตัดบัญชี</t>
  </si>
  <si>
    <t xml:space="preserve">            ค้างชำระ 1 - 2 เดือน</t>
  </si>
  <si>
    <t xml:space="preserve">            ค้างชำระ 3 - 6 เดือน</t>
  </si>
  <si>
    <t xml:space="preserve">            ค้างชำระเกิน 12 เดือน</t>
  </si>
  <si>
    <t>-  เงินให้กู้ยืมแก่บริษัทย่อย</t>
  </si>
  <si>
    <t>สำนักงานสอบบัญชี  ดี  ไอ  เอ</t>
  </si>
  <si>
    <t>ผู้สอบบัญชีรับอนุญาตเลขทะเบียน  2982</t>
  </si>
  <si>
    <t>เงินกู้ยืมธนาคาร</t>
  </si>
  <si>
    <t xml:space="preserve">            ชำระภายใน 1 ปี</t>
  </si>
  <si>
    <t xml:space="preserve">หัก   เงินกู้ยืมระยะยาวที่ถึงกำหนด </t>
  </si>
  <si>
    <t>หัก  เจ้าหนี้ตามสัญญาปรับ</t>
  </si>
  <si>
    <t xml:space="preserve">        โครงสร้างหนี้ที่ครบ</t>
  </si>
  <si>
    <t xml:space="preserve">           กำหนดชำระภายใน 1 ปี</t>
  </si>
  <si>
    <t>- 13 -</t>
  </si>
  <si>
    <t xml:space="preserve">      ทั้งหมด  ที่แสดงในงบการเงินจึงเกี่ยวข้องกับส่วนงานธุรกิจและส่วนงานภูมิศาสตร์ตามที่กล่าวไว้</t>
  </si>
  <si>
    <t xml:space="preserve">     เงินสดและรายการเทียบเท่าเงินสด   3</t>
  </si>
  <si>
    <t>11</t>
  </si>
  <si>
    <t xml:space="preserve">     ที่ดิน อาคารและอุปกรณ์ - สุทธิ      12</t>
  </si>
  <si>
    <t>6.3,24.1</t>
  </si>
  <si>
    <t>17</t>
  </si>
  <si>
    <t>18</t>
  </si>
  <si>
    <t xml:space="preserve">          กำไรจากการปรับโครงสร้างหนี้   19</t>
  </si>
  <si>
    <t>ลดลงระหว่างงวด</t>
  </si>
  <si>
    <t xml:space="preserve">คงเหลือ -  สุทธิ  </t>
  </si>
  <si>
    <t xml:space="preserve">     ตามที่กล่าวในหมายเหตุ 24</t>
  </si>
  <si>
    <t xml:space="preserve">      มากราย</t>
  </si>
  <si>
    <t>-  ลูกหนี้การค้า</t>
  </si>
  <si>
    <t>-  เจ้าหนี้การค้า</t>
  </si>
  <si>
    <t>-  รายได้จากการขาย</t>
  </si>
  <si>
    <t>-  รายได้ - ดอกเบี้ยรับ</t>
  </si>
  <si>
    <t>-  ซื้อสินค้า</t>
  </si>
  <si>
    <t xml:space="preserve"> - 6 -</t>
  </si>
  <si>
    <t>หัก   ค่าเผื่อการลดมูลค่าของ</t>
  </si>
  <si>
    <t xml:space="preserve">        สินค้าคงเหลือ</t>
  </si>
  <si>
    <t xml:space="preserve">          ลูกหนี้บริษัทที่เกี่ยวข้อง </t>
  </si>
  <si>
    <t>31 ธันวาคม 2546</t>
  </si>
  <si>
    <t>เงินลงทุนในบริษัทย่อย</t>
  </si>
  <si>
    <t xml:space="preserve">     บริษัท  ไดสตาร์เชน  จำกัด </t>
  </si>
  <si>
    <t xml:space="preserve">     บริษัทเงินทุนหลักทรัพย์ มหานครทรัสต์ </t>
  </si>
  <si>
    <t xml:space="preserve">             จำกัด (มหาชน) </t>
  </si>
  <si>
    <t>เงินทุนหลักทรัพย์</t>
  </si>
  <si>
    <t xml:space="preserve">          รายได้จากการขาย</t>
  </si>
  <si>
    <t>เงินกู้ยืมจากกองทุน</t>
  </si>
  <si>
    <t>- 11 -</t>
  </si>
  <si>
    <t>หนี้สินและส่วนของผู้ถือหุ้น (ต่อ)</t>
  </si>
  <si>
    <t>รายได้</t>
  </si>
  <si>
    <t>ค่าใช้จ่าย</t>
  </si>
  <si>
    <t>รวมค่าใช้จ่าย</t>
  </si>
  <si>
    <t>หมายเหตุประกอบงบการเงินเป็นส่วนหนึ่งของงบการเงินนี้</t>
  </si>
  <si>
    <t>สินทรัพย์หมุนเวียน</t>
  </si>
  <si>
    <t>รวมสินทรัพย์</t>
  </si>
  <si>
    <t>หนี้สินหมุนเวียน</t>
  </si>
  <si>
    <t>ส่วนของผู้ถือหุ้น</t>
  </si>
  <si>
    <t xml:space="preserve">         รวมส่วนของผู้ถือหุ้น</t>
  </si>
  <si>
    <t>รวมหนี้สินและส่วนของผู้ถือหุ้น</t>
  </si>
  <si>
    <t>รวม</t>
  </si>
  <si>
    <t>หมายเหตุประกอบงบการเงิน</t>
  </si>
  <si>
    <t>- 2 -</t>
  </si>
  <si>
    <t>- 3 -</t>
  </si>
  <si>
    <t>หัก      ค่าเผื่อหนี้สงสัยจะสูญ</t>
  </si>
  <si>
    <t>ลูกหนี้พนักงาน</t>
  </si>
  <si>
    <t>เงินกู้ยืมระยะยาว</t>
  </si>
  <si>
    <t>สินค้าคงเหลือ - สุทธิ</t>
  </si>
  <si>
    <t>งบกำไรขาดทุน</t>
  </si>
  <si>
    <t>รายการพิเศษ</t>
  </si>
  <si>
    <t>ก่อนรายการพิเศษ</t>
  </si>
  <si>
    <t>หนี้สินและส่วนของผู้ถือหุ้น</t>
  </si>
  <si>
    <t>สินทรัพย์</t>
  </si>
  <si>
    <t>ชื่อกิจการ</t>
  </si>
  <si>
    <t>งบดุล</t>
  </si>
  <si>
    <t xml:space="preserve">ดอกเบี้ยจ่าย </t>
  </si>
  <si>
    <t>เพิ่มขึ้น</t>
  </si>
  <si>
    <t>จำหน่าย</t>
  </si>
  <si>
    <t xml:space="preserve">               -  การชำระดอกเบี้ยและอัตราดอกเบี้ย</t>
  </si>
  <si>
    <t>วันที่ทำสัญญาถึงวันที่ 31 ธันวาคม 2545</t>
  </si>
  <si>
    <t>วันที่ 1 มกราคม 2546 ถึงวันที่ 31 ธันวาคม 2546</t>
  </si>
  <si>
    <t>วันที่ 1 มกราคม 2547 ถึงวันที่ 31 ธันวาคม 2547</t>
  </si>
  <si>
    <t>ไม่คิดดอกเบี้ย</t>
  </si>
  <si>
    <t>คิดดอกเบี้ยอัตราร้อยละ 2</t>
  </si>
  <si>
    <t>คิดดอกเบี้ยอัตราร้อยละ 5</t>
  </si>
  <si>
    <t>- 9 -</t>
  </si>
  <si>
    <t>เจ้าหนี้สัญญาเช่าระยะยาว</t>
  </si>
  <si>
    <t>เงินกู้ยืมสถาบันการเงิน</t>
  </si>
  <si>
    <t>โอนเข้า (ออก)</t>
  </si>
  <si>
    <t>เงินลงทุนในสิทธิเรียกร้อง</t>
  </si>
  <si>
    <t xml:space="preserve">            เงินลงทุนในสิทธิเรียกร้อง เป็นเงินลงทุนในสิทธิเรียกร้องประเภทสินเชื่อเช่าซื้อรถยนต์ ซึ่งสิทธิเรียกร้องเหล่านี้ไม่มี</t>
  </si>
  <si>
    <t xml:space="preserve">     ข้อมูลราคาตลาดซื้อขายคล่อง      ดังนั้นเงินลงทุนดังกล่าวจึงแสดงในงบดุลด้วยมูลค่าตามราคาเงินลงทุนสุทธิ     เนื่องจาก</t>
  </si>
  <si>
    <t xml:space="preserve">     ยุติธรรม  ณ  วันที่ในงบดุล </t>
  </si>
  <si>
    <t xml:space="preserve">     ความไม่แน่นอนทางเศรษฐกิจ      ซึ่งเป็นปัจจัยสำคัญในการกำหนดมูลค่ายุติธรรม      ดังนั้นบริษัทฯ   จึงไม่ได้ปรับมูลค่า</t>
  </si>
  <si>
    <t xml:space="preserve">            บริษัทฯ  ตีราคาสินค้าคงเหลือในราคาทุน  โดยวิธีถัวเฉลี่ยถ่วงน้ำหนักหรือมูลค่าสุทธิที่คาดว่าจะได้รับแล้วแต่ราคาใด</t>
  </si>
  <si>
    <t xml:space="preserve">     โดยบันทึกในบัญชี "รายได้อื่น"</t>
  </si>
  <si>
    <t xml:space="preserve">     บันทึกกลับรายการจากการด้อยค่าต่อเมื่อมีข้อบ่งชี้ว่าการด้อยค่านั้น   ไม่มีอยู่อีกต่อไป  หรือยังมีอยู่แต่เป็นไปในทางที่ลดลง</t>
  </si>
  <si>
    <t xml:space="preserve">    บริษัทฯ  และบริษัทย่อย  บันทึกสิทธิเรียกร้องดังกล่าวตามราคาซื้อสุทธิ  </t>
  </si>
  <si>
    <t xml:space="preserve">สินทรัพย์ไม่หมุนเวียน </t>
  </si>
  <si>
    <t>หนี้สินไม่หมุนเวียน</t>
  </si>
  <si>
    <t xml:space="preserve">รวมรายได้ </t>
  </si>
  <si>
    <t xml:space="preserve">กำไรสุทธิ </t>
  </si>
  <si>
    <t xml:space="preserve">กำไรต่อหุ้นขั้นพื้นฐาน </t>
  </si>
  <si>
    <t>งบแสดงการเปลี่ยนแปลงในส่วนของผู้ถือหุ้นงบเฉพาะบริษัท</t>
  </si>
  <si>
    <t>กำไร(ขาดทุน)สะสม</t>
  </si>
  <si>
    <t>จัดสรรแล้ว</t>
  </si>
  <si>
    <t>ยังไม่จัดสรร</t>
  </si>
  <si>
    <t>ทุนเรือนหุ้นที่ออก</t>
  </si>
  <si>
    <t>และเรียกชำระแล้ว</t>
  </si>
  <si>
    <t>งบการเงินเฉพาะบริษัท</t>
  </si>
  <si>
    <t>งบการเงินรวม</t>
  </si>
  <si>
    <t xml:space="preserve">ลูกหนี้พนักงาน - สุทธิ </t>
  </si>
  <si>
    <t xml:space="preserve">          รายได้อื่น</t>
  </si>
  <si>
    <t xml:space="preserve">          ต้นทุนขาย</t>
  </si>
  <si>
    <t xml:space="preserve">          ค่าใช้จ่ายในการขายและบริหาร</t>
  </si>
  <si>
    <t xml:space="preserve">          หนี้สงสัยจะสูญ</t>
  </si>
  <si>
    <t>หน่วย : บาท</t>
  </si>
  <si>
    <t>อาคารและส่วนปรับปรุง</t>
  </si>
  <si>
    <t>เครื่องใช้สำนักงานและเครื่องตกแต่งสำนักงาน</t>
  </si>
  <si>
    <t>ระบบไฟฟ้าและระบบปรับอากาศ</t>
  </si>
  <si>
    <t>ยานพาหนะ</t>
  </si>
  <si>
    <t>20  ปี</t>
  </si>
  <si>
    <t xml:space="preserve">  5  ปี</t>
  </si>
  <si>
    <t xml:space="preserve">     </t>
  </si>
  <si>
    <t xml:space="preserve">งบการเงินรวม </t>
  </si>
  <si>
    <t xml:space="preserve">การบัญชีที่รับรองทั่วไปจากการสอบทานของข้าพเจ้า </t>
  </si>
  <si>
    <t xml:space="preserve">          รายได้ดอกผลจากการขาย</t>
  </si>
  <si>
    <t xml:space="preserve">                 ตามสัญญาเช่าซื้อ</t>
  </si>
  <si>
    <t xml:space="preserve">     พนักงานแต่ละราย   โดยมีหลักเกณฑ์การตั้งในอัตราร้อยละ 75 ของยอดลูกหนี้คงเหลือ</t>
  </si>
  <si>
    <t xml:space="preserve">      ขายลด  จำนวน 38 ล้านบาท  อัตราดอกเบี้ยร้อยละ 10  จ่ายชำระครบเมื่อวันที่  25  กุมภาพันธ์ 2547  </t>
  </si>
  <si>
    <t xml:space="preserve">       ไตรมาสที่ 2/2547  ได้ยกเลิกวงเงินเบิกเกินบัญชีดังกล่าวแล้ว</t>
  </si>
  <si>
    <t xml:space="preserve">               ณ วันที่ 30  มิถุนายน  2547  บริษัทฯ และบริษัทย่อย  มีภาระผูกพันที่ต้องจ่ายชำระตามสัญญาเช่าการเงินแต่ละปีดังนี้</t>
  </si>
  <si>
    <t>2551</t>
  </si>
  <si>
    <t xml:space="preserve">               71.08 ล้านบาท) </t>
  </si>
  <si>
    <t xml:space="preserve">     3.2  เงินสดจ่ายในระหว่างงวด 6 เดือน สิ้นสุดวันที่ 30 มิถุนายน   มีดังนี้</t>
  </si>
  <si>
    <t xml:space="preserve">     เจ้าหนี้การค้าและตั๋วเงินจ่าย</t>
  </si>
  <si>
    <t xml:space="preserve">              หุ้นสามัญ 480,000,000 หุ้น มูลค่า</t>
  </si>
  <si>
    <t>หุ้นละ 1 บาท</t>
  </si>
  <si>
    <t>สำหรับงวด  6  เดือน  สิ้นสุดวันที่  30 มิถุนายน 2547  (ยังไม่ได้ตรวจสอบ/สอบทานแล้ว)</t>
  </si>
  <si>
    <t>และสำหรับงวด  6  เดือน  สิ้นสุดวันที่  30 มิถุนายน 2546  (ยังไม่ได้ตรวจสอบ/ยังไม่ได้สอบทาน)</t>
  </si>
  <si>
    <t>สำหรับงวด  3  เดือน  สิ้นสุดวันที่  30 มิถุนายน 2547  (ยังไม่ได้ตรวจสอบ/สอบทานแล้ว)</t>
  </si>
  <si>
    <t>และสำหรับงวด  3  เดือน  สิ้นสุดวันที่  30 มิถุนายน 2546  (ยังไม่ได้ตรวจสอบ/ยังไม่ได้สอบทาน)</t>
  </si>
  <si>
    <t>กำไรสุทธิสำหรับงวด 6 เดือน</t>
  </si>
  <si>
    <t>ยอดคงเหลือ ณ วันที่ 30 มิถุนายน 2546</t>
  </si>
  <si>
    <t>ยอดคงเหลือ ณ วันที่ 30 มิถุนายน 2547</t>
  </si>
  <si>
    <t xml:space="preserve">       ณ วันที่ 30 มิถุนายน 2546</t>
  </si>
  <si>
    <t xml:space="preserve">       ณ วันที่ 30 มิถุนายน 2547</t>
  </si>
  <si>
    <t>หุ้นสามัญ</t>
  </si>
  <si>
    <t>สำหรับงวด  6  เดือน  สิ้นสุดวันที่  30  มิถุนายน  2547  (ยังไม่ได้ตรวจสอบ/สอบทานแล้ว)</t>
  </si>
  <si>
    <t>และสำหรับงวด  6  เดือน  สิ้นสุดวันที่  30  มิถุนายน  2546  (ยังไม่ได้ตรวจสอบ/ยังไม่ได้สอบทาน)</t>
  </si>
  <si>
    <t>บริษัท  ดี อี แคปปิตอล  จำกัด (มหาชน)  และบริษัทย่อย</t>
  </si>
  <si>
    <t>เงินสดรับจากการเพิ่มทุน</t>
  </si>
  <si>
    <t xml:space="preserve">      จดจำนองเพื่อเป็นหลักประกันเงินเบิกเกินบัญชีและเงินกู้ยืมจากธนาคารและเงินกู้ยืมจากสถาบันการเงิน ตามหมายเหตุ 13</t>
  </si>
  <si>
    <t xml:space="preserve"> </t>
  </si>
  <si>
    <t xml:space="preserve">และงบกำไรขาดทุนเฉพาะบริษัท    สำหรับงวด   3   เดือน   และ    6   เดือน   สิ้นสุดวันที่   30    มิถุนายน   2547   </t>
  </si>
  <si>
    <t xml:space="preserve">งบกระแสเงินสดรวมและงบกระแสเงินสดเฉพาะบริษัท สำหรับงวด   6    เดือนสิ้นสุดวันที่  30   มิถุนายน  2547  </t>
  </si>
  <si>
    <t xml:space="preserve">              บริษัทฯ มีอำนาจในการพิจารณากำหนดราคาซื้อขายสินทรัพย์และหนี้สินและราคาตลาดที่เหมาะสม </t>
  </si>
  <si>
    <t xml:space="preserve">งบการเงินเฉพาะบริษัท </t>
  </si>
  <si>
    <t>ประเภทกิจการ</t>
  </si>
  <si>
    <t>ทุนชำระแล้ว (บาท)</t>
  </si>
  <si>
    <t>วิธีราคาทุน (บาท)</t>
  </si>
  <si>
    <t>วิธีส่วนได้เสีย (บาท)</t>
  </si>
  <si>
    <t xml:space="preserve">                     รวม</t>
  </si>
  <si>
    <t>หัก  ค่าเผื่อการลดมูลค่าเงินลงทุน</t>
  </si>
  <si>
    <t xml:space="preserve">                     สุทธิ</t>
  </si>
  <si>
    <t>หมายเหตุ</t>
  </si>
  <si>
    <t xml:space="preserve">   7</t>
  </si>
  <si>
    <t xml:space="preserve">   8</t>
  </si>
  <si>
    <t xml:space="preserve">   9</t>
  </si>
  <si>
    <t xml:space="preserve"> 10</t>
  </si>
  <si>
    <t xml:space="preserve"> 14</t>
  </si>
  <si>
    <t xml:space="preserve"> 15</t>
  </si>
  <si>
    <t xml:space="preserve"> 13</t>
  </si>
  <si>
    <t>2.  สรุปนโยบายการบัญชีที่สำคัญ</t>
  </si>
  <si>
    <t xml:space="preserve">     2.1  การบันทึกรายได้และค่าใช้จ่าย ดังนี้</t>
  </si>
  <si>
    <t xml:space="preserve">            2.1.3  รายได้อื่นและค่าใช้จ่ายรับรู้ตามเกณฑ์คงค้าง</t>
  </si>
  <si>
    <t xml:space="preserve">     บริษัทเงินทุนหลักทรัพย์ ซิทก้า </t>
  </si>
  <si>
    <t xml:space="preserve">     ที่ดินแสดงด้วยราคาทุนหักค่าเผื่อการด้อยค่าของสินทรัพย์</t>
  </si>
  <si>
    <t>ค่าเผื่อหนี้สงสัยจะสูญต้นงวด</t>
  </si>
  <si>
    <t>หนี้สงสัยจะสูญ</t>
  </si>
  <si>
    <t>หนี้สูญ</t>
  </si>
  <si>
    <t>ค่าเผื่อหนี้สงสัยจะสูญปลายงวด</t>
  </si>
  <si>
    <t xml:space="preserve"> - 5 -</t>
  </si>
  <si>
    <t>- 12 -</t>
  </si>
  <si>
    <t xml:space="preserve">วันที่ 1 มกราคม 2548 เป็นต้นไปจนกว่าจะชำระเสร็จสิ้น                        </t>
  </si>
  <si>
    <t>ภายหลังจากวันที่ในรายงานนั้น</t>
  </si>
  <si>
    <t xml:space="preserve">            หลังจากได้ตัดยอดคงเหลือและรายการระหว่างกันที่มีสาระสำคัญแล้ว</t>
  </si>
  <si>
    <t>-  ค่าใช้จ่ายในการขายและบริหาร                     0.00</t>
  </si>
  <si>
    <t>ลูกหนี้ทำสัญญาชดใช้</t>
  </si>
  <si>
    <t xml:space="preserve">       ความเสียหาย</t>
  </si>
  <si>
    <t>ณ  วันที่  30  มิถุนายน  2547  (ยังไม่ได้ตรวจสอบ/สอบทานแล้ว)</t>
  </si>
  <si>
    <t xml:space="preserve">     3.1  เงินสดและรายการเทียบเท่าเงินสด</t>
  </si>
  <si>
    <t>30 มิถุนายน 2547 บาท 31 ธันวาคม 2546</t>
  </si>
  <si>
    <t>เสนอ  ผู้ถือหุ้นบริษัท  ดี อี แคปปิตอล  จำกัด  (มหาชน)  และบริษัทย่อย</t>
  </si>
  <si>
    <t xml:space="preserve">           (เดิมชื่อ  บริษัท ไดสตาร์ ไดเร็ค  จำกัด)</t>
  </si>
  <si>
    <t>ข้าพเจ้าได้สอบทานงบดุลรวมและงบดุลเฉพาะบริษัท ณ วันที่ 30 มิถุนายน 2547 งบกำไรขาดทุนรวม</t>
  </si>
  <si>
    <t>วันที่  27  กรกฎาคม  2547</t>
  </si>
  <si>
    <t xml:space="preserve">            ลูกหนี้ตามสัญญาเช่าซื้อ - รายย่อย</t>
  </si>
  <si>
    <t xml:space="preserve">            ลูกหนี้ตามสัญญาเช่าซื้อ - ตัวแทน</t>
  </si>
  <si>
    <t>30 มิถุนายน 2547 บาท 30 มิถุนายน 2546</t>
  </si>
  <si>
    <t xml:space="preserve">     หักกลบกับเจ้าหนี้ค่าซื้อทรัพย์สินระหว่างกัน</t>
  </si>
  <si>
    <t>30 มิถุนายน 2547</t>
  </si>
  <si>
    <t xml:space="preserve">            ณ   วันที่   30  มิถุนายน   2547    บริษัทฯ    มีสินทรัพย์ถาวรที่หักมูลค่าหมดแล้ว       แต่ยังใช้งานอยู่ซึ่งมีราคาทุนจำนวน</t>
  </si>
  <si>
    <t xml:space="preserve">             ณ  วันที่ 30 มิถุนายน 2547  ที่ดิน  อาคารกรรมสิทธิในอาคารชุดของบริษัทฯ ราคาทุนจำนวน  43.80 ล้านบาท  ได้นำไป</t>
  </si>
  <si>
    <t>เงินกู้ยืมจากธนาคาร</t>
  </si>
  <si>
    <t xml:space="preserve">            แห่งที่ 1</t>
  </si>
  <si>
    <t xml:space="preserve">            แห่งที่ 2</t>
  </si>
  <si>
    <t xml:space="preserve">      24.4  บริษัทฯ  ประกอบธุรกิจจำหน่ายเครื่องใช้ไฟฟ้า และรถจักรยานยนต์ โดยการขายสดและผ่อนชำระ </t>
  </si>
  <si>
    <t>ซึ่งผู้บริหารของกิจการเป็นผู้รับผิดชอบต่อความถูกต้องและครบถ้วนของข้อมูลในงบการเงินเหล่านี้ ส่วนข้าพเจ้า</t>
  </si>
  <si>
    <t xml:space="preserve">งบแสดงการเปลี่ยนแปลงในส่วนของผู้ถือหุ้นรวมและงบแสดงการเปลี่ยนแปลงในส่วนของผู้ถือหุ้นเฉพาะบริษัท </t>
  </si>
  <si>
    <t xml:space="preserve">               ตามหมายเหตุประกอบงบการเงินข้อ 15.1</t>
  </si>
  <si>
    <t xml:space="preserve">     ต่อปี  ครบกำหนดเดือนกรกฎาคม - สิงหาคม  2547   </t>
  </si>
  <si>
    <t xml:space="preserve">               เงินลงทุนในบริษัทอื่น  เป็นเงินลงทุนในหุ้นสามัญของบริษัทเงินทุนหลักทรัพย์ มหานครทรัสต์ จำกัด (มหาชน) และบริษัทเงินทุนหลักทรัพย์ ซิทก้า จำกัด (มหาชน) ซึ่งถูกกระทรวงการคลังสั่งปิดกิจการ เมื่อวันที่ 8 ธันวาคม </t>
  </si>
  <si>
    <t>TFB MLR</t>
  </si>
  <si>
    <t xml:space="preserve">          ที่เกี่ยวข้องกัน </t>
  </si>
  <si>
    <t xml:space="preserve">     สินค้าคงเหลือ - สุทธิ </t>
  </si>
  <si>
    <t xml:space="preserve">     สินทรัพย์หมุนเวียนอื่น</t>
  </si>
  <si>
    <t>รวมสินทรัพย์หมุนเวียน</t>
  </si>
  <si>
    <t xml:space="preserve">     ลูกหนี้พนักงาน  -  สุทธิ </t>
  </si>
  <si>
    <t xml:space="preserve">     เงินลงทุนระยะยาวอื่น</t>
  </si>
  <si>
    <t xml:space="preserve">     สินทรัพย์ไม่หมุนเวียนอื่น</t>
  </si>
  <si>
    <t>รวมสินทรัพย์ไม่หมุนเวียน</t>
  </si>
  <si>
    <t>4</t>
  </si>
  <si>
    <t>6</t>
  </si>
  <si>
    <t xml:space="preserve">     เงินให้กู้ยืมระยะสั้นแก่กิจการ</t>
  </si>
  <si>
    <t xml:space="preserve">     ลูกหนี้การค้าและลูกหนี้ตาม</t>
  </si>
  <si>
    <t xml:space="preserve">          สัญญาเช่าซื้อ - สุทธิ</t>
  </si>
  <si>
    <t>7</t>
  </si>
  <si>
    <t>8</t>
  </si>
  <si>
    <t xml:space="preserve">     เจ้าหนี้สัญญาเช่าระยะยาว </t>
  </si>
  <si>
    <t xml:space="preserve">     เงินประกันพนักงาน</t>
  </si>
  <si>
    <t>รวมหนี้สินไม่หมุนเวียน</t>
  </si>
  <si>
    <t>รวมหนี้สิน</t>
  </si>
  <si>
    <t xml:space="preserve">     เจ้าหนี้ตามสัญญาปรับ</t>
  </si>
  <si>
    <t xml:space="preserve">          โครงสร้างหนี้</t>
  </si>
  <si>
    <t xml:space="preserve">     เงินกู้ยืมระยะยาวที่ถึงกำหนดชำระ</t>
  </si>
  <si>
    <t xml:space="preserve">          ภายใน 1 ปี</t>
  </si>
  <si>
    <t xml:space="preserve">     เจ้าหนี้สัญญาเช่าระยะยาวที่ถึงกำหนด</t>
  </si>
  <si>
    <t xml:space="preserve">          ชำระภายใน 1 ปี</t>
  </si>
  <si>
    <t xml:space="preserve">     หนี้สินหมุนเวียนอื่น</t>
  </si>
  <si>
    <t>รวมหนี้สินหมุนเวียน</t>
  </si>
  <si>
    <t xml:space="preserve">          ค่าใช้จ่ายค้างจ่าย</t>
  </si>
  <si>
    <t xml:space="preserve">          ภาษีขายเช่าซื้อรอตัดบัญชี </t>
  </si>
  <si>
    <t xml:space="preserve">     เงินกู้ยืมระยะยาว</t>
  </si>
  <si>
    <t xml:space="preserve">     ทุนเรือนหุ้น</t>
  </si>
  <si>
    <t xml:space="preserve">          ทุนจดทะเบียน</t>
  </si>
  <si>
    <t xml:space="preserve">              หุ้นสามัญ 36,000,000 หุ้น มูลค่า</t>
  </si>
  <si>
    <t>หุ้นละ 10 บาท</t>
  </si>
  <si>
    <t xml:space="preserve">          ทุนที่ออกและเรียกชำระแล้ว</t>
  </si>
  <si>
    <t xml:space="preserve">              หุ้นสามัญ 36,000,000 หุ้น </t>
  </si>
  <si>
    <t xml:space="preserve">     กำไร(ขาดทุน)สะสม</t>
  </si>
  <si>
    <t xml:space="preserve">          จัดสรรแล้ว</t>
  </si>
  <si>
    <t xml:space="preserve">               สำรองตามกฎหมาย</t>
  </si>
  <si>
    <t xml:space="preserve">           ยังไม่ได้จัดสรร</t>
  </si>
  <si>
    <t>1.  เกณฑ์ในการจัดทำและเสนองบการเงิน</t>
  </si>
  <si>
    <t xml:space="preserve">     2.3  ค่าเผื่อหนี้สงสัยจะสูญ</t>
  </si>
  <si>
    <t>ร้อยละ</t>
  </si>
  <si>
    <t xml:space="preserve">     2.2  เงินสดและรายการเทียบเท่าเงินสด</t>
  </si>
  <si>
    <t xml:space="preserve">     ในมูลค่าน้อย</t>
  </si>
  <si>
    <t xml:space="preserve">                       แสดงด้วยราคาทุนหักด้วยค่าเผื่อการด้อยค่าของเงินลงทุน  (ถ้ามี)</t>
  </si>
  <si>
    <t xml:space="preserve">     เงินเบิกเกินบัญชีและเงินกู้ยืม</t>
  </si>
  <si>
    <t xml:space="preserve">4.  ลูกหนี้การค้าและลูกหนี้ตามสัญญาเช่าซื้อ - สุทธิ </t>
  </si>
  <si>
    <t>ลูกหนี้เช่าซื้อหลังหักดอกผลรอตัดบัญชี</t>
  </si>
  <si>
    <t>ราคาทุน :-</t>
  </si>
  <si>
    <t>ค่าเสื่อมราคาสะสม :-</t>
  </si>
  <si>
    <t xml:space="preserve">    อาคาร</t>
  </si>
  <si>
    <t xml:space="preserve">    ส่วนปรับปรุงอาคาร</t>
  </si>
  <si>
    <t xml:space="preserve">    ส่วนปรับปรุงอาคารเช่า</t>
  </si>
  <si>
    <t xml:space="preserve">    เครื่องใช้สำนักงาน </t>
  </si>
  <si>
    <t xml:space="preserve">    เครื่องตกแต่งสำนักงาน </t>
  </si>
  <si>
    <t xml:space="preserve">    ระบบคอมพิวเตอร์และอุปกรณ์ </t>
  </si>
  <si>
    <t xml:space="preserve">    ระบบไฟฟ้า</t>
  </si>
  <si>
    <t xml:space="preserve">    ระบบปรับอากาศ</t>
  </si>
  <si>
    <t xml:space="preserve">    ยานพาหนะ</t>
  </si>
  <si>
    <t xml:space="preserve">    มูลค่าสุทธิทางบัญชี </t>
  </si>
  <si>
    <t xml:space="preserve">    ค่าเสื่อมราคา   : </t>
  </si>
  <si>
    <t>เงินเบิกเกินบัญชีธนาคาร</t>
  </si>
  <si>
    <t>เจ้าหนี้สัญญาเช่าซื้อ</t>
  </si>
  <si>
    <t>หัก  ดอกเบี้ยรอตัดจำหน่าย</t>
  </si>
  <si>
    <t>คงเหลือ</t>
  </si>
  <si>
    <t>หัก  ส่วนของเจ้าหนี้สัญญาเช่า</t>
  </si>
  <si>
    <t xml:space="preserve">         ระยะยาวที่ถึงกำหนด</t>
  </si>
  <si>
    <t>ส่วนแบ่งขาดทุนจากเงินลงทุนตามวิธีส่วนได้เสีย</t>
  </si>
  <si>
    <t>-  รายได้อื่น</t>
  </si>
  <si>
    <t xml:space="preserve"> - 7 -</t>
  </si>
  <si>
    <t>- 10 -</t>
  </si>
  <si>
    <t>- 17 -</t>
  </si>
  <si>
    <t xml:space="preserve">        ส่วนของผู้ถือหุ้นส่วนน้อย</t>
  </si>
  <si>
    <t xml:space="preserve">             ชำระภายใน 1 ปี</t>
  </si>
  <si>
    <t>เจ้าหนี้สัญญาเช่าระยะยาว - สุทธิ</t>
  </si>
  <si>
    <t>ปี</t>
  </si>
  <si>
    <t>9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</si>
</sst>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#,##0.0_);[Red]\(#,##0.0\)"/>
    <numFmt numFmtId="201" formatCode="#,##0.00_);\(#,##0.00\)"/>
    <numFmt numFmtId="202" formatCode="#,##0.00;[Red]\(#,##0.00\)"/>
    <numFmt numFmtId="203" formatCode="#,##0.00_);[Red]\(#,##0.00\)"/>
  </numFmts>
  <fonts count="9">
    <font>
      <sz val="16"/>
      <name val="AngsanaUPC"/>
      <family val="0"/>
    </font>
    <font>
      <sz val="12"/>
      <name val="Helv"/>
      <family val="0"/>
    </font>
    <font>
      <sz val="14"/>
      <name val="AngsanaUPC"/>
      <family val="1"/>
    </font>
    <font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6"/>
      <color indexed="8"/>
      <name val="Angsana New"/>
      <family val="1"/>
    </font>
    <font>
      <u val="single"/>
      <sz val="16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39" fontId="1" fillId="0" borderId="0">
      <alignment/>
      <protection/>
    </xf>
  </cellStyleXfs>
  <cellXfs count="155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Border="1" applyAlignment="1">
      <alignment/>
    </xf>
    <xf numFmtId="40" fontId="0" fillId="0" borderId="0" xfId="22" applyNumberFormat="1" applyFont="1">
      <alignment/>
      <protection/>
    </xf>
    <xf numFmtId="40" fontId="0" fillId="0" borderId="0" xfId="22" applyNumberFormat="1" applyFont="1" applyAlignment="1" applyProtection="1">
      <alignment horizontal="left"/>
      <protection/>
    </xf>
    <xf numFmtId="40" fontId="0" fillId="0" borderId="0" xfId="22" applyNumberFormat="1" applyFont="1" applyBorder="1">
      <alignment/>
      <protection/>
    </xf>
    <xf numFmtId="40" fontId="0" fillId="0" borderId="0" xfId="22" applyNumberFormat="1" applyFont="1" applyBorder="1" applyAlignment="1" applyProtection="1">
      <alignment horizontal="left"/>
      <protection/>
    </xf>
    <xf numFmtId="39" fontId="0" fillId="0" borderId="0" xfId="22" applyNumberFormat="1" applyFont="1">
      <alignment/>
      <protection/>
    </xf>
    <xf numFmtId="39" fontId="0" fillId="0" borderId="0" xfId="22" applyNumberFormat="1" applyFont="1" applyAlignment="1" applyProtection="1">
      <alignment horizontal="left"/>
      <protection/>
    </xf>
    <xf numFmtId="39" fontId="0" fillId="0" borderId="0" xfId="22" applyNumberFormat="1" applyFont="1" applyBorder="1">
      <alignment/>
      <protection/>
    </xf>
    <xf numFmtId="39" fontId="0" fillId="0" borderId="0" xfId="22" applyNumberFormat="1" applyFont="1" applyAlignment="1" applyProtection="1">
      <alignment horizontal="center"/>
      <protection/>
    </xf>
    <xf numFmtId="39" fontId="0" fillId="0" borderId="0" xfId="22" applyNumberFormat="1" applyFont="1" applyBorder="1" applyAlignment="1">
      <alignment horizontal="center"/>
      <protection/>
    </xf>
    <xf numFmtId="39" fontId="0" fillId="0" borderId="0" xfId="22" applyNumberFormat="1" applyFont="1" applyBorder="1" applyAlignment="1" quotePrefix="1">
      <alignment horizontal="center"/>
      <protection/>
    </xf>
    <xf numFmtId="39" fontId="0" fillId="0" borderId="1" xfId="22" applyNumberFormat="1" applyFont="1" applyBorder="1" applyAlignment="1">
      <alignment horizontal="center"/>
      <protection/>
    </xf>
    <xf numFmtId="39" fontId="0" fillId="0" borderId="1" xfId="22" applyNumberFormat="1" applyFont="1" applyBorder="1">
      <alignment/>
      <protection/>
    </xf>
    <xf numFmtId="39" fontId="0" fillId="0" borderId="0" xfId="0" applyNumberFormat="1" applyFont="1" applyAlignment="1">
      <alignment/>
    </xf>
    <xf numFmtId="39" fontId="0" fillId="0" borderId="0" xfId="22" applyNumberFormat="1" applyFont="1" applyBorder="1" applyAlignment="1" applyProtection="1">
      <alignment horizontal="center"/>
      <protection/>
    </xf>
    <xf numFmtId="39" fontId="0" fillId="0" borderId="1" xfId="22" applyNumberFormat="1" applyFont="1" applyBorder="1" applyAlignment="1" applyProtection="1">
      <alignment horizontal="center"/>
      <protection/>
    </xf>
    <xf numFmtId="39" fontId="0" fillId="0" borderId="1" xfId="22" applyNumberFormat="1" applyFont="1" applyBorder="1" applyAlignment="1" applyProtection="1">
      <alignment horizontal="right"/>
      <protection/>
    </xf>
    <xf numFmtId="39" fontId="0" fillId="0" borderId="0" xfId="22" applyNumberFormat="1" applyFont="1" applyAlignment="1">
      <alignment horizontal="center"/>
      <protection/>
    </xf>
    <xf numFmtId="39" fontId="0" fillId="0" borderId="0" xfId="22" applyNumberFormat="1" applyFont="1" applyBorder="1" applyAlignment="1" applyProtection="1">
      <alignment horizontal="left"/>
      <protection/>
    </xf>
    <xf numFmtId="39" fontId="0" fillId="0" borderId="2" xfId="22" applyNumberFormat="1" applyFont="1" applyBorder="1">
      <alignment/>
      <protection/>
    </xf>
    <xf numFmtId="39" fontId="0" fillId="0" borderId="3" xfId="22" applyNumberFormat="1" applyFont="1" applyBorder="1" applyAlignment="1">
      <alignment horizontal="center"/>
      <protection/>
    </xf>
    <xf numFmtId="39" fontId="0" fillId="0" borderId="0" xfId="0" applyNumberFormat="1" applyBorder="1" applyAlignment="1">
      <alignment horizontal="center"/>
    </xf>
    <xf numFmtId="39" fontId="0" fillId="0" borderId="1" xfId="0" applyNumberFormat="1" applyBorder="1" applyAlignment="1">
      <alignment/>
    </xf>
    <xf numFmtId="39" fontId="0" fillId="0" borderId="1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4" xfId="0" applyNumberFormat="1" applyFont="1" applyBorder="1" applyAlignment="1">
      <alignment/>
    </xf>
    <xf numFmtId="201" fontId="0" fillId="0" borderId="0" xfId="0" applyNumberFormat="1" applyAlignment="1">
      <alignment/>
    </xf>
    <xf numFmtId="201" fontId="0" fillId="0" borderId="0" xfId="22" applyNumberFormat="1" applyFont="1" applyAlignment="1" applyProtection="1">
      <alignment horizontal="left"/>
      <protection/>
    </xf>
    <xf numFmtId="201" fontId="0" fillId="0" borderId="0" xfId="22" applyNumberFormat="1" applyFont="1">
      <alignment/>
      <protection/>
    </xf>
    <xf numFmtId="201" fontId="0" fillId="0" borderId="0" xfId="22" applyNumberFormat="1" applyFont="1" applyBorder="1">
      <alignment/>
      <protection/>
    </xf>
    <xf numFmtId="201" fontId="0" fillId="0" borderId="5" xfId="22" applyNumberFormat="1" applyFont="1" applyBorder="1" applyAlignment="1" quotePrefix="1">
      <alignment horizontal="center"/>
      <protection/>
    </xf>
    <xf numFmtId="201" fontId="0" fillId="0" borderId="5" xfId="22" applyNumberFormat="1" applyFont="1" applyBorder="1">
      <alignment/>
      <protection/>
    </xf>
    <xf numFmtId="201" fontId="0" fillId="0" borderId="5" xfId="22" applyNumberFormat="1" applyFont="1" applyBorder="1" applyAlignment="1">
      <alignment horizontal="center"/>
      <protection/>
    </xf>
    <xf numFmtId="201" fontId="0" fillId="0" borderId="5" xfId="0" applyNumberFormat="1" applyBorder="1" applyAlignment="1">
      <alignment/>
    </xf>
    <xf numFmtId="201" fontId="0" fillId="0" borderId="0" xfId="22" applyNumberFormat="1" applyFont="1" applyAlignment="1" quotePrefix="1">
      <alignment horizontal="center"/>
      <protection/>
    </xf>
    <xf numFmtId="201" fontId="0" fillId="0" borderId="0" xfId="22" applyNumberFormat="1" applyFont="1" applyAlignment="1">
      <alignment horizontal="center"/>
      <protection/>
    </xf>
    <xf numFmtId="201" fontId="0" fillId="0" borderId="0" xfId="22" applyNumberFormat="1" applyFont="1" applyAlignment="1" quotePrefix="1">
      <alignment/>
      <protection/>
    </xf>
    <xf numFmtId="201" fontId="0" fillId="0" borderId="4" xfId="22" applyNumberFormat="1" applyFont="1" applyBorder="1">
      <alignment/>
      <protection/>
    </xf>
    <xf numFmtId="201" fontId="0" fillId="0" borderId="3" xfId="22" applyNumberFormat="1" applyFont="1" applyBorder="1">
      <alignment/>
      <protection/>
    </xf>
    <xf numFmtId="201" fontId="0" fillId="0" borderId="1" xfId="22" applyNumberFormat="1" applyFont="1" applyBorder="1">
      <alignment/>
      <protection/>
    </xf>
    <xf numFmtId="203" fontId="0" fillId="0" borderId="0" xfId="22" applyNumberFormat="1" applyFont="1" applyAlignment="1" applyProtection="1" quotePrefix="1">
      <alignment horizontal="center"/>
      <protection/>
    </xf>
    <xf numFmtId="203" fontId="3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15" applyNumberFormat="1" applyFont="1" applyAlignment="1">
      <alignment/>
    </xf>
    <xf numFmtId="203" fontId="0" fillId="0" borderId="0" xfId="0" applyNumberFormat="1" applyFont="1" applyBorder="1" applyAlignment="1">
      <alignment/>
    </xf>
    <xf numFmtId="203" fontId="0" fillId="0" borderId="0" xfId="0" applyNumberFormat="1" applyFont="1" applyAlignment="1">
      <alignment horizontal="center"/>
    </xf>
    <xf numFmtId="203" fontId="0" fillId="0" borderId="1" xfId="0" applyNumberFormat="1" applyFont="1" applyBorder="1" applyAlignment="1">
      <alignment horizontal="center"/>
    </xf>
    <xf numFmtId="203" fontId="0" fillId="0" borderId="1" xfId="0" applyNumberFormat="1" applyFont="1" applyBorder="1" applyAlignment="1">
      <alignment/>
    </xf>
    <xf numFmtId="203" fontId="0" fillId="0" borderId="0" xfId="0" applyNumberFormat="1" applyFont="1" applyBorder="1" applyAlignment="1">
      <alignment horizontal="center"/>
    </xf>
    <xf numFmtId="203" fontId="0" fillId="0" borderId="1" xfId="22" applyNumberFormat="1" applyFont="1" applyBorder="1" applyAlignment="1" applyProtection="1" quotePrefix="1">
      <alignment horizontal="center"/>
      <protection/>
    </xf>
    <xf numFmtId="203" fontId="0" fillId="0" borderId="0" xfId="22" applyNumberFormat="1" applyFont="1" applyAlignment="1">
      <alignment/>
      <protection/>
    </xf>
    <xf numFmtId="203" fontId="0" fillId="0" borderId="0" xfId="0" applyNumberFormat="1" applyFont="1" applyBorder="1" applyAlignment="1" quotePrefix="1">
      <alignment/>
    </xf>
    <xf numFmtId="203" fontId="7" fillId="0" borderId="0" xfId="0" applyNumberFormat="1" applyFont="1" applyAlignment="1" quotePrefix="1">
      <alignment/>
    </xf>
    <xf numFmtId="203" fontId="7" fillId="0" borderId="0" xfId="0" applyNumberFormat="1" applyFont="1" applyAlignment="1">
      <alignment/>
    </xf>
    <xf numFmtId="203" fontId="0" fillId="0" borderId="0" xfId="15" applyNumberFormat="1" applyFont="1" applyAlignment="1" quotePrefix="1">
      <alignment horizontal="center"/>
    </xf>
    <xf numFmtId="203" fontId="3" fillId="0" borderId="0" xfId="15" applyNumberFormat="1" applyFont="1" applyAlignment="1">
      <alignment/>
    </xf>
    <xf numFmtId="203" fontId="0" fillId="0" borderId="4" xfId="15" applyNumberFormat="1" applyFont="1" applyBorder="1" applyAlignment="1">
      <alignment/>
    </xf>
    <xf numFmtId="203" fontId="0" fillId="0" borderId="0" xfId="15" applyNumberFormat="1" applyFont="1" applyBorder="1" applyAlignment="1">
      <alignment/>
    </xf>
    <xf numFmtId="203" fontId="0" fillId="0" borderId="0" xfId="22" applyNumberFormat="1" applyFont="1" applyBorder="1" applyAlignment="1" applyProtection="1">
      <alignment horizontal="center"/>
      <protection/>
    </xf>
    <xf numFmtId="203" fontId="0" fillId="0" borderId="0" xfId="22" applyNumberFormat="1" applyFont="1" applyBorder="1" applyAlignment="1" applyProtection="1" quotePrefix="1">
      <alignment horizontal="center"/>
      <protection/>
    </xf>
    <xf numFmtId="203" fontId="0" fillId="0" borderId="0" xfId="22" applyNumberFormat="1" applyFont="1" applyBorder="1" applyAlignment="1">
      <alignment/>
      <protection/>
    </xf>
    <xf numFmtId="203" fontId="0" fillId="0" borderId="0" xfId="15" applyNumberFormat="1" applyFont="1" applyAlignment="1" quotePrefix="1">
      <alignment/>
    </xf>
    <xf numFmtId="203" fontId="0" fillId="0" borderId="1" xfId="15" applyNumberFormat="1" applyFont="1" applyBorder="1" applyAlignment="1">
      <alignment/>
    </xf>
    <xf numFmtId="203" fontId="0" fillId="0" borderId="3" xfId="15" applyNumberFormat="1" applyFont="1" applyBorder="1" applyAlignment="1">
      <alignment/>
    </xf>
    <xf numFmtId="203" fontId="0" fillId="0" borderId="0" xfId="0" applyNumberFormat="1" applyFont="1" applyAlignment="1" quotePrefix="1">
      <alignment/>
    </xf>
    <xf numFmtId="203" fontId="0" fillId="0" borderId="4" xfId="0" applyNumberFormat="1" applyFont="1" applyBorder="1" applyAlignment="1">
      <alignment/>
    </xf>
    <xf numFmtId="203" fontId="0" fillId="0" borderId="0" xfId="0" applyNumberFormat="1" applyFont="1" applyAlignment="1">
      <alignment/>
    </xf>
    <xf numFmtId="203" fontId="3" fillId="0" borderId="0" xfId="0" applyNumberFormat="1" applyFont="1" applyAlignment="1">
      <alignment/>
    </xf>
    <xf numFmtId="203" fontId="3" fillId="0" borderId="0" xfId="15" applyNumberFormat="1" applyFont="1" applyBorder="1" applyAlignment="1">
      <alignment/>
    </xf>
    <xf numFmtId="203" fontId="3" fillId="0" borderId="0" xfId="0" applyNumberFormat="1" applyFont="1" applyBorder="1" applyAlignment="1">
      <alignment/>
    </xf>
    <xf numFmtId="203" fontId="0" fillId="0" borderId="0" xfId="0" applyNumberFormat="1" applyAlignment="1">
      <alignment/>
    </xf>
    <xf numFmtId="203" fontId="0" fillId="0" borderId="0" xfId="22" applyNumberFormat="1" applyFont="1" applyAlignment="1" applyProtection="1">
      <alignment horizontal="left"/>
      <protection/>
    </xf>
    <xf numFmtId="203" fontId="0" fillId="0" borderId="0" xfId="22" applyNumberFormat="1" applyFont="1">
      <alignment/>
      <protection/>
    </xf>
    <xf numFmtId="203" fontId="0" fillId="0" borderId="1" xfId="22" applyNumberFormat="1" applyFont="1" applyBorder="1" applyAlignment="1">
      <alignment horizontal="center"/>
      <protection/>
    </xf>
    <xf numFmtId="203" fontId="2" fillId="0" borderId="1" xfId="22" applyNumberFormat="1" applyFont="1" applyBorder="1" applyAlignment="1" quotePrefix="1">
      <alignment horizontal="center"/>
      <protection/>
    </xf>
    <xf numFmtId="203" fontId="0" fillId="0" borderId="0" xfId="0" applyNumberFormat="1" applyAlignment="1">
      <alignment horizontal="center"/>
    </xf>
    <xf numFmtId="203" fontId="0" fillId="0" borderId="1" xfId="22" applyNumberFormat="1" applyFont="1" applyBorder="1" applyAlignment="1" quotePrefix="1">
      <alignment horizontal="center"/>
      <protection/>
    </xf>
    <xf numFmtId="203" fontId="0" fillId="0" borderId="0" xfId="22" applyNumberFormat="1" applyFont="1" applyBorder="1">
      <alignment/>
      <protection/>
    </xf>
    <xf numFmtId="203" fontId="0" fillId="0" borderId="0" xfId="0" applyNumberFormat="1" applyBorder="1" applyAlignment="1">
      <alignment/>
    </xf>
    <xf numFmtId="203" fontId="0" fillId="0" borderId="4" xfId="22" applyNumberFormat="1" applyFont="1" applyBorder="1">
      <alignment/>
      <protection/>
    </xf>
    <xf numFmtId="203" fontId="0" fillId="0" borderId="4" xfId="0" applyNumberFormat="1" applyBorder="1" applyAlignment="1">
      <alignment/>
    </xf>
    <xf numFmtId="203" fontId="0" fillId="0" borderId="0" xfId="22" applyNumberFormat="1" applyFont="1" applyAlignment="1">
      <alignment horizontal="center"/>
      <protection/>
    </xf>
    <xf numFmtId="203" fontId="0" fillId="0" borderId="0" xfId="22" applyNumberFormat="1" applyFont="1" applyAlignment="1" quotePrefix="1">
      <alignment/>
      <protection/>
    </xf>
    <xf numFmtId="203" fontId="0" fillId="0" borderId="1" xfId="0" applyNumberFormat="1" applyBorder="1" applyAlignment="1">
      <alignment/>
    </xf>
    <xf numFmtId="203" fontId="0" fillId="0" borderId="2" xfId="0" applyNumberFormat="1" applyBorder="1" applyAlignment="1">
      <alignment/>
    </xf>
    <xf numFmtId="203" fontId="0" fillId="0" borderId="2" xfId="0" applyNumberFormat="1" applyBorder="1" applyAlignment="1">
      <alignment/>
    </xf>
    <xf numFmtId="203" fontId="0" fillId="0" borderId="0" xfId="22" applyNumberFormat="1" applyFont="1" applyBorder="1" applyAlignment="1" quotePrefix="1">
      <alignment/>
      <protection/>
    </xf>
    <xf numFmtId="203" fontId="0" fillId="0" borderId="1" xfId="22" applyNumberFormat="1" applyFont="1" applyBorder="1" applyAlignment="1">
      <alignment/>
      <protection/>
    </xf>
    <xf numFmtId="203" fontId="0" fillId="0" borderId="0" xfId="22" applyNumberFormat="1" applyFont="1" applyAlignment="1" quotePrefix="1">
      <alignment horizontal="center"/>
      <protection/>
    </xf>
    <xf numFmtId="203" fontId="0" fillId="0" borderId="0" xfId="22" applyNumberFormat="1" applyFont="1" applyAlignment="1" applyProtection="1">
      <alignment horizontal="center"/>
      <protection/>
    </xf>
    <xf numFmtId="203" fontId="0" fillId="0" borderId="0" xfId="15" applyNumberFormat="1" applyFont="1" applyBorder="1" applyAlignment="1">
      <alignment/>
    </xf>
    <xf numFmtId="203" fontId="0" fillId="0" borderId="1" xfId="0" applyNumberFormat="1" applyFont="1" applyFill="1" applyBorder="1" applyAlignment="1">
      <alignment/>
    </xf>
    <xf numFmtId="203" fontId="0" fillId="0" borderId="0" xfId="22" applyNumberFormat="1" applyFont="1" applyProtection="1">
      <alignment/>
      <protection/>
    </xf>
    <xf numFmtId="203" fontId="0" fillId="0" borderId="0" xfId="22" applyNumberFormat="1" applyFont="1" applyAlignment="1">
      <alignment horizontal="right"/>
      <protection/>
    </xf>
    <xf numFmtId="203" fontId="0" fillId="0" borderId="0" xfId="22" applyNumberFormat="1" applyFont="1" applyBorder="1" applyProtection="1">
      <alignment/>
      <protection/>
    </xf>
    <xf numFmtId="203" fontId="0" fillId="0" borderId="5" xfId="22" applyNumberFormat="1" applyFont="1" applyBorder="1" applyProtection="1">
      <alignment/>
      <protection/>
    </xf>
    <xf numFmtId="203" fontId="0" fillId="0" borderId="0" xfId="22" applyNumberFormat="1" applyFont="1" applyAlignment="1" applyProtection="1" quotePrefix="1">
      <alignment horizontal="left"/>
      <protection/>
    </xf>
    <xf numFmtId="203" fontId="0" fillId="0" borderId="2" xfId="22" applyNumberFormat="1" applyFont="1" applyBorder="1" applyProtection="1">
      <alignment/>
      <protection/>
    </xf>
    <xf numFmtId="203" fontId="0" fillId="0" borderId="0" xfId="15" applyNumberFormat="1" applyFont="1" applyAlignment="1">
      <alignment/>
    </xf>
    <xf numFmtId="203" fontId="0" fillId="0" borderId="1" xfId="15" applyNumberFormat="1" applyFont="1" applyBorder="1" applyAlignment="1">
      <alignment/>
    </xf>
    <xf numFmtId="203" fontId="0" fillId="0" borderId="5" xfId="15" applyNumberFormat="1" applyFont="1" applyBorder="1" applyAlignment="1">
      <alignment/>
    </xf>
    <xf numFmtId="203" fontId="0" fillId="0" borderId="0" xfId="22" applyNumberFormat="1" applyFont="1" applyAlignment="1" applyProtection="1">
      <alignment horizontal="right"/>
      <protection/>
    </xf>
    <xf numFmtId="203" fontId="0" fillId="0" borderId="3" xfId="22" applyNumberFormat="1" applyFont="1" applyBorder="1" applyProtection="1">
      <alignment/>
      <protection/>
    </xf>
    <xf numFmtId="203" fontId="0" fillId="0" borderId="1" xfId="22" applyNumberFormat="1" applyFont="1" applyBorder="1" applyProtection="1">
      <alignment/>
      <protection/>
    </xf>
    <xf numFmtId="203" fontId="0" fillId="0" borderId="0" xfId="22" applyNumberFormat="1" applyFont="1" applyAlignment="1" applyProtection="1">
      <alignment horizontal="fill"/>
      <protection/>
    </xf>
    <xf numFmtId="203" fontId="0" fillId="0" borderId="0" xfId="22" applyNumberFormat="1" applyFont="1" applyAlignment="1" applyProtection="1">
      <alignment/>
      <protection/>
    </xf>
    <xf numFmtId="203" fontId="0" fillId="0" borderId="4" xfId="22" applyNumberFormat="1" applyFont="1" applyBorder="1" applyProtection="1">
      <alignment/>
      <protection/>
    </xf>
    <xf numFmtId="203" fontId="0" fillId="0" borderId="0" xfId="22" applyNumberFormat="1" applyFont="1" applyBorder="1" applyAlignment="1">
      <alignment horizontal="center"/>
      <protection/>
    </xf>
    <xf numFmtId="203" fontId="0" fillId="0" borderId="0" xfId="22" applyNumberFormat="1" applyFont="1" applyBorder="1" applyAlignment="1" quotePrefix="1">
      <alignment horizontal="center"/>
      <protection/>
    </xf>
    <xf numFmtId="203" fontId="0" fillId="0" borderId="0" xfId="0" applyNumberFormat="1" applyFont="1" applyBorder="1" applyAlignment="1">
      <alignment/>
    </xf>
    <xf numFmtId="203" fontId="0" fillId="0" borderId="5" xfId="22" applyNumberFormat="1" applyFont="1" applyBorder="1">
      <alignment/>
      <protection/>
    </xf>
    <xf numFmtId="203" fontId="0" fillId="0" borderId="0" xfId="0" applyNumberFormat="1" applyFont="1" applyAlignment="1" quotePrefix="1">
      <alignment/>
    </xf>
    <xf numFmtId="203" fontId="3" fillId="0" borderId="0" xfId="0" applyNumberFormat="1" applyFont="1" applyAlignment="1">
      <alignment horizontal="center"/>
    </xf>
    <xf numFmtId="203" fontId="3" fillId="0" borderId="0" xfId="0" applyNumberFormat="1" applyFont="1" applyAlignment="1" quotePrefix="1">
      <alignment/>
    </xf>
    <xf numFmtId="203" fontId="3" fillId="0" borderId="0" xfId="0" applyNumberFormat="1" applyFont="1" applyAlignment="1" quotePrefix="1">
      <alignment horizontal="center"/>
    </xf>
    <xf numFmtId="203" fontId="0" fillId="0" borderId="0" xfId="0" applyNumberFormat="1" applyAlignment="1" quotePrefix="1">
      <alignment horizontal="center"/>
    </xf>
    <xf numFmtId="203" fontId="0" fillId="0" borderId="0" xfId="15" applyNumberFormat="1" applyAlignment="1">
      <alignment/>
    </xf>
    <xf numFmtId="203" fontId="8" fillId="0" borderId="5" xfId="0" applyNumberFormat="1" applyFont="1" applyBorder="1" applyAlignment="1">
      <alignment/>
    </xf>
    <xf numFmtId="203" fontId="8" fillId="0" borderId="3" xfId="22" applyNumberFormat="1" applyFont="1" applyBorder="1" applyAlignment="1">
      <alignment horizontal="center"/>
      <protection/>
    </xf>
    <xf numFmtId="203" fontId="8" fillId="0" borderId="5" xfId="22" applyNumberFormat="1" applyFont="1" applyBorder="1">
      <alignment/>
      <protection/>
    </xf>
    <xf numFmtId="203" fontId="0" fillId="0" borderId="0" xfId="0" applyNumberFormat="1" applyFont="1" applyFill="1" applyAlignment="1">
      <alignment horizontal="center"/>
    </xf>
    <xf numFmtId="203" fontId="0" fillId="0" borderId="1" xfId="22" applyNumberFormat="1" applyFont="1" applyFill="1" applyBorder="1">
      <alignment/>
      <protection/>
    </xf>
    <xf numFmtId="203" fontId="0" fillId="0" borderId="1" xfId="22" applyNumberFormat="1" applyFont="1" applyBorder="1">
      <alignment/>
      <protection/>
    </xf>
    <xf numFmtId="203" fontId="6" fillId="0" borderId="0" xfId="0" applyNumberFormat="1" applyFont="1" applyFill="1" applyBorder="1" applyAlignment="1" applyProtection="1">
      <alignment horizontal="left"/>
      <protection/>
    </xf>
    <xf numFmtId="203" fontId="0" fillId="0" borderId="0" xfId="22" applyNumberFormat="1" applyFont="1" quotePrefix="1">
      <alignment/>
      <protection/>
    </xf>
    <xf numFmtId="203" fontId="0" fillId="0" borderId="0" xfId="22" applyNumberFormat="1" applyFont="1" applyBorder="1" applyAlignment="1">
      <alignment horizontal="right"/>
      <protection/>
    </xf>
    <xf numFmtId="203" fontId="0" fillId="0" borderId="0" xfId="22" applyNumberFormat="1" applyFont="1" applyFill="1">
      <alignment/>
      <protection/>
    </xf>
    <xf numFmtId="203" fontId="0" fillId="0" borderId="0" xfId="0" applyNumberFormat="1" applyFont="1" applyFill="1" applyAlignment="1">
      <alignment/>
    </xf>
    <xf numFmtId="203" fontId="0" fillId="0" borderId="0" xfId="22" applyNumberFormat="1" applyFont="1" applyFill="1" applyAlignment="1" applyProtection="1">
      <alignment horizontal="left"/>
      <protection/>
    </xf>
    <xf numFmtId="203" fontId="0" fillId="0" borderId="0" xfId="22" applyNumberFormat="1" applyFont="1" applyFill="1" applyBorder="1">
      <alignment/>
      <protection/>
    </xf>
    <xf numFmtId="203" fontId="0" fillId="0" borderId="0" xfId="22" applyNumberFormat="1" applyFont="1" applyFill="1" applyAlignment="1" applyProtection="1">
      <alignment horizontal="center"/>
      <protection/>
    </xf>
    <xf numFmtId="203" fontId="0" fillId="0" borderId="0" xfId="22" applyNumberFormat="1" applyFont="1" applyFill="1" applyBorder="1" applyAlignment="1">
      <alignment horizontal="center"/>
      <protection/>
    </xf>
    <xf numFmtId="203" fontId="0" fillId="0" borderId="0" xfId="0" applyNumberFormat="1" applyFont="1" applyFill="1" applyBorder="1" applyAlignment="1">
      <alignment/>
    </xf>
    <xf numFmtId="203" fontId="0" fillId="0" borderId="0" xfId="22" applyNumberFormat="1" applyFont="1" applyFill="1" applyBorder="1" applyAlignment="1" quotePrefix="1">
      <alignment horizontal="center"/>
      <protection/>
    </xf>
    <xf numFmtId="203" fontId="0" fillId="0" borderId="1" xfId="22" applyNumberFormat="1" applyFont="1" applyFill="1" applyBorder="1" applyAlignment="1">
      <alignment horizontal="center"/>
      <protection/>
    </xf>
    <xf numFmtId="203" fontId="0" fillId="0" borderId="1" xfId="22" applyNumberFormat="1" applyFont="1" applyFill="1" applyBorder="1" applyAlignment="1" quotePrefix="1">
      <alignment horizontal="center"/>
      <protection/>
    </xf>
    <xf numFmtId="203" fontId="0" fillId="0" borderId="5" xfId="22" applyNumberFormat="1" applyFont="1" applyFill="1" applyBorder="1">
      <alignment/>
      <protection/>
    </xf>
    <xf numFmtId="203" fontId="0" fillId="0" borderId="0" xfId="22" applyNumberFormat="1" applyFont="1" applyAlignment="1" applyProtection="1">
      <alignment horizontal="center"/>
      <protection/>
    </xf>
    <xf numFmtId="203" fontId="0" fillId="0" borderId="0" xfId="22" applyNumberFormat="1" applyFont="1" applyAlignment="1" applyProtection="1" quotePrefix="1">
      <alignment horizontal="center"/>
      <protection/>
    </xf>
    <xf numFmtId="203" fontId="0" fillId="0" borderId="1" xfId="22" applyNumberFormat="1" applyFont="1" applyBorder="1" applyAlignment="1">
      <alignment horizontal="center"/>
      <protection/>
    </xf>
    <xf numFmtId="203" fontId="0" fillId="0" borderId="0" xfId="22" applyNumberFormat="1" applyFont="1" applyFill="1" applyAlignment="1" applyProtection="1">
      <alignment horizontal="center"/>
      <protection/>
    </xf>
    <xf numFmtId="203" fontId="0" fillId="0" borderId="0" xfId="22" applyNumberFormat="1" applyFont="1" applyFill="1" applyAlignment="1" quotePrefix="1">
      <alignment horizontal="center"/>
      <protection/>
    </xf>
    <xf numFmtId="203" fontId="0" fillId="0" borderId="0" xfId="0" applyNumberFormat="1" applyFont="1" applyAlignment="1">
      <alignment horizontal="center"/>
    </xf>
    <xf numFmtId="39" fontId="0" fillId="0" borderId="5" xfId="22" applyNumberFormat="1" applyFont="1" applyBorder="1" applyAlignment="1">
      <alignment horizontal="center"/>
      <protection/>
    </xf>
    <xf numFmtId="39" fontId="0" fillId="0" borderId="0" xfId="22" applyNumberFormat="1" applyFont="1" applyAlignment="1" applyProtection="1">
      <alignment horizontal="center"/>
      <protection/>
    </xf>
    <xf numFmtId="39" fontId="0" fillId="0" borderId="1" xfId="22" applyNumberFormat="1" applyFont="1" applyBorder="1" applyAlignment="1">
      <alignment horizontal="center"/>
      <protection/>
    </xf>
    <xf numFmtId="203" fontId="0" fillId="0" borderId="1" xfId="0" applyNumberFormat="1" applyFont="1" applyBorder="1" applyAlignment="1">
      <alignment horizontal="center"/>
    </xf>
    <xf numFmtId="203" fontId="0" fillId="0" borderId="1" xfId="22" applyNumberFormat="1" applyFont="1" applyBorder="1" applyAlignment="1" applyProtection="1">
      <alignment horizontal="center"/>
      <protection/>
    </xf>
    <xf numFmtId="203" fontId="0" fillId="0" borderId="1" xfId="15" applyNumberFormat="1" applyFont="1" applyBorder="1" applyAlignment="1">
      <alignment horizontal="center"/>
    </xf>
    <xf numFmtId="201" fontId="0" fillId="0" borderId="0" xfId="22" applyNumberFormat="1" applyFont="1" applyAlignment="1" applyProtection="1" quotePrefix="1">
      <alignment horizontal="center"/>
      <protection/>
    </xf>
    <xf numFmtId="201" fontId="0" fillId="0" borderId="1" xfId="22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ปกติ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8975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610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L295"/>
  <sheetViews>
    <sheetView tabSelected="1" zoomScale="90" zoomScaleNormal="90" zoomScaleSheetLayoutView="100" workbookViewId="0" topLeftCell="A1">
      <selection activeCell="A3" sqref="A3"/>
    </sheetView>
  </sheetViews>
  <sheetFormatPr defaultColWidth="9.140625" defaultRowHeight="24" customHeight="1"/>
  <cols>
    <col min="1" max="1" width="9.00390625" style="70" customWidth="1"/>
    <col min="2" max="2" width="9.140625" style="70" customWidth="1"/>
    <col min="3" max="3" width="9.28125" style="70" customWidth="1"/>
    <col min="4" max="4" width="10.140625" style="70" customWidth="1"/>
    <col min="5" max="5" width="16.00390625" style="70" customWidth="1"/>
    <col min="6" max="6" width="0.9921875" style="70" customWidth="1"/>
    <col min="7" max="7" width="16.140625" style="70" customWidth="1"/>
    <col min="8" max="8" width="0.9921875" style="70" customWidth="1"/>
    <col min="9" max="9" width="16.140625" style="70" customWidth="1"/>
    <col min="10" max="10" width="0.85546875" style="70" customWidth="1"/>
    <col min="11" max="11" width="16.140625" style="70" customWidth="1"/>
    <col min="12" max="12" width="4.7109375" style="70" customWidth="1"/>
    <col min="13" max="16384" width="9.140625" style="70" customWidth="1"/>
  </cols>
  <sheetData>
    <row r="9" spans="1:11" ht="30" customHeight="1">
      <c r="A9" s="75"/>
      <c r="B9" s="146" t="s">
        <v>518</v>
      </c>
      <c r="C9" s="146"/>
      <c r="D9" s="146"/>
      <c r="E9" s="146"/>
      <c r="F9" s="146"/>
      <c r="G9" s="146"/>
      <c r="H9" s="146"/>
      <c r="I9" s="76"/>
      <c r="J9" s="76"/>
      <c r="K9" s="76"/>
    </row>
    <row r="10" spans="2:11" ht="30" customHeight="1">
      <c r="B10" s="141" t="s">
        <v>131</v>
      </c>
      <c r="C10" s="141"/>
      <c r="D10" s="141"/>
      <c r="E10" s="141"/>
      <c r="F10" s="141"/>
      <c r="G10" s="141"/>
      <c r="H10" s="141"/>
      <c r="I10" s="76"/>
      <c r="J10" s="76"/>
      <c r="K10" s="76"/>
    </row>
    <row r="11" spans="2:11" ht="23.25">
      <c r="B11" s="141" t="s">
        <v>558</v>
      </c>
      <c r="C11" s="141"/>
      <c r="D11" s="141"/>
      <c r="E11" s="141"/>
      <c r="F11" s="141"/>
      <c r="G11" s="141"/>
      <c r="H11" s="141"/>
      <c r="I11" s="93"/>
      <c r="J11" s="93"/>
      <c r="K11" s="93"/>
    </row>
    <row r="12" spans="2:11" ht="23.25">
      <c r="B12" s="141" t="s">
        <v>281</v>
      </c>
      <c r="C12" s="141"/>
      <c r="D12" s="141"/>
      <c r="E12" s="141"/>
      <c r="F12" s="141"/>
      <c r="G12" s="141"/>
      <c r="H12" s="141"/>
      <c r="I12" s="93"/>
      <c r="J12" s="93"/>
      <c r="K12" s="93"/>
    </row>
    <row r="13" spans="1:11" ht="23.25" customHeight="1">
      <c r="A13" s="76" t="s">
        <v>521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2:12" ht="23.25" customHeight="1">
      <c r="B14" s="141" t="s">
        <v>131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93"/>
    </row>
    <row r="15" spans="1:11" ht="23.2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2:11" ht="23.25" customHeight="1">
      <c r="B16" s="75" t="s">
        <v>561</v>
      </c>
      <c r="C16" s="76"/>
      <c r="D16" s="76"/>
      <c r="E16" s="76"/>
      <c r="F16" s="76"/>
      <c r="G16" s="76"/>
      <c r="H16" s="76"/>
      <c r="I16" s="76"/>
      <c r="J16" s="76"/>
      <c r="K16" s="76"/>
    </row>
    <row r="17" spans="2:11" ht="23.25" customHeight="1">
      <c r="B17" s="75" t="s">
        <v>562</v>
      </c>
      <c r="C17" s="76"/>
      <c r="D17" s="76"/>
      <c r="E17" s="76"/>
      <c r="F17" s="76"/>
      <c r="G17" s="76"/>
      <c r="H17" s="76"/>
      <c r="I17" s="76"/>
      <c r="J17" s="76"/>
      <c r="K17" s="76"/>
    </row>
    <row r="18" spans="2:11" ht="23.25" customHeight="1">
      <c r="B18" s="76"/>
      <c r="D18" s="76"/>
      <c r="E18" s="76"/>
      <c r="F18" s="76"/>
      <c r="G18" s="76"/>
      <c r="H18" s="76"/>
      <c r="I18" s="76"/>
      <c r="J18" s="76"/>
      <c r="K18" s="94"/>
    </row>
    <row r="19" ht="23.25" customHeight="1">
      <c r="C19" s="70" t="s">
        <v>563</v>
      </c>
    </row>
    <row r="20" ht="23.25" customHeight="1">
      <c r="B20" s="70" t="s">
        <v>522</v>
      </c>
    </row>
    <row r="21" ht="23.25" customHeight="1">
      <c r="B21" s="70" t="s">
        <v>577</v>
      </c>
    </row>
    <row r="22" ht="23.25" customHeight="1">
      <c r="B22" s="70" t="s">
        <v>523</v>
      </c>
    </row>
    <row r="23" ht="23.25" customHeight="1">
      <c r="B23" s="70" t="s">
        <v>187</v>
      </c>
    </row>
    <row r="24" ht="23.25" customHeight="1">
      <c r="B24" s="70" t="s">
        <v>576</v>
      </c>
    </row>
    <row r="25" ht="23.25" customHeight="1">
      <c r="B25" s="70" t="s">
        <v>88</v>
      </c>
    </row>
    <row r="26" ht="23.25" customHeight="1">
      <c r="B26" s="70" t="s">
        <v>89</v>
      </c>
    </row>
    <row r="27" ht="23.25" customHeight="1">
      <c r="B27" s="70" t="s">
        <v>90</v>
      </c>
    </row>
    <row r="28" ht="23.25" customHeight="1">
      <c r="B28" s="70" t="s">
        <v>92</v>
      </c>
    </row>
    <row r="29" ht="23.25" customHeight="1">
      <c r="B29" s="70" t="s">
        <v>91</v>
      </c>
    </row>
    <row r="30" ht="23.25" customHeight="1">
      <c r="C30" s="70" t="s">
        <v>188</v>
      </c>
    </row>
    <row r="31" ht="23.25" customHeight="1">
      <c r="B31" s="70" t="s">
        <v>189</v>
      </c>
    </row>
    <row r="32" ht="23.25" customHeight="1">
      <c r="B32" s="70" t="s">
        <v>190</v>
      </c>
    </row>
    <row r="33" ht="23.25" customHeight="1">
      <c r="B33" s="70" t="s">
        <v>191</v>
      </c>
    </row>
    <row r="34" ht="23.25" customHeight="1">
      <c r="B34" s="70" t="s">
        <v>192</v>
      </c>
    </row>
    <row r="35" ht="23.25" customHeight="1">
      <c r="C35" s="70" t="s">
        <v>193</v>
      </c>
    </row>
    <row r="36" ht="23.25" customHeight="1">
      <c r="B36" s="70" t="s">
        <v>493</v>
      </c>
    </row>
    <row r="37" ht="23.25" customHeight="1">
      <c r="C37" s="70" t="s">
        <v>194</v>
      </c>
    </row>
    <row r="38" ht="23.25" customHeight="1">
      <c r="B38" s="70" t="s">
        <v>195</v>
      </c>
    </row>
    <row r="39" ht="23.25" customHeight="1">
      <c r="B39" s="70" t="s">
        <v>196</v>
      </c>
    </row>
    <row r="40" ht="23.25" customHeight="1">
      <c r="B40" s="70" t="s">
        <v>197</v>
      </c>
    </row>
    <row r="41" ht="23.25" customHeight="1">
      <c r="B41" s="70" t="s">
        <v>198</v>
      </c>
    </row>
    <row r="42" ht="23.25" customHeight="1">
      <c r="B42" s="70" t="s">
        <v>553</v>
      </c>
    </row>
    <row r="43" ht="12.75" customHeight="1"/>
    <row r="44" spans="2:11" ht="23.25" customHeight="1">
      <c r="B44" s="76"/>
      <c r="C44" s="76"/>
      <c r="D44" s="76"/>
      <c r="G44" s="75" t="s">
        <v>378</v>
      </c>
      <c r="H44" s="75"/>
      <c r="I44" s="75"/>
      <c r="J44" s="76"/>
      <c r="K44" s="76"/>
    </row>
    <row r="45" spans="2:11" ht="23.25" customHeight="1"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spans="2:11" ht="23.25" customHeight="1">
      <c r="B46" s="76"/>
      <c r="C46" s="76"/>
      <c r="D46" s="76"/>
      <c r="E46" s="76"/>
      <c r="F46" s="76"/>
      <c r="G46" s="75" t="s">
        <v>134</v>
      </c>
      <c r="H46" s="76"/>
      <c r="I46" s="76"/>
      <c r="J46" s="76"/>
      <c r="K46" s="76"/>
    </row>
    <row r="47" spans="2:11" ht="23.25" customHeight="1">
      <c r="B47" s="76"/>
      <c r="C47" s="76"/>
      <c r="D47" s="76"/>
      <c r="G47" s="75" t="s">
        <v>379</v>
      </c>
      <c r="H47" s="75"/>
      <c r="I47" s="75"/>
      <c r="J47" s="76"/>
      <c r="K47" s="76"/>
    </row>
    <row r="48" spans="2:11" ht="23.25" customHeight="1">
      <c r="B48" s="75" t="s">
        <v>564</v>
      </c>
      <c r="C48" s="76"/>
      <c r="D48" s="76"/>
      <c r="H48" s="75"/>
      <c r="I48" s="75"/>
      <c r="J48" s="76"/>
      <c r="K48" s="76"/>
    </row>
    <row r="49" spans="3:11" ht="23.25" customHeight="1"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24.75" customHeight="1">
      <c r="A50" s="141" t="s">
        <v>518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</row>
    <row r="51" spans="1:11" ht="24.75" customHeight="1">
      <c r="A51" s="141" t="s">
        <v>442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</row>
    <row r="52" spans="1:11" ht="24.75" customHeight="1">
      <c r="A52" s="141" t="s">
        <v>558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</row>
    <row r="53" spans="1:11" ht="24.75" customHeight="1">
      <c r="A53" s="141" t="s">
        <v>281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</row>
    <row r="54" spans="1:11" ht="24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5:11" ht="24.75" customHeight="1">
      <c r="E55" s="143" t="s">
        <v>478</v>
      </c>
      <c r="F55" s="143"/>
      <c r="G55" s="143"/>
      <c r="H55" s="76"/>
      <c r="I55" s="143" t="s">
        <v>477</v>
      </c>
      <c r="J55" s="143"/>
      <c r="K55" s="143"/>
    </row>
    <row r="56" spans="1:11" ht="24.75" customHeight="1">
      <c r="A56" s="141" t="s">
        <v>440</v>
      </c>
      <c r="B56" s="141"/>
      <c r="C56" s="141"/>
      <c r="D56" s="93" t="s">
        <v>533</v>
      </c>
      <c r="E56" s="80"/>
      <c r="F56" s="49" t="s">
        <v>560</v>
      </c>
      <c r="G56" s="80"/>
      <c r="H56" s="76"/>
      <c r="I56" s="80"/>
      <c r="J56" s="49" t="s">
        <v>560</v>
      </c>
      <c r="K56" s="80"/>
    </row>
    <row r="57" spans="1:10" ht="24.75" customHeight="1">
      <c r="A57" s="75" t="s">
        <v>422</v>
      </c>
      <c r="B57" s="76"/>
      <c r="C57" s="76"/>
      <c r="D57" s="76"/>
      <c r="E57" s="76"/>
      <c r="G57" s="76"/>
      <c r="H57" s="76"/>
      <c r="I57" s="76"/>
      <c r="J57" s="76"/>
    </row>
    <row r="58" spans="1:11" ht="24.75" customHeight="1">
      <c r="A58" s="75" t="s">
        <v>388</v>
      </c>
      <c r="B58" s="76"/>
      <c r="C58" s="76"/>
      <c r="D58" s="44"/>
      <c r="E58" s="70">
        <f>+'note P1-8'!E107</f>
        <v>51046464.919999994</v>
      </c>
      <c r="G58" s="70">
        <f>+'note P1-8'!G107</f>
        <v>39878869.82</v>
      </c>
      <c r="I58" s="70">
        <f>+'note P1-8'!I107</f>
        <v>49667831.27</v>
      </c>
      <c r="J58" s="76"/>
      <c r="K58" s="70">
        <f>+'note P1-8'!K107</f>
        <v>19594178.150000002</v>
      </c>
    </row>
    <row r="59" spans="1:11" ht="24.75" customHeight="1">
      <c r="A59" s="75" t="s">
        <v>593</v>
      </c>
      <c r="B59" s="76"/>
      <c r="C59" s="76"/>
      <c r="D59" s="44"/>
      <c r="I59" s="96"/>
      <c r="J59" s="76"/>
      <c r="K59" s="96"/>
    </row>
    <row r="60" spans="1:11" ht="24.75" customHeight="1">
      <c r="A60" s="75" t="s">
        <v>594</v>
      </c>
      <c r="B60" s="76"/>
      <c r="C60" s="76"/>
      <c r="D60" s="44" t="s">
        <v>590</v>
      </c>
      <c r="E60" s="70">
        <f>+'note P1-8'!E135</f>
        <v>850314224.2299998</v>
      </c>
      <c r="G60" s="70">
        <f>+'note P1-8'!G135</f>
        <v>690704888.43</v>
      </c>
      <c r="I60" s="70">
        <f>+'note P1-8'!I135</f>
        <v>850280265.56</v>
      </c>
      <c r="J60" s="76"/>
      <c r="K60" s="70">
        <f>+'note P1-8'!K135</f>
        <v>306537092.12</v>
      </c>
    </row>
    <row r="61" spans="1:11" ht="24.75" customHeight="1">
      <c r="A61" s="75" t="s">
        <v>31</v>
      </c>
      <c r="B61" s="76"/>
      <c r="C61" s="76"/>
      <c r="D61" s="44"/>
      <c r="E61" s="70">
        <v>11899078.46</v>
      </c>
      <c r="G61" s="70">
        <v>0</v>
      </c>
      <c r="I61" s="70">
        <v>7026509</v>
      </c>
      <c r="J61" s="76"/>
      <c r="K61" s="70">
        <v>0</v>
      </c>
    </row>
    <row r="62" spans="1:11" ht="24.75" customHeight="1">
      <c r="A62" s="75" t="s">
        <v>592</v>
      </c>
      <c r="B62" s="76"/>
      <c r="C62" s="76"/>
      <c r="D62" s="93"/>
      <c r="I62" s="96"/>
      <c r="J62" s="76"/>
      <c r="K62" s="96"/>
    </row>
    <row r="63" spans="1:11" ht="24.75" customHeight="1">
      <c r="A63" s="75" t="s">
        <v>582</v>
      </c>
      <c r="B63" s="76"/>
      <c r="C63" s="76"/>
      <c r="D63" s="44" t="s">
        <v>591</v>
      </c>
      <c r="E63" s="70">
        <v>0</v>
      </c>
      <c r="G63" s="70">
        <v>0</v>
      </c>
      <c r="I63" s="96">
        <v>0</v>
      </c>
      <c r="J63" s="76"/>
      <c r="K63" s="96">
        <v>202500000</v>
      </c>
    </row>
    <row r="64" spans="1:11" ht="24.75" customHeight="1">
      <c r="A64" s="75" t="s">
        <v>583</v>
      </c>
      <c r="B64" s="76"/>
      <c r="C64" s="76"/>
      <c r="D64" s="44" t="s">
        <v>595</v>
      </c>
      <c r="E64" s="70">
        <f>+'note P1-8'!E226</f>
        <v>87990103.99</v>
      </c>
      <c r="G64" s="70">
        <f>+'note P1-8'!G226</f>
        <v>71059073.86</v>
      </c>
      <c r="I64" s="70">
        <f>+'note P1-8'!I226</f>
        <v>87985982.59</v>
      </c>
      <c r="J64" s="76"/>
      <c r="K64" s="70">
        <f>+'note P1-8'!K226</f>
        <v>32385023.520000003</v>
      </c>
    </row>
    <row r="65" spans="1:11" ht="24.75" customHeight="1">
      <c r="A65" s="75" t="s">
        <v>584</v>
      </c>
      <c r="B65" s="76"/>
      <c r="C65" s="76"/>
      <c r="D65" s="76"/>
      <c r="E65" s="76"/>
      <c r="F65" s="97"/>
      <c r="G65" s="76"/>
      <c r="I65" s="98"/>
      <c r="J65" s="76"/>
      <c r="K65" s="98"/>
    </row>
    <row r="66" spans="1:11" ht="24.75" customHeight="1">
      <c r="A66" s="75" t="s">
        <v>407</v>
      </c>
      <c r="B66" s="76"/>
      <c r="C66" s="76"/>
      <c r="D66" s="44" t="s">
        <v>591</v>
      </c>
      <c r="E66" s="76">
        <v>0</v>
      </c>
      <c r="F66" s="97"/>
      <c r="G66" s="76">
        <v>0</v>
      </c>
      <c r="I66" s="98">
        <v>0</v>
      </c>
      <c r="J66" s="76"/>
      <c r="K66" s="98">
        <v>29363244.9</v>
      </c>
    </row>
    <row r="67" spans="1:11" ht="24.75" customHeight="1">
      <c r="A67" s="75" t="s">
        <v>135</v>
      </c>
      <c r="B67" s="76"/>
      <c r="C67" s="76"/>
      <c r="D67" s="44"/>
      <c r="E67" s="76">
        <v>19949341.56</v>
      </c>
      <c r="F67" s="97"/>
      <c r="G67" s="76">
        <v>0</v>
      </c>
      <c r="I67" s="98">
        <v>19949341.56</v>
      </c>
      <c r="J67" s="76"/>
      <c r="K67" s="98">
        <v>0</v>
      </c>
    </row>
    <row r="68" spans="1:11" ht="24.75" customHeight="1">
      <c r="A68" s="75" t="s">
        <v>124</v>
      </c>
      <c r="B68" s="76"/>
      <c r="C68" s="76"/>
      <c r="D68" s="76"/>
      <c r="E68" s="76">
        <v>16676917.71</v>
      </c>
      <c r="F68" s="97"/>
      <c r="G68" s="76">
        <v>19747140.43</v>
      </c>
      <c r="I68" s="98">
        <v>15815708.01</v>
      </c>
      <c r="J68" s="76"/>
      <c r="K68" s="98">
        <v>8936821.22</v>
      </c>
    </row>
    <row r="69" spans="1:11" ht="24.75" customHeight="1">
      <c r="A69" s="76"/>
      <c r="B69" s="75" t="s">
        <v>585</v>
      </c>
      <c r="C69" s="75"/>
      <c r="D69" s="76"/>
      <c r="E69" s="99">
        <f>SUM(E58:E68)</f>
        <v>1037876130.8699998</v>
      </c>
      <c r="F69" s="97"/>
      <c r="G69" s="99">
        <f>SUM(G58:G68)</f>
        <v>821389972.54</v>
      </c>
      <c r="I69" s="99">
        <f>SUM(I58:I68)</f>
        <v>1030725637.9899999</v>
      </c>
      <c r="J69" s="76"/>
      <c r="K69" s="99">
        <f>SUM(K58:K68)</f>
        <v>599316359.91</v>
      </c>
    </row>
    <row r="70" spans="1:11" ht="24.75" customHeight="1">
      <c r="A70" s="75" t="s">
        <v>466</v>
      </c>
      <c r="B70" s="75"/>
      <c r="C70" s="75"/>
      <c r="D70" s="76"/>
      <c r="E70" s="76"/>
      <c r="F70" s="97"/>
      <c r="G70" s="76"/>
      <c r="I70" s="96"/>
      <c r="J70" s="76"/>
      <c r="K70" s="96"/>
    </row>
    <row r="71" spans="1:11" ht="24.75" customHeight="1">
      <c r="A71" s="75" t="s">
        <v>586</v>
      </c>
      <c r="B71" s="76"/>
      <c r="C71" s="76"/>
      <c r="D71" s="44" t="s">
        <v>596</v>
      </c>
      <c r="E71" s="96">
        <f>'note P1-8'!E234</f>
        <v>28738708.28</v>
      </c>
      <c r="F71" s="100" t="s">
        <v>534</v>
      </c>
      <c r="G71" s="96">
        <f>'note P1-8'!G234</f>
        <v>27446788.11999999</v>
      </c>
      <c r="I71" s="96">
        <f>'note P1-8'!I234</f>
        <v>18563016.47</v>
      </c>
      <c r="J71" s="76"/>
      <c r="K71" s="96">
        <f>'note P1-8'!K234</f>
        <v>18019917.470000006</v>
      </c>
    </row>
    <row r="72" spans="1:11" ht="24.75" customHeight="1">
      <c r="A72" s="75" t="s">
        <v>181</v>
      </c>
      <c r="B72" s="76"/>
      <c r="C72" s="76"/>
      <c r="D72" s="44" t="s">
        <v>659</v>
      </c>
      <c r="E72" s="96">
        <v>3580000</v>
      </c>
      <c r="F72" s="100"/>
      <c r="G72" s="96">
        <v>3760000</v>
      </c>
      <c r="I72" s="96">
        <v>3580000</v>
      </c>
      <c r="J72" s="76"/>
      <c r="K72" s="96">
        <v>0</v>
      </c>
    </row>
    <row r="73" spans="1:11" ht="24.75" customHeight="1">
      <c r="A73" s="75" t="s">
        <v>279</v>
      </c>
      <c r="B73" s="76"/>
      <c r="C73" s="76"/>
      <c r="D73" s="44"/>
      <c r="E73" s="96"/>
      <c r="F73" s="100"/>
      <c r="G73" s="96"/>
      <c r="I73" s="96"/>
      <c r="J73" s="76"/>
      <c r="K73" s="96"/>
    </row>
    <row r="74" spans="1:11" ht="24.75" customHeight="1">
      <c r="A74" s="75" t="s">
        <v>280</v>
      </c>
      <c r="B74" s="76"/>
      <c r="C74" s="76"/>
      <c r="D74" s="44" t="s">
        <v>182</v>
      </c>
      <c r="E74" s="96">
        <v>0</v>
      </c>
      <c r="F74" s="100"/>
      <c r="G74" s="96">
        <v>0</v>
      </c>
      <c r="I74" s="96">
        <f>'P9'!O9</f>
        <v>43020905.49</v>
      </c>
      <c r="J74" s="76"/>
      <c r="K74" s="96">
        <v>46111361.18</v>
      </c>
    </row>
    <row r="75" spans="1:11" ht="24.75" customHeight="1">
      <c r="A75" s="75" t="s">
        <v>587</v>
      </c>
      <c r="B75" s="76"/>
      <c r="C75" s="76"/>
      <c r="D75" s="44" t="s">
        <v>389</v>
      </c>
      <c r="E75" s="96">
        <f>+'P9'!K21</f>
        <v>0</v>
      </c>
      <c r="F75" s="100" t="s">
        <v>535</v>
      </c>
      <c r="G75" s="96">
        <f>+'P9'!M21</f>
        <v>0</v>
      </c>
      <c r="I75" s="96">
        <f>+'P9'!O21</f>
        <v>0</v>
      </c>
      <c r="J75" s="76"/>
      <c r="K75" s="96">
        <f>+'P9'!Q21</f>
        <v>0</v>
      </c>
    </row>
    <row r="76" spans="1:11" ht="24.75" customHeight="1">
      <c r="A76" s="75" t="s">
        <v>390</v>
      </c>
      <c r="B76" s="76"/>
      <c r="C76" s="76"/>
      <c r="D76" s="76"/>
      <c r="E76" s="96">
        <f>+'P10-11'!L29</f>
        <v>162619670.63</v>
      </c>
      <c r="F76" s="100" t="s">
        <v>536</v>
      </c>
      <c r="G76" s="96">
        <f>+'P10-11'!D29</f>
        <v>148510625.45000005</v>
      </c>
      <c r="I76" s="96">
        <f>+'P10-11'!L60</f>
        <v>178360324.87</v>
      </c>
      <c r="J76" s="76"/>
      <c r="K76" s="96">
        <f>+'P10-11'!D60</f>
        <v>58808242.68</v>
      </c>
    </row>
    <row r="77" spans="1:11" ht="24.75" customHeight="1">
      <c r="A77" s="75" t="s">
        <v>588</v>
      </c>
      <c r="B77" s="76"/>
      <c r="C77" s="76"/>
      <c r="D77" s="76"/>
      <c r="E77" s="96">
        <f>5369917.3-184003.35</f>
        <v>5185913.95</v>
      </c>
      <c r="F77" s="76"/>
      <c r="G77" s="96">
        <v>4447708.56</v>
      </c>
      <c r="H77" s="76"/>
      <c r="I77" s="96">
        <f>3183838.06-184003.35</f>
        <v>2999834.71</v>
      </c>
      <c r="J77" s="76"/>
      <c r="K77" s="96">
        <v>1788166.53</v>
      </c>
    </row>
    <row r="78" spans="1:11" ht="24.75" customHeight="1">
      <c r="A78" s="75"/>
      <c r="B78" s="75" t="s">
        <v>589</v>
      </c>
      <c r="C78" s="75"/>
      <c r="D78" s="76"/>
      <c r="E78" s="99">
        <f>SUM(E71:E77)</f>
        <v>200124292.85999998</v>
      </c>
      <c r="F78" s="76"/>
      <c r="G78" s="99">
        <f>SUM(G71:G77)</f>
        <v>184165122.13000005</v>
      </c>
      <c r="H78" s="76"/>
      <c r="I78" s="99">
        <f>SUM(I71:I77)</f>
        <v>246524081.54000002</v>
      </c>
      <c r="J78" s="76"/>
      <c r="K78" s="99">
        <f>SUM(K71:K77)</f>
        <v>124727687.86000001</v>
      </c>
    </row>
    <row r="79" spans="1:11" ht="24.75" customHeight="1" thickBot="1">
      <c r="A79" s="75" t="s">
        <v>423</v>
      </c>
      <c r="B79" s="76"/>
      <c r="C79" s="76"/>
      <c r="D79" s="76"/>
      <c r="E79" s="101">
        <f>+E69+E78</f>
        <v>1238000423.7299998</v>
      </c>
      <c r="F79" s="76"/>
      <c r="G79" s="101">
        <f>+G69+G78</f>
        <v>1005555094.6700001</v>
      </c>
      <c r="H79" s="76"/>
      <c r="I79" s="101">
        <f>+I69+I78</f>
        <v>1277249719.53</v>
      </c>
      <c r="J79" s="76"/>
      <c r="K79" s="101">
        <f>+K69+K78</f>
        <v>724044047.77</v>
      </c>
    </row>
    <row r="80" spans="1:11" ht="24.75" customHeight="1" thickTop="1">
      <c r="A80" s="75"/>
      <c r="B80" s="76"/>
      <c r="C80" s="76"/>
      <c r="D80" s="76"/>
      <c r="E80" s="98"/>
      <c r="F80" s="76"/>
      <c r="G80" s="98"/>
      <c r="H80" s="76"/>
      <c r="I80" s="98"/>
      <c r="J80" s="76"/>
      <c r="K80" s="98"/>
    </row>
    <row r="81" spans="1:11" ht="24.75" customHeight="1">
      <c r="A81" s="75"/>
      <c r="B81" s="76"/>
      <c r="C81" s="76"/>
      <c r="D81" s="76"/>
      <c r="E81" s="98"/>
      <c r="F81" s="76"/>
      <c r="G81" s="98"/>
      <c r="H81" s="76"/>
      <c r="I81" s="98"/>
      <c r="J81" s="76"/>
      <c r="K81" s="98"/>
    </row>
    <row r="82" spans="1:11" ht="24.75" customHeight="1">
      <c r="A82" s="75" t="s">
        <v>421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</row>
    <row r="83" spans="1:11" ht="24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1:11" ht="27.75" customHeight="1">
      <c r="A84" s="142" t="s">
        <v>430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</row>
    <row r="85" spans="1:11" ht="27.75" customHeight="1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4:11" ht="27.75" customHeight="1">
      <c r="D86" s="93"/>
      <c r="E86" s="143" t="s">
        <v>478</v>
      </c>
      <c r="F86" s="143"/>
      <c r="G86" s="143"/>
      <c r="H86" s="76"/>
      <c r="I86" s="143" t="s">
        <v>477</v>
      </c>
      <c r="J86" s="143"/>
      <c r="K86" s="143"/>
    </row>
    <row r="87" spans="1:11" ht="27.75" customHeight="1">
      <c r="A87" s="141" t="s">
        <v>439</v>
      </c>
      <c r="B87" s="141"/>
      <c r="C87" s="141"/>
      <c r="D87" s="93" t="s">
        <v>533</v>
      </c>
      <c r="E87" s="80"/>
      <c r="F87" s="49" t="s">
        <v>560</v>
      </c>
      <c r="G87" s="80"/>
      <c r="H87" s="76"/>
      <c r="I87" s="80"/>
      <c r="J87" s="49" t="s">
        <v>560</v>
      </c>
      <c r="K87" s="80"/>
    </row>
    <row r="88" spans="1:11" ht="27.75" customHeight="1">
      <c r="A88" s="75" t="s">
        <v>424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</row>
    <row r="89" spans="1:11" ht="27.75" customHeight="1">
      <c r="A89" s="75" t="s">
        <v>628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</row>
    <row r="90" spans="1:11" ht="27.75" customHeight="1">
      <c r="A90" s="75" t="s">
        <v>200</v>
      </c>
      <c r="B90" s="76"/>
      <c r="C90" s="76"/>
      <c r="D90" s="76"/>
      <c r="E90" s="102">
        <f>+'P12-17'!E12</f>
        <v>235000000</v>
      </c>
      <c r="F90" s="76"/>
      <c r="G90" s="102">
        <f>+'P12-17'!G12</f>
        <v>124254966.18</v>
      </c>
      <c r="I90" s="102">
        <f>+'P12-17'!I12</f>
        <v>235000000</v>
      </c>
      <c r="J90" s="100" t="s">
        <v>537</v>
      </c>
      <c r="K90" s="102">
        <f>+'P12-17'!K12</f>
        <v>80177386.75</v>
      </c>
    </row>
    <row r="91" spans="1:11" ht="27.75" customHeight="1">
      <c r="A91" s="75" t="s">
        <v>503</v>
      </c>
      <c r="B91" s="76"/>
      <c r="C91" s="76"/>
      <c r="D91" s="76"/>
      <c r="E91" s="102">
        <v>185688260.69</v>
      </c>
      <c r="F91" s="76"/>
      <c r="G91" s="102">
        <v>174190084.58</v>
      </c>
      <c r="I91" s="102">
        <v>185688260.69</v>
      </c>
      <c r="J91" s="97"/>
      <c r="K91" s="102">
        <v>77874651.96</v>
      </c>
    </row>
    <row r="92" spans="1:10" ht="27.75" customHeight="1">
      <c r="A92" s="75" t="s">
        <v>603</v>
      </c>
      <c r="B92" s="76"/>
      <c r="C92" s="76"/>
      <c r="D92" s="76"/>
      <c r="F92" s="76"/>
      <c r="J92" s="97"/>
    </row>
    <row r="93" spans="1:11" ht="27.75" customHeight="1">
      <c r="A93" s="75" t="s">
        <v>604</v>
      </c>
      <c r="B93" s="76"/>
      <c r="C93" s="76"/>
      <c r="D93" s="92" t="s">
        <v>94</v>
      </c>
      <c r="E93" s="102">
        <v>0</v>
      </c>
      <c r="F93" s="76"/>
      <c r="G93" s="102">
        <v>840960.66</v>
      </c>
      <c r="I93" s="102">
        <v>0</v>
      </c>
      <c r="J93" s="100" t="s">
        <v>540</v>
      </c>
      <c r="K93" s="102">
        <v>0</v>
      </c>
    </row>
    <row r="94" spans="1:11" ht="27.75" customHeight="1">
      <c r="A94" s="75" t="s">
        <v>298</v>
      </c>
      <c r="B94" s="76"/>
      <c r="C94" s="76"/>
      <c r="D94" s="76"/>
      <c r="E94" s="102"/>
      <c r="F94" s="76"/>
      <c r="G94" s="102"/>
      <c r="I94" s="102"/>
      <c r="J94" s="100"/>
      <c r="K94" s="102"/>
    </row>
    <row r="95" spans="1:11" ht="27.75" customHeight="1">
      <c r="A95" s="75" t="s">
        <v>201</v>
      </c>
      <c r="B95" s="76"/>
      <c r="C95" s="76"/>
      <c r="D95" s="85"/>
      <c r="E95" s="102">
        <v>9000000</v>
      </c>
      <c r="F95" s="76"/>
      <c r="G95" s="102">
        <v>8715591.68</v>
      </c>
      <c r="I95" s="102">
        <v>9000000</v>
      </c>
      <c r="J95" s="100" t="s">
        <v>538</v>
      </c>
      <c r="K95" s="102">
        <v>6000000</v>
      </c>
    </row>
    <row r="96" spans="1:10" ht="27.75" customHeight="1">
      <c r="A96" s="75" t="s">
        <v>605</v>
      </c>
      <c r="B96" s="76"/>
      <c r="C96" s="76"/>
      <c r="D96" s="76"/>
      <c r="F96" s="76"/>
      <c r="J96" s="97"/>
    </row>
    <row r="97" spans="1:11" ht="27.75" customHeight="1">
      <c r="A97" s="75" t="s">
        <v>606</v>
      </c>
      <c r="B97" s="76"/>
      <c r="C97" s="76"/>
      <c r="D97" s="92" t="s">
        <v>93</v>
      </c>
      <c r="E97" s="102">
        <v>47555622.63</v>
      </c>
      <c r="F97" s="76"/>
      <c r="G97" s="102">
        <v>37027476.8</v>
      </c>
      <c r="I97" s="102">
        <v>47555622.63</v>
      </c>
      <c r="J97" s="100" t="s">
        <v>538</v>
      </c>
      <c r="K97" s="102">
        <v>18904391.44</v>
      </c>
    </row>
    <row r="98" spans="1:11" ht="27.75" customHeight="1">
      <c r="A98" s="75" t="s">
        <v>607</v>
      </c>
      <c r="B98" s="76"/>
      <c r="C98" s="76"/>
      <c r="D98" s="76"/>
      <c r="E98" s="102"/>
      <c r="F98" s="76"/>
      <c r="G98" s="102"/>
      <c r="I98" s="102"/>
      <c r="J98" s="100"/>
      <c r="K98" s="102"/>
    </row>
    <row r="99" spans="1:11" ht="27.75" customHeight="1">
      <c r="A99" s="75" t="s">
        <v>163</v>
      </c>
      <c r="B99" s="76"/>
      <c r="C99" s="76"/>
      <c r="D99" s="92" t="s">
        <v>391</v>
      </c>
      <c r="E99" s="102">
        <v>0</v>
      </c>
      <c r="F99" s="76"/>
      <c r="G99" s="102">
        <v>0</v>
      </c>
      <c r="I99" s="102">
        <v>43724685.88</v>
      </c>
      <c r="J99" s="100"/>
      <c r="K99" s="102">
        <v>0</v>
      </c>
    </row>
    <row r="100" spans="1:11" ht="27.75" customHeight="1">
      <c r="A100" s="75" t="s">
        <v>609</v>
      </c>
      <c r="B100" s="76"/>
      <c r="C100" s="76"/>
      <c r="D100" s="76"/>
      <c r="E100" s="102">
        <v>32655491</v>
      </c>
      <c r="F100" s="76"/>
      <c r="G100" s="102">
        <v>34156337.43</v>
      </c>
      <c r="H100" s="76"/>
      <c r="I100" s="102">
        <v>32530328.4</v>
      </c>
      <c r="J100" s="76"/>
      <c r="K100" s="102">
        <v>14381096.39</v>
      </c>
    </row>
    <row r="101" spans="1:11" ht="27.75" customHeight="1">
      <c r="A101" s="75" t="s">
        <v>610</v>
      </c>
      <c r="B101" s="75"/>
      <c r="C101" s="76"/>
      <c r="D101" s="76"/>
      <c r="E101" s="102">
        <v>68128581.23</v>
      </c>
      <c r="F101" s="76"/>
      <c r="G101" s="102">
        <v>57147863.74</v>
      </c>
      <c r="H101" s="76"/>
      <c r="I101" s="102">
        <v>68089831.75</v>
      </c>
      <c r="J101" s="76"/>
      <c r="K101" s="102">
        <v>25167530.7</v>
      </c>
    </row>
    <row r="102" spans="1:11" ht="27.75" customHeight="1">
      <c r="A102" s="75" t="s">
        <v>336</v>
      </c>
      <c r="B102" s="75"/>
      <c r="C102" s="76"/>
      <c r="D102" s="76"/>
      <c r="E102" s="102">
        <v>7871902.25</v>
      </c>
      <c r="F102" s="76"/>
      <c r="G102" s="102">
        <v>0</v>
      </c>
      <c r="H102" s="76"/>
      <c r="I102" s="102">
        <v>7871902.25</v>
      </c>
      <c r="J102" s="76"/>
      <c r="K102" s="102">
        <v>0</v>
      </c>
    </row>
    <row r="103" spans="1:11" ht="27.75" customHeight="1">
      <c r="A103" s="75" t="s">
        <v>124</v>
      </c>
      <c r="B103" s="75"/>
      <c r="C103" s="76"/>
      <c r="D103" s="76"/>
      <c r="E103" s="103">
        <v>19140196.4</v>
      </c>
      <c r="F103" s="76"/>
      <c r="G103" s="103">
        <v>13099708.36</v>
      </c>
      <c r="H103" s="76"/>
      <c r="I103" s="103">
        <v>17295824.35</v>
      </c>
      <c r="J103" s="76"/>
      <c r="K103" s="103">
        <v>7412430.97</v>
      </c>
    </row>
    <row r="104" spans="1:11" ht="27.75" customHeight="1">
      <c r="A104" s="76"/>
      <c r="B104" s="75" t="s">
        <v>608</v>
      </c>
      <c r="C104" s="75"/>
      <c r="D104" s="76"/>
      <c r="E104" s="104">
        <f>SUM(E90:E103)</f>
        <v>605040054.1999999</v>
      </c>
      <c r="F104" s="76"/>
      <c r="G104" s="104">
        <f>SUM(G90:G103)</f>
        <v>449432989.43000007</v>
      </c>
      <c r="H104" s="76"/>
      <c r="I104" s="104">
        <f>SUM(I90:I103)</f>
        <v>646756455.95</v>
      </c>
      <c r="J104" s="76"/>
      <c r="K104" s="104">
        <f>SUM(K90:K103)</f>
        <v>229917488.20999995</v>
      </c>
    </row>
    <row r="105" spans="1:11" ht="27.75" customHeight="1">
      <c r="A105" s="75" t="s">
        <v>467</v>
      </c>
      <c r="B105" s="75"/>
      <c r="C105" s="75"/>
      <c r="D105" s="76"/>
      <c r="E105" s="102"/>
      <c r="F105" s="76"/>
      <c r="G105" s="102"/>
      <c r="H105" s="76"/>
      <c r="I105" s="102"/>
      <c r="J105" s="76"/>
      <c r="K105" s="102"/>
    </row>
    <row r="106" spans="1:11" ht="27.75" customHeight="1">
      <c r="A106" s="76" t="s">
        <v>611</v>
      </c>
      <c r="B106" s="75"/>
      <c r="C106" s="75"/>
      <c r="D106" s="92" t="s">
        <v>94</v>
      </c>
      <c r="E106" s="102">
        <v>0</v>
      </c>
      <c r="F106" s="102">
        <f>'P12-17'!F48</f>
        <v>0</v>
      </c>
      <c r="G106" s="102">
        <v>1733665.54</v>
      </c>
      <c r="H106" s="102">
        <f>'P12-17'!H48</f>
        <v>0</v>
      </c>
      <c r="I106" s="102">
        <v>0</v>
      </c>
      <c r="J106" s="102">
        <f>'P12-17'!J48</f>
        <v>0</v>
      </c>
      <c r="K106" s="102">
        <v>0</v>
      </c>
    </row>
    <row r="107" spans="1:11" ht="27.75" customHeight="1">
      <c r="A107" s="76" t="s">
        <v>601</v>
      </c>
      <c r="B107" s="75"/>
      <c r="C107" s="75"/>
      <c r="E107" s="102"/>
      <c r="F107" s="76"/>
      <c r="G107" s="102"/>
      <c r="H107" s="105"/>
      <c r="I107" s="102"/>
      <c r="J107" s="100"/>
      <c r="K107" s="102"/>
    </row>
    <row r="108" spans="1:11" ht="27.75" customHeight="1">
      <c r="A108" s="75" t="s">
        <v>602</v>
      </c>
      <c r="B108" s="75"/>
      <c r="C108" s="75"/>
      <c r="D108" s="92" t="s">
        <v>95</v>
      </c>
      <c r="E108" s="102">
        <f>+'P12-17'!E48</f>
        <v>114754731</v>
      </c>
      <c r="F108" s="76"/>
      <c r="G108" s="102">
        <f>+'P12-17'!G48</f>
        <v>134225091.9</v>
      </c>
      <c r="H108" s="105"/>
      <c r="I108" s="102">
        <f>+'P12-17'!I48</f>
        <v>114754731</v>
      </c>
      <c r="J108" s="100"/>
      <c r="K108" s="102">
        <f>+'P12-17'!K48</f>
        <v>120754731</v>
      </c>
    </row>
    <row r="109" spans="1:11" ht="27.75" customHeight="1">
      <c r="A109" s="76" t="s">
        <v>597</v>
      </c>
      <c r="B109" s="75"/>
      <c r="C109" s="75"/>
      <c r="D109" s="92" t="s">
        <v>93</v>
      </c>
      <c r="E109" s="102">
        <f>+'P12-17'!E82</f>
        <v>53270746.32</v>
      </c>
      <c r="F109" s="76"/>
      <c r="G109" s="102">
        <f>+'P12-17'!G82</f>
        <v>54945193.269999996</v>
      </c>
      <c r="H109" s="105"/>
      <c r="I109" s="102">
        <f>+'P12-17'!I82</f>
        <v>53270746.32</v>
      </c>
      <c r="J109" s="76"/>
      <c r="K109" s="102">
        <f>+'P12-17'!K82</f>
        <v>22625585.319999997</v>
      </c>
    </row>
    <row r="110" spans="1:11" ht="27.75" customHeight="1">
      <c r="A110" s="75" t="s">
        <v>598</v>
      </c>
      <c r="B110" s="76"/>
      <c r="C110" s="76"/>
      <c r="D110" s="76"/>
      <c r="E110" s="102">
        <v>26298510.92</v>
      </c>
      <c r="F110" s="76"/>
      <c r="G110" s="102">
        <v>22698556.19</v>
      </c>
      <c r="H110" s="76"/>
      <c r="I110" s="102">
        <v>26306380.92</v>
      </c>
      <c r="J110" s="76"/>
      <c r="K110" s="102">
        <v>10879413.56</v>
      </c>
    </row>
    <row r="111" spans="1:11" ht="27.75" customHeight="1">
      <c r="A111" s="76"/>
      <c r="B111" s="75" t="s">
        <v>599</v>
      </c>
      <c r="C111" s="75"/>
      <c r="D111" s="76"/>
      <c r="E111" s="104">
        <f>SUM(E106:E110)</f>
        <v>194323988.24</v>
      </c>
      <c r="F111" s="76"/>
      <c r="G111" s="104">
        <f>SUM(G106:G110)</f>
        <v>213602506.89999998</v>
      </c>
      <c r="H111" s="76"/>
      <c r="I111" s="104">
        <f>SUM(I106:I110)</f>
        <v>194331858.24</v>
      </c>
      <c r="J111" s="76"/>
      <c r="K111" s="104">
        <f>SUM(K106:K110)</f>
        <v>154259729.88</v>
      </c>
    </row>
    <row r="112" spans="1:11" ht="27.75" customHeight="1">
      <c r="A112" s="76"/>
      <c r="B112" s="75" t="s">
        <v>600</v>
      </c>
      <c r="C112" s="75"/>
      <c r="D112" s="76"/>
      <c r="E112" s="104">
        <f>+E104+E111</f>
        <v>799364042.4399999</v>
      </c>
      <c r="F112" s="76"/>
      <c r="G112" s="104">
        <f>+G104+G111</f>
        <v>663035496.33</v>
      </c>
      <c r="H112" s="76"/>
      <c r="I112" s="104">
        <f>+I104+I111</f>
        <v>841088314.19</v>
      </c>
      <c r="J112" s="76"/>
      <c r="K112" s="104">
        <f>+K104+K111</f>
        <v>384177218.0899999</v>
      </c>
    </row>
    <row r="113" spans="1:11" ht="27.75" customHeight="1">
      <c r="A113" s="76"/>
      <c r="B113" s="75"/>
      <c r="C113" s="75"/>
      <c r="D113" s="76"/>
      <c r="E113" s="94"/>
      <c r="F113" s="76"/>
      <c r="G113" s="94"/>
      <c r="H113" s="76"/>
      <c r="I113" s="94"/>
      <c r="J113" s="76"/>
      <c r="K113" s="94"/>
    </row>
    <row r="114" spans="1:11" ht="25.5" customHeight="1">
      <c r="A114" s="142" t="s">
        <v>431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</row>
    <row r="115" spans="1:11" ht="25.5" customHeight="1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</row>
    <row r="116" spans="4:11" ht="25.5" customHeight="1">
      <c r="D116" s="93"/>
      <c r="E116" s="143" t="s">
        <v>478</v>
      </c>
      <c r="F116" s="143"/>
      <c r="G116" s="143"/>
      <c r="H116" s="76"/>
      <c r="I116" s="143" t="s">
        <v>477</v>
      </c>
      <c r="J116" s="143"/>
      <c r="K116" s="143"/>
    </row>
    <row r="117" spans="1:11" ht="25.5" customHeight="1">
      <c r="A117" s="141" t="s">
        <v>417</v>
      </c>
      <c r="B117" s="141"/>
      <c r="C117" s="141"/>
      <c r="D117" s="93" t="s">
        <v>533</v>
      </c>
      <c r="E117" s="80"/>
      <c r="F117" s="49" t="s">
        <v>560</v>
      </c>
      <c r="G117" s="80"/>
      <c r="H117" s="76"/>
      <c r="I117" s="80"/>
      <c r="J117" s="49" t="s">
        <v>560</v>
      </c>
      <c r="K117" s="80"/>
    </row>
    <row r="118" spans="1:11" ht="25.5" customHeight="1">
      <c r="A118" s="75" t="s">
        <v>425</v>
      </c>
      <c r="B118" s="76"/>
      <c r="C118" s="76"/>
      <c r="D118" s="76"/>
      <c r="E118" s="76"/>
      <c r="F118" s="76"/>
      <c r="G118" s="76"/>
      <c r="H118" s="76"/>
      <c r="I118" s="102"/>
      <c r="J118" s="76"/>
      <c r="K118" s="102"/>
    </row>
    <row r="119" spans="1:11" ht="25.5" customHeight="1">
      <c r="A119" s="75" t="s">
        <v>612</v>
      </c>
      <c r="B119" s="76"/>
      <c r="C119" s="76"/>
      <c r="D119" s="76"/>
      <c r="E119" s="76"/>
      <c r="F119" s="76"/>
      <c r="G119" s="76"/>
      <c r="H119" s="76"/>
      <c r="I119" s="102"/>
      <c r="J119" s="76"/>
      <c r="K119" s="102"/>
    </row>
    <row r="120" spans="1:11" ht="25.5" customHeight="1">
      <c r="A120" s="75" t="s">
        <v>613</v>
      </c>
      <c r="B120" s="76"/>
      <c r="C120" s="76"/>
      <c r="D120" s="76"/>
      <c r="E120" s="76"/>
      <c r="F120" s="76"/>
      <c r="G120" s="76"/>
      <c r="H120" s="76"/>
      <c r="I120" s="102"/>
      <c r="J120" s="76"/>
      <c r="K120" s="102"/>
    </row>
    <row r="121" spans="1:11" ht="25.5" customHeight="1">
      <c r="A121" s="75" t="s">
        <v>504</v>
      </c>
      <c r="B121" s="75"/>
      <c r="C121" s="76"/>
      <c r="D121" s="76"/>
      <c r="F121" s="76"/>
      <c r="G121" s="76"/>
      <c r="H121" s="76"/>
      <c r="J121" s="76"/>
      <c r="K121" s="102"/>
    </row>
    <row r="122" spans="1:11" ht="25.5" customHeight="1" thickBot="1">
      <c r="A122" s="76"/>
      <c r="B122" s="75" t="s">
        <v>505</v>
      </c>
      <c r="C122" s="76"/>
      <c r="D122" s="92" t="s">
        <v>392</v>
      </c>
      <c r="E122" s="101">
        <f>480000000*1</f>
        <v>480000000</v>
      </c>
      <c r="F122" s="76"/>
      <c r="G122" s="76"/>
      <c r="H122" s="76"/>
      <c r="I122" s="101">
        <f>480000000*1</f>
        <v>480000000</v>
      </c>
      <c r="J122" s="76"/>
      <c r="K122" s="102"/>
    </row>
    <row r="123" spans="1:11" ht="25.5" customHeight="1" thickTop="1">
      <c r="A123" s="75" t="s">
        <v>614</v>
      </c>
      <c r="B123" s="75"/>
      <c r="C123" s="75"/>
      <c r="D123" s="76"/>
      <c r="E123" s="76"/>
      <c r="F123" s="76"/>
      <c r="G123" s="76"/>
      <c r="H123" s="76"/>
      <c r="I123" s="102"/>
      <c r="J123" s="76"/>
      <c r="K123" s="102"/>
    </row>
    <row r="124" spans="1:11" ht="25.5" customHeight="1" thickBot="1">
      <c r="A124" s="76"/>
      <c r="B124" s="75" t="s">
        <v>615</v>
      </c>
      <c r="C124" s="75"/>
      <c r="D124" s="76"/>
      <c r="F124" s="76"/>
      <c r="G124" s="101">
        <f>36000000*10</f>
        <v>360000000</v>
      </c>
      <c r="H124" s="76"/>
      <c r="J124" s="76"/>
      <c r="K124" s="101">
        <f>36000000*10</f>
        <v>360000000</v>
      </c>
    </row>
    <row r="125" spans="1:11" ht="25.5" customHeight="1" thickTop="1">
      <c r="A125" s="75" t="s">
        <v>616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</row>
    <row r="126" spans="1:11" ht="25.5" customHeight="1">
      <c r="A126" s="75" t="s">
        <v>371</v>
      </c>
      <c r="C126" s="76"/>
      <c r="D126" s="76"/>
      <c r="E126" s="76"/>
      <c r="F126" s="76"/>
      <c r="G126" s="76"/>
      <c r="H126" s="76"/>
      <c r="I126" s="76"/>
      <c r="J126" s="76"/>
      <c r="K126" s="76"/>
    </row>
    <row r="127" spans="1:11" ht="25.5" customHeight="1">
      <c r="A127" s="76"/>
      <c r="B127" s="75" t="s">
        <v>505</v>
      </c>
      <c r="C127" s="76"/>
      <c r="D127" s="76"/>
      <c r="E127" s="98">
        <f>370000000*1</f>
        <v>370000000</v>
      </c>
      <c r="F127" s="81"/>
      <c r="G127" s="81"/>
      <c r="H127" s="81"/>
      <c r="I127" s="98">
        <f>370000000*1</f>
        <v>370000000</v>
      </c>
      <c r="J127" s="76"/>
      <c r="K127" s="76"/>
    </row>
    <row r="128" spans="1:11" ht="25.5" customHeight="1">
      <c r="A128" s="75" t="s">
        <v>617</v>
      </c>
      <c r="C128" s="75"/>
      <c r="D128" s="76"/>
      <c r="E128" s="76"/>
      <c r="F128" s="76"/>
      <c r="G128" s="76"/>
      <c r="H128" s="76"/>
      <c r="I128" s="76"/>
      <c r="J128" s="76"/>
      <c r="K128" s="76"/>
    </row>
    <row r="129" spans="1:11" ht="25.5" customHeight="1">
      <c r="A129" s="76"/>
      <c r="B129" s="75" t="s">
        <v>615</v>
      </c>
      <c r="C129" s="75"/>
      <c r="D129" s="76"/>
      <c r="F129" s="76"/>
      <c r="G129" s="96">
        <f>36000000*10</f>
        <v>360000000</v>
      </c>
      <c r="H129" s="76"/>
      <c r="I129" s="96"/>
      <c r="J129" s="76"/>
      <c r="K129" s="96">
        <f>36000000*10</f>
        <v>360000000</v>
      </c>
    </row>
    <row r="130" spans="1:11" ht="25.5" customHeight="1">
      <c r="A130" s="75" t="s">
        <v>618</v>
      </c>
      <c r="B130" s="76"/>
      <c r="C130" s="76"/>
      <c r="D130" s="76"/>
      <c r="E130" s="96"/>
      <c r="F130" s="76"/>
      <c r="G130" s="96"/>
      <c r="H130" s="76"/>
      <c r="I130" s="96"/>
      <c r="J130" s="76"/>
      <c r="K130" s="96"/>
    </row>
    <row r="131" spans="1:11" ht="25.5" customHeight="1">
      <c r="A131" s="76" t="s">
        <v>619</v>
      </c>
      <c r="D131" s="76"/>
      <c r="E131" s="96"/>
      <c r="F131" s="76"/>
      <c r="G131" s="96"/>
      <c r="H131" s="76"/>
      <c r="I131" s="96"/>
      <c r="J131" s="76"/>
      <c r="K131" s="96"/>
    </row>
    <row r="132" spans="1:11" ht="25.5" customHeight="1">
      <c r="A132" s="70" t="s">
        <v>620</v>
      </c>
      <c r="D132" s="92" t="s">
        <v>393</v>
      </c>
      <c r="E132" s="96">
        <f>+งบแสดงการเปลี่ยนแปลง!G21</f>
        <v>12226142.93</v>
      </c>
      <c r="F132" s="76"/>
      <c r="G132" s="96">
        <v>9387444.91</v>
      </c>
      <c r="H132" s="76"/>
      <c r="I132" s="96">
        <f>งบแสดงการเปลี่ยนแปลง!I44</f>
        <v>12226142.93</v>
      </c>
      <c r="J132" s="76"/>
      <c r="K132" s="96">
        <v>9387444.91</v>
      </c>
    </row>
    <row r="133" spans="1:11" ht="25.5" customHeight="1">
      <c r="A133" s="76" t="s">
        <v>621</v>
      </c>
      <c r="D133" s="76"/>
      <c r="E133" s="96">
        <f>+งบแสดงการเปลี่ยนแปลง!I21</f>
        <v>53935262.40999989</v>
      </c>
      <c r="F133" s="76"/>
      <c r="G133" s="98">
        <f>+งบแสดงการเปลี่ยนแปลง!K40</f>
        <v>-29520615.23000004</v>
      </c>
      <c r="H133" s="76"/>
      <c r="I133" s="96">
        <f>+งบแสดงการเปลี่ยนแปลง!K44</f>
        <v>53935262.40999991</v>
      </c>
      <c r="J133" s="76"/>
      <c r="K133" s="98">
        <f>+งบแสดงการเปลี่ยนแปลง!K40</f>
        <v>-29520615.23000004</v>
      </c>
    </row>
    <row r="134" spans="1:11" ht="25.5" customHeight="1">
      <c r="A134" s="76"/>
      <c r="B134" s="75" t="s">
        <v>426</v>
      </c>
      <c r="D134" s="76"/>
      <c r="E134" s="106"/>
      <c r="F134" s="76"/>
      <c r="G134" s="106"/>
      <c r="H134" s="76"/>
      <c r="I134" s="106"/>
      <c r="J134" s="76"/>
      <c r="K134" s="106"/>
    </row>
    <row r="135" spans="1:11" ht="25.5" customHeight="1">
      <c r="A135" s="76"/>
      <c r="B135" s="70" t="s">
        <v>299</v>
      </c>
      <c r="C135" s="75"/>
      <c r="D135" s="76"/>
      <c r="E135" s="98">
        <f>SUM(E127:E133)</f>
        <v>436161405.3399999</v>
      </c>
      <c r="F135" s="76"/>
      <c r="G135" s="98">
        <f>SUM(G129:G133)</f>
        <v>339866829.68</v>
      </c>
      <c r="H135" s="76"/>
      <c r="I135" s="98">
        <f>SUM(I127:I133)</f>
        <v>436161405.3399999</v>
      </c>
      <c r="J135" s="76"/>
      <c r="K135" s="98">
        <f>SUM(K129:K133)</f>
        <v>339866829.68</v>
      </c>
    </row>
    <row r="136" spans="1:11" ht="25.5" customHeight="1">
      <c r="A136" s="75" t="s">
        <v>300</v>
      </c>
      <c r="C136" s="75"/>
      <c r="D136" s="76"/>
      <c r="E136" s="107">
        <v>2474975.95</v>
      </c>
      <c r="F136" s="76"/>
      <c r="G136" s="107">
        <v>2652768.66</v>
      </c>
      <c r="H136" s="76"/>
      <c r="I136" s="107">
        <v>0</v>
      </c>
      <c r="J136" s="76"/>
      <c r="K136" s="107">
        <v>0</v>
      </c>
    </row>
    <row r="137" spans="1:11" ht="25.5" customHeight="1">
      <c r="A137" s="76"/>
      <c r="B137" s="75" t="s">
        <v>426</v>
      </c>
      <c r="C137" s="75"/>
      <c r="D137" s="76"/>
      <c r="E137" s="107">
        <f>SUM(E135:E136)</f>
        <v>438636381.2899999</v>
      </c>
      <c r="F137" s="76"/>
      <c r="G137" s="107">
        <f>SUM(G135:G136)</f>
        <v>342519598.34000003</v>
      </c>
      <c r="H137" s="76"/>
      <c r="I137" s="107">
        <f>SUM(I135:I136)</f>
        <v>436161405.3399999</v>
      </c>
      <c r="J137" s="76"/>
      <c r="K137" s="107">
        <f>SUM(K135:K136)</f>
        <v>339866829.68</v>
      </c>
    </row>
    <row r="138" spans="1:11" ht="25.5" customHeight="1" thickBot="1">
      <c r="A138" s="75" t="s">
        <v>427</v>
      </c>
      <c r="B138" s="76"/>
      <c r="C138" s="76"/>
      <c r="D138" s="76"/>
      <c r="E138" s="101">
        <f>+E112+E137</f>
        <v>1238000423.7299998</v>
      </c>
      <c r="F138" s="101"/>
      <c r="G138" s="101">
        <f>+G112+G137</f>
        <v>1005555094.6700001</v>
      </c>
      <c r="H138" s="76"/>
      <c r="I138" s="101">
        <f>+I112+I137</f>
        <v>1277249719.53</v>
      </c>
      <c r="J138" s="76"/>
      <c r="K138" s="101">
        <f>+K112+K137</f>
        <v>724044047.77</v>
      </c>
    </row>
    <row r="139" spans="1:11" ht="25.5" customHeight="1" thickTop="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</row>
    <row r="140" spans="1:11" ht="25.5" customHeight="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</row>
    <row r="141" spans="1:11" ht="25.5" customHeight="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108"/>
    </row>
    <row r="142" spans="1:11" ht="25.5" customHeight="1">
      <c r="A142" s="75" t="s">
        <v>421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</row>
    <row r="143" ht="25.5" customHeight="1">
      <c r="A143" s="109"/>
    </row>
    <row r="144" ht="25.5" customHeight="1">
      <c r="A144" s="109"/>
    </row>
    <row r="145" ht="25.5" customHeight="1">
      <c r="A145" s="109"/>
    </row>
    <row r="146" ht="25.5" customHeight="1">
      <c r="A146" s="109"/>
    </row>
    <row r="147" spans="1:11" ht="26.25" customHeight="1">
      <c r="A147" s="141" t="s">
        <v>518</v>
      </c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</row>
    <row r="148" spans="1:11" ht="26.25" customHeight="1">
      <c r="A148" s="141" t="s">
        <v>436</v>
      </c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</row>
    <row r="149" spans="1:11" ht="26.25" customHeight="1">
      <c r="A149" s="141" t="s">
        <v>508</v>
      </c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</row>
    <row r="150" spans="1:11" ht="26.25" customHeight="1">
      <c r="A150" s="141" t="s">
        <v>509</v>
      </c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</row>
    <row r="151" spans="1:11" ht="26.25" customHeight="1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</row>
    <row r="152" spans="1:11" ht="26.25" customHeight="1">
      <c r="A152" s="76"/>
      <c r="B152" s="76"/>
      <c r="C152" s="76"/>
      <c r="D152" s="76"/>
      <c r="E152" s="143" t="s">
        <v>478</v>
      </c>
      <c r="F152" s="143"/>
      <c r="G152" s="143"/>
      <c r="H152" s="76"/>
      <c r="I152" s="143" t="s">
        <v>477</v>
      </c>
      <c r="J152" s="143"/>
      <c r="K152" s="143"/>
    </row>
    <row r="153" spans="1:11" ht="26.25" customHeight="1">
      <c r="A153" s="76"/>
      <c r="B153" s="76"/>
      <c r="C153" s="76"/>
      <c r="D153" s="93" t="s">
        <v>533</v>
      </c>
      <c r="E153" s="80"/>
      <c r="F153" s="49" t="s">
        <v>282</v>
      </c>
      <c r="G153" s="80"/>
      <c r="H153" s="76"/>
      <c r="I153" s="80"/>
      <c r="J153" s="49" t="s">
        <v>282</v>
      </c>
      <c r="K153" s="80"/>
    </row>
    <row r="154" spans="1:11" ht="26.25" customHeight="1">
      <c r="A154" s="75" t="s">
        <v>418</v>
      </c>
      <c r="B154" s="76"/>
      <c r="C154" s="76"/>
      <c r="D154" s="76"/>
      <c r="E154" s="76"/>
      <c r="F154" s="76"/>
      <c r="G154" s="92"/>
      <c r="H154" s="76"/>
      <c r="I154" s="92"/>
      <c r="J154" s="85"/>
      <c r="K154" s="85"/>
    </row>
    <row r="155" spans="1:11" ht="26.25" customHeight="1">
      <c r="A155" s="75" t="s">
        <v>414</v>
      </c>
      <c r="D155" s="76"/>
      <c r="E155" s="96">
        <v>307446381.14</v>
      </c>
      <c r="F155" s="76"/>
      <c r="G155" s="96">
        <v>208665056.08</v>
      </c>
      <c r="H155" s="76"/>
      <c r="I155" s="96">
        <v>307465610.11</v>
      </c>
      <c r="J155" s="76"/>
      <c r="K155" s="96">
        <v>92156474.33</v>
      </c>
    </row>
    <row r="156" spans="1:10" ht="26.25" customHeight="1">
      <c r="A156" s="75" t="s">
        <v>494</v>
      </c>
      <c r="D156" s="76"/>
      <c r="E156" s="96"/>
      <c r="F156" s="76"/>
      <c r="G156" s="96"/>
      <c r="H156" s="76"/>
      <c r="J156" s="76"/>
    </row>
    <row r="157" spans="1:11" ht="26.25" customHeight="1">
      <c r="A157" s="75" t="s">
        <v>495</v>
      </c>
      <c r="D157" s="76"/>
      <c r="E157" s="96">
        <v>44208443.91</v>
      </c>
      <c r="F157" s="76"/>
      <c r="G157" s="96">
        <v>26936640.8</v>
      </c>
      <c r="H157" s="76"/>
      <c r="I157" s="96">
        <v>44208443.91</v>
      </c>
      <c r="J157" s="76"/>
      <c r="K157" s="96">
        <v>11855306.39</v>
      </c>
    </row>
    <row r="158" spans="1:11" ht="26.25" customHeight="1">
      <c r="A158" s="75" t="s">
        <v>480</v>
      </c>
      <c r="D158" s="76"/>
      <c r="E158" s="96">
        <v>11383657.09</v>
      </c>
      <c r="F158" s="76"/>
      <c r="G158" s="96">
        <v>3017778.22</v>
      </c>
      <c r="H158" s="76"/>
      <c r="I158" s="96">
        <v>9583811.51</v>
      </c>
      <c r="J158" s="76"/>
      <c r="K158" s="96">
        <v>5588186.9</v>
      </c>
    </row>
    <row r="159" spans="1:11" ht="26.25" customHeight="1">
      <c r="A159" s="75" t="s">
        <v>284</v>
      </c>
      <c r="D159" s="76"/>
      <c r="E159" s="96"/>
      <c r="F159" s="76"/>
      <c r="G159" s="96"/>
      <c r="H159" s="76"/>
      <c r="I159" s="96"/>
      <c r="J159" s="76"/>
      <c r="K159" s="96"/>
    </row>
    <row r="160" spans="1:11" ht="26.25" customHeight="1">
      <c r="A160" s="75" t="s">
        <v>283</v>
      </c>
      <c r="D160" s="76"/>
      <c r="E160" s="96">
        <v>0</v>
      </c>
      <c r="F160" s="76"/>
      <c r="G160" s="96">
        <v>0</v>
      </c>
      <c r="H160" s="76"/>
      <c r="I160" s="96">
        <v>1409831.71</v>
      </c>
      <c r="J160" s="76"/>
      <c r="K160" s="96">
        <v>12656591.95</v>
      </c>
    </row>
    <row r="161" spans="1:11" ht="26.25" customHeight="1">
      <c r="A161" s="76"/>
      <c r="B161" s="76"/>
      <c r="C161" s="75" t="s">
        <v>468</v>
      </c>
      <c r="E161" s="99">
        <f>SUM(E155:E160)</f>
        <v>363038482.1399999</v>
      </c>
      <c r="F161" s="76"/>
      <c r="G161" s="99">
        <f>SUM(G155:G160)</f>
        <v>238619475.10000002</v>
      </c>
      <c r="H161" s="76"/>
      <c r="I161" s="99">
        <f>SUM(I155:I160)</f>
        <v>362667697.23999995</v>
      </c>
      <c r="J161" s="76"/>
      <c r="K161" s="99">
        <f>SUM(K155:K160)</f>
        <v>122256559.57000001</v>
      </c>
    </row>
    <row r="162" spans="1:11" ht="26.25" customHeight="1">
      <c r="A162" s="75" t="s">
        <v>419</v>
      </c>
      <c r="B162" s="76"/>
      <c r="C162" s="76"/>
      <c r="D162" s="76"/>
      <c r="E162" s="76"/>
      <c r="F162" s="76"/>
      <c r="G162" s="76"/>
      <c r="H162" s="76"/>
      <c r="I162" s="76"/>
      <c r="J162" s="76"/>
      <c r="K162" s="76"/>
    </row>
    <row r="163" spans="1:11" ht="26.25" customHeight="1">
      <c r="A163" s="75" t="s">
        <v>481</v>
      </c>
      <c r="D163" s="76"/>
      <c r="E163" s="96">
        <v>185787727.22</v>
      </c>
      <c r="F163" s="76"/>
      <c r="G163" s="96">
        <v>114655951.85</v>
      </c>
      <c r="H163" s="76"/>
      <c r="I163" s="96">
        <v>185653101.83</v>
      </c>
      <c r="J163" s="76"/>
      <c r="K163" s="96">
        <v>52558813.72</v>
      </c>
    </row>
    <row r="164" spans="1:11" ht="26.25" customHeight="1">
      <c r="A164" s="75" t="s">
        <v>482</v>
      </c>
      <c r="D164" s="76"/>
      <c r="E164" s="96">
        <v>109181817.1</v>
      </c>
      <c r="F164" s="76"/>
      <c r="G164" s="96">
        <v>82082726.49</v>
      </c>
      <c r="H164" s="76"/>
      <c r="I164" s="96">
        <v>109045018.62</v>
      </c>
      <c r="J164" s="76"/>
      <c r="K164" s="96">
        <v>36169923.93</v>
      </c>
    </row>
    <row r="165" spans="1:11" ht="26.25" customHeight="1">
      <c r="A165" s="75" t="s">
        <v>483</v>
      </c>
      <c r="D165" s="76"/>
      <c r="E165" s="96">
        <v>12159179.33</v>
      </c>
      <c r="F165" s="76"/>
      <c r="G165" s="96">
        <v>8787344.44</v>
      </c>
      <c r="H165" s="76"/>
      <c r="I165" s="96">
        <v>12183077.98</v>
      </c>
      <c r="J165" s="76"/>
      <c r="K165" s="96">
        <v>2971802.57</v>
      </c>
    </row>
    <row r="166" spans="1:11" ht="26.25" customHeight="1">
      <c r="A166" s="76"/>
      <c r="B166" s="76"/>
      <c r="C166" s="75" t="s">
        <v>420</v>
      </c>
      <c r="E166" s="99">
        <f>SUM(E163:E165)</f>
        <v>307128723.65</v>
      </c>
      <c r="F166" s="76"/>
      <c r="G166" s="99">
        <f>SUM(G163:G165)</f>
        <v>205526022.77999997</v>
      </c>
      <c r="H166" s="76"/>
      <c r="I166" s="99">
        <f>SUM(I163:I165)</f>
        <v>306881198.43000007</v>
      </c>
      <c r="J166" s="76"/>
      <c r="K166" s="99">
        <f>SUM(K163:K165)</f>
        <v>91700540.22</v>
      </c>
    </row>
    <row r="167" spans="1:11" ht="26.25" customHeight="1">
      <c r="A167" s="75" t="s">
        <v>334</v>
      </c>
      <c r="B167" s="76"/>
      <c r="C167" s="76"/>
      <c r="D167" s="76"/>
      <c r="E167" s="96">
        <f>+E161-E166</f>
        <v>55909758.48999995</v>
      </c>
      <c r="F167" s="76"/>
      <c r="G167" s="96">
        <f>+G161-G166</f>
        <v>33093452.320000052</v>
      </c>
      <c r="H167" s="76"/>
      <c r="I167" s="96">
        <f>+I161-I166</f>
        <v>55786498.80999988</v>
      </c>
      <c r="J167" s="76"/>
      <c r="K167" s="96">
        <f>+K161-K166</f>
        <v>30556019.35000001</v>
      </c>
    </row>
    <row r="168" spans="1:11" ht="26.25" customHeight="1">
      <c r="A168" s="75" t="s">
        <v>443</v>
      </c>
      <c r="B168" s="76"/>
      <c r="C168" s="76"/>
      <c r="D168" s="76"/>
      <c r="E168" s="98">
        <v>-4260130.06</v>
      </c>
      <c r="F168" s="81"/>
      <c r="G168" s="98">
        <v>-3774533.53</v>
      </c>
      <c r="H168" s="81"/>
      <c r="I168" s="98">
        <v>-4217977.45</v>
      </c>
      <c r="J168" s="81"/>
      <c r="K168" s="98">
        <v>-1965229.37</v>
      </c>
    </row>
    <row r="169" spans="1:11" ht="26.25" customHeight="1">
      <c r="A169" s="75" t="s">
        <v>121</v>
      </c>
      <c r="B169" s="76"/>
      <c r="C169" s="76"/>
      <c r="D169" s="76"/>
      <c r="E169" s="107">
        <v>-8055905.6</v>
      </c>
      <c r="F169" s="76"/>
      <c r="G169" s="107">
        <v>0</v>
      </c>
      <c r="H169" s="76"/>
      <c r="I169" s="107">
        <v>-8055905.6</v>
      </c>
      <c r="J169" s="76"/>
      <c r="K169" s="107">
        <v>0</v>
      </c>
    </row>
    <row r="170" spans="1:11" ht="26.25" customHeight="1">
      <c r="A170" s="75" t="s">
        <v>346</v>
      </c>
      <c r="B170" s="76"/>
      <c r="C170" s="76"/>
      <c r="D170" s="76"/>
      <c r="E170" s="96">
        <f>SUM(E167:E169)</f>
        <v>43593722.829999946</v>
      </c>
      <c r="F170" s="76"/>
      <c r="G170" s="96">
        <f>SUM(G167:G169)</f>
        <v>29318918.79000005</v>
      </c>
      <c r="H170" s="96">
        <f>SUM(H167:H169)</f>
        <v>0</v>
      </c>
      <c r="I170" s="96">
        <f>SUM(I167:I169)</f>
        <v>43512615.75999988</v>
      </c>
      <c r="J170" s="96">
        <f>SUM(J167:J169)</f>
        <v>0</v>
      </c>
      <c r="K170" s="96">
        <f>SUM(K167:K169)</f>
        <v>28590789.980000008</v>
      </c>
    </row>
    <row r="171" spans="1:11" ht="26.25" customHeight="1">
      <c r="A171" s="75" t="s">
        <v>275</v>
      </c>
      <c r="B171" s="76"/>
      <c r="C171" s="76"/>
      <c r="D171" s="76"/>
      <c r="E171" s="107">
        <v>-81107.07</v>
      </c>
      <c r="F171" s="76"/>
      <c r="G171" s="107">
        <v>-728128.81</v>
      </c>
      <c r="H171" s="76"/>
      <c r="I171" s="107">
        <v>0</v>
      </c>
      <c r="J171" s="76"/>
      <c r="K171" s="107">
        <v>0</v>
      </c>
    </row>
    <row r="172" spans="1:11" ht="26.25" customHeight="1" thickBot="1">
      <c r="A172" s="75" t="s">
        <v>469</v>
      </c>
      <c r="B172" s="76"/>
      <c r="C172" s="76"/>
      <c r="D172" s="76"/>
      <c r="E172" s="110">
        <f>SUM(E170:E171)</f>
        <v>43512615.759999946</v>
      </c>
      <c r="F172" s="76"/>
      <c r="G172" s="110">
        <f>SUM(G170:G171)</f>
        <v>28590789.980000053</v>
      </c>
      <c r="H172" s="76"/>
      <c r="I172" s="110">
        <f>SUM(I170:I171)</f>
        <v>43512615.75999988</v>
      </c>
      <c r="J172" s="76"/>
      <c r="K172" s="110">
        <f>SUM(K170:K171)</f>
        <v>28590789.980000008</v>
      </c>
    </row>
    <row r="173" spans="1:11" ht="26.25" customHeight="1" thickTop="1">
      <c r="A173" s="75" t="s">
        <v>470</v>
      </c>
      <c r="B173" s="76"/>
      <c r="C173" s="76"/>
      <c r="D173" s="76"/>
      <c r="E173" s="96"/>
      <c r="F173" s="76"/>
      <c r="G173" s="96"/>
      <c r="H173" s="76"/>
      <c r="I173" s="96"/>
      <c r="J173" s="76"/>
      <c r="K173" s="96"/>
    </row>
    <row r="174" spans="1:11" ht="26.25" customHeight="1">
      <c r="A174" s="76"/>
      <c r="B174" s="75" t="s">
        <v>469</v>
      </c>
      <c r="C174" s="75"/>
      <c r="D174" s="76"/>
      <c r="E174" s="76">
        <v>0.12</v>
      </c>
      <c r="F174" s="76"/>
      <c r="G174" s="76">
        <v>0.08</v>
      </c>
      <c r="H174" s="76"/>
      <c r="I174" s="76">
        <v>0.12</v>
      </c>
      <c r="J174" s="76"/>
      <c r="K174" s="76">
        <v>0.08</v>
      </c>
    </row>
    <row r="175" spans="1:11" ht="25.5" customHeight="1">
      <c r="A175" s="76"/>
      <c r="B175" s="76"/>
      <c r="C175" s="76"/>
      <c r="D175" s="76"/>
      <c r="E175" s="76"/>
      <c r="F175" s="76"/>
      <c r="G175" s="76"/>
      <c r="H175" s="76"/>
      <c r="I175" s="81"/>
      <c r="J175" s="76"/>
      <c r="K175" s="81"/>
    </row>
    <row r="176" spans="1:11" ht="25.5" customHeight="1">
      <c r="A176" s="75" t="s">
        <v>421</v>
      </c>
      <c r="B176" s="76"/>
      <c r="C176" s="76"/>
      <c r="D176" s="76"/>
      <c r="E176" s="76"/>
      <c r="F176" s="76"/>
      <c r="G176" s="76"/>
      <c r="H176" s="76"/>
      <c r="I176" s="76"/>
      <c r="J176" s="76"/>
      <c r="K176" s="76"/>
    </row>
    <row r="177" spans="1:11" ht="26.25" customHeight="1">
      <c r="A177" s="75"/>
      <c r="B177" s="76"/>
      <c r="C177" s="76"/>
      <c r="D177" s="76"/>
      <c r="E177" s="98"/>
      <c r="F177" s="76"/>
      <c r="G177" s="98"/>
      <c r="H177" s="76"/>
      <c r="I177" s="98"/>
      <c r="J177" s="76"/>
      <c r="K177" s="98"/>
    </row>
    <row r="178" spans="1:11" ht="26.25" customHeight="1">
      <c r="A178" s="75"/>
      <c r="B178" s="76"/>
      <c r="C178" s="76"/>
      <c r="D178" s="76"/>
      <c r="E178" s="98"/>
      <c r="F178" s="76"/>
      <c r="G178" s="98"/>
      <c r="H178" s="76"/>
      <c r="I178" s="98"/>
      <c r="J178" s="76"/>
      <c r="K178" s="98"/>
    </row>
    <row r="179" spans="1:11" ht="25.5" customHeight="1">
      <c r="A179" s="141" t="s">
        <v>518</v>
      </c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</row>
    <row r="180" spans="1:11" ht="25.5" customHeight="1">
      <c r="A180" s="141" t="s">
        <v>436</v>
      </c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</row>
    <row r="181" spans="1:11" ht="25.5" customHeight="1">
      <c r="A181" s="141" t="s">
        <v>506</v>
      </c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</row>
    <row r="182" spans="1:11" ht="25.5" customHeight="1">
      <c r="A182" s="141" t="s">
        <v>507</v>
      </c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</row>
    <row r="183" spans="1:11" ht="25.5" customHeight="1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</row>
    <row r="184" spans="1:11" ht="25.5" customHeight="1">
      <c r="A184" s="76"/>
      <c r="B184" s="76"/>
      <c r="C184" s="76"/>
      <c r="D184" s="76"/>
      <c r="E184" s="143" t="s">
        <v>478</v>
      </c>
      <c r="F184" s="143"/>
      <c r="G184" s="143"/>
      <c r="H184" s="76"/>
      <c r="I184" s="143" t="s">
        <v>477</v>
      </c>
      <c r="J184" s="143"/>
      <c r="K184" s="143"/>
    </row>
    <row r="185" spans="1:11" ht="25.5" customHeight="1">
      <c r="A185" s="76"/>
      <c r="B185" s="76"/>
      <c r="C185" s="76"/>
      <c r="D185" s="93" t="s">
        <v>533</v>
      </c>
      <c r="E185" s="80"/>
      <c r="F185" s="49" t="s">
        <v>282</v>
      </c>
      <c r="G185" s="80"/>
      <c r="H185" s="76"/>
      <c r="I185" s="80"/>
      <c r="J185" s="49" t="s">
        <v>282</v>
      </c>
      <c r="K185" s="80"/>
    </row>
    <row r="186" spans="1:11" ht="25.5" customHeight="1">
      <c r="A186" s="75" t="s">
        <v>418</v>
      </c>
      <c r="B186" s="76"/>
      <c r="C186" s="76"/>
      <c r="D186" s="76"/>
      <c r="E186" s="76"/>
      <c r="F186" s="76"/>
      <c r="G186" s="92"/>
      <c r="H186" s="76"/>
      <c r="I186" s="92"/>
      <c r="J186" s="85"/>
      <c r="K186" s="85"/>
    </row>
    <row r="187" spans="1:11" ht="25.5" customHeight="1">
      <c r="A187" s="75" t="s">
        <v>414</v>
      </c>
      <c r="D187" s="76"/>
      <c r="E187" s="96">
        <v>595863155.31</v>
      </c>
      <c r="F187" s="76"/>
      <c r="G187" s="96">
        <v>400952750.34</v>
      </c>
      <c r="H187" s="76"/>
      <c r="I187" s="96">
        <v>550877834.71</v>
      </c>
      <c r="J187" s="76"/>
      <c r="K187" s="96">
        <v>177625695.77</v>
      </c>
    </row>
    <row r="188" spans="1:11" ht="25.5" customHeight="1">
      <c r="A188" s="75" t="s">
        <v>494</v>
      </c>
      <c r="D188" s="76"/>
      <c r="F188" s="76"/>
      <c r="H188" s="76"/>
      <c r="J188" s="76"/>
      <c r="K188" s="96"/>
    </row>
    <row r="189" spans="1:11" ht="25.5" customHeight="1">
      <c r="A189" s="75" t="s">
        <v>495</v>
      </c>
      <c r="D189" s="76"/>
      <c r="E189" s="96">
        <v>84830207.36</v>
      </c>
      <c r="F189" s="76"/>
      <c r="G189" s="96">
        <v>53193455.21</v>
      </c>
      <c r="H189" s="76"/>
      <c r="I189" s="96">
        <v>80584484.91</v>
      </c>
      <c r="J189" s="76"/>
      <c r="K189" s="96">
        <v>23486833.47</v>
      </c>
    </row>
    <row r="190" spans="1:11" ht="25.5" customHeight="1">
      <c r="A190" s="75" t="s">
        <v>480</v>
      </c>
      <c r="D190" s="76"/>
      <c r="E190" s="96">
        <v>18016200.01</v>
      </c>
      <c r="F190" s="76"/>
      <c r="G190" s="96">
        <v>6894543.1</v>
      </c>
      <c r="H190" s="76"/>
      <c r="I190" s="96">
        <v>18082475.82</v>
      </c>
      <c r="J190" s="76"/>
      <c r="K190" s="96">
        <v>11051290.11</v>
      </c>
    </row>
    <row r="191" spans="1:11" ht="25.5" customHeight="1">
      <c r="A191" s="75" t="s">
        <v>284</v>
      </c>
      <c r="D191" s="76"/>
      <c r="E191" s="96"/>
      <c r="F191" s="76"/>
      <c r="G191" s="96"/>
      <c r="H191" s="76"/>
      <c r="I191" s="96"/>
      <c r="J191" s="76"/>
      <c r="K191" s="96"/>
    </row>
    <row r="192" spans="1:11" ht="25.5" customHeight="1">
      <c r="A192" s="75" t="s">
        <v>283</v>
      </c>
      <c r="D192" s="76"/>
      <c r="E192" s="96">
        <v>0</v>
      </c>
      <c r="F192" s="76"/>
      <c r="G192" s="96">
        <v>0</v>
      </c>
      <c r="H192" s="76"/>
      <c r="I192" s="96">
        <v>0</v>
      </c>
      <c r="J192" s="76"/>
      <c r="K192" s="96">
        <v>26419433.02</v>
      </c>
    </row>
    <row r="193" spans="1:11" ht="25.5" customHeight="1">
      <c r="A193" s="76"/>
      <c r="B193" s="76"/>
      <c r="C193" s="75" t="s">
        <v>468</v>
      </c>
      <c r="E193" s="99">
        <f>SUM(E187:E192)</f>
        <v>698709562.68</v>
      </c>
      <c r="F193" s="76"/>
      <c r="G193" s="99">
        <f>SUM(G187:G192)</f>
        <v>461040748.65</v>
      </c>
      <c r="H193" s="76"/>
      <c r="I193" s="99">
        <f>SUM(I187:I192)</f>
        <v>649544795.44</v>
      </c>
      <c r="J193" s="76"/>
      <c r="K193" s="99">
        <f>SUM(K187:K192)</f>
        <v>238583252.37000003</v>
      </c>
    </row>
    <row r="194" spans="1:11" ht="25.5" customHeight="1">
      <c r="A194" s="75" t="s">
        <v>419</v>
      </c>
      <c r="B194" s="76"/>
      <c r="C194" s="76"/>
      <c r="D194" s="76"/>
      <c r="E194" s="76"/>
      <c r="F194" s="76"/>
      <c r="G194" s="76"/>
      <c r="H194" s="76"/>
      <c r="I194" s="76"/>
      <c r="J194" s="76"/>
      <c r="K194" s="76"/>
    </row>
    <row r="195" spans="1:11" ht="25.5" customHeight="1">
      <c r="A195" s="75" t="s">
        <v>481</v>
      </c>
      <c r="D195" s="76"/>
      <c r="E195" s="96">
        <v>349896307.15</v>
      </c>
      <c r="F195" s="76"/>
      <c r="G195" s="96">
        <v>218060964.87</v>
      </c>
      <c r="H195" s="76"/>
      <c r="I195" s="96">
        <v>324919005.74</v>
      </c>
      <c r="J195" s="76"/>
      <c r="K195" s="96">
        <v>100513794.93</v>
      </c>
    </row>
    <row r="196" spans="1:11" ht="25.5" customHeight="1">
      <c r="A196" s="75" t="s">
        <v>482</v>
      </c>
      <c r="D196" s="76"/>
      <c r="E196" s="96">
        <v>227136876.83</v>
      </c>
      <c r="F196" s="76"/>
      <c r="G196" s="96">
        <v>158933996.43</v>
      </c>
      <c r="H196" s="76"/>
      <c r="I196" s="96">
        <v>204726624.45</v>
      </c>
      <c r="J196" s="76"/>
      <c r="K196" s="96">
        <v>69482446.82</v>
      </c>
    </row>
    <row r="197" spans="1:11" ht="25.5" customHeight="1">
      <c r="A197" s="75" t="s">
        <v>483</v>
      </c>
      <c r="D197" s="76"/>
      <c r="E197" s="96">
        <v>20514761.26</v>
      </c>
      <c r="F197" s="76"/>
      <c r="G197" s="96">
        <v>17303620.67</v>
      </c>
      <c r="H197" s="76"/>
      <c r="I197" s="96">
        <v>14960329.5</v>
      </c>
      <c r="J197" s="76"/>
      <c r="K197" s="96">
        <v>6447206.01</v>
      </c>
    </row>
    <row r="198" spans="1:11" ht="25.5" customHeight="1">
      <c r="A198" s="75" t="s">
        <v>285</v>
      </c>
      <c r="D198" s="76"/>
      <c r="E198" s="96"/>
      <c r="F198" s="76"/>
      <c r="G198" s="96"/>
      <c r="H198" s="76"/>
      <c r="I198" s="96"/>
      <c r="J198" s="76"/>
      <c r="K198" s="96"/>
    </row>
    <row r="199" spans="1:11" ht="25.5" customHeight="1">
      <c r="A199" s="75" t="s">
        <v>164</v>
      </c>
      <c r="D199" s="76"/>
      <c r="E199" s="96">
        <v>0</v>
      </c>
      <c r="F199" s="76"/>
      <c r="G199" s="96">
        <v>0</v>
      </c>
      <c r="H199" s="76"/>
      <c r="I199" s="96">
        <v>3090455.69</v>
      </c>
      <c r="J199" s="76"/>
      <c r="K199" s="96">
        <v>0</v>
      </c>
    </row>
    <row r="200" spans="1:11" ht="25.5" customHeight="1">
      <c r="A200" s="76"/>
      <c r="B200" s="76"/>
      <c r="C200" s="75" t="s">
        <v>420</v>
      </c>
      <c r="E200" s="99">
        <f>SUM(E195:E199)</f>
        <v>597547945.24</v>
      </c>
      <c r="F200" s="76"/>
      <c r="G200" s="99">
        <f>SUM(G195:G199)</f>
        <v>394298581.97</v>
      </c>
      <c r="H200" s="76"/>
      <c r="I200" s="99">
        <f>SUM(I195:I199)</f>
        <v>547696415.3800001</v>
      </c>
      <c r="J200" s="76"/>
      <c r="K200" s="99">
        <f>SUM(K195:K199)</f>
        <v>176443447.76</v>
      </c>
    </row>
    <row r="201" spans="1:11" ht="25.5" customHeight="1">
      <c r="A201" s="75" t="s">
        <v>334</v>
      </c>
      <c r="B201" s="76"/>
      <c r="C201" s="76"/>
      <c r="D201" s="76"/>
      <c r="E201" s="96">
        <f>+E193-E200</f>
        <v>101161617.43999994</v>
      </c>
      <c r="F201" s="76"/>
      <c r="G201" s="96">
        <f>+G193-G200</f>
        <v>66742166.67999995</v>
      </c>
      <c r="H201" s="76"/>
      <c r="I201" s="96">
        <f>+I193-I200</f>
        <v>101848380.05999994</v>
      </c>
      <c r="J201" s="76"/>
      <c r="K201" s="96">
        <f>+K193-K200</f>
        <v>62139804.610000044</v>
      </c>
    </row>
    <row r="202" spans="1:11" ht="25.5" customHeight="1">
      <c r="A202" s="75" t="s">
        <v>443</v>
      </c>
      <c r="B202" s="76"/>
      <c r="C202" s="76"/>
      <c r="D202" s="76"/>
      <c r="E202" s="98">
        <v>-8625334.8</v>
      </c>
      <c r="F202" s="81"/>
      <c r="G202" s="98">
        <v>-7478090.25</v>
      </c>
      <c r="H202" s="81"/>
      <c r="I202" s="98">
        <v>-7497898.8</v>
      </c>
      <c r="J202" s="81"/>
      <c r="K202" s="98">
        <v>-3945405.76</v>
      </c>
    </row>
    <row r="203" spans="1:11" ht="25.5" customHeight="1">
      <c r="A203" s="75" t="s">
        <v>121</v>
      </c>
      <c r="B203" s="76"/>
      <c r="C203" s="76"/>
      <c r="D203" s="76"/>
      <c r="E203" s="107">
        <v>-8055905.6</v>
      </c>
      <c r="F203" s="76"/>
      <c r="G203" s="107">
        <v>0</v>
      </c>
      <c r="H203" s="76"/>
      <c r="I203" s="107">
        <v>-8055905.6</v>
      </c>
      <c r="J203" s="76"/>
      <c r="K203" s="107">
        <v>0</v>
      </c>
    </row>
    <row r="204" spans="1:11" ht="25.5" customHeight="1">
      <c r="A204" s="75" t="s">
        <v>346</v>
      </c>
      <c r="B204" s="76"/>
      <c r="C204" s="76"/>
      <c r="D204" s="76"/>
      <c r="E204" s="96">
        <f>SUM(E201:E203)</f>
        <v>84480377.03999995</v>
      </c>
      <c r="F204" s="76"/>
      <c r="G204" s="96">
        <f>SUM(G201:G203)</f>
        <v>59264076.42999995</v>
      </c>
      <c r="H204" s="96">
        <f>SUM(H201:H203)</f>
        <v>0</v>
      </c>
      <c r="I204" s="96">
        <f>SUM(I201:I203)</f>
        <v>86294575.65999995</v>
      </c>
      <c r="J204" s="96">
        <f>SUM(J201:J203)</f>
        <v>0</v>
      </c>
      <c r="K204" s="96">
        <f>SUM(K201:K203)</f>
        <v>58194398.850000046</v>
      </c>
    </row>
    <row r="205" spans="1:11" ht="25.5" customHeight="1">
      <c r="A205" s="75" t="s">
        <v>275</v>
      </c>
      <c r="B205" s="76"/>
      <c r="C205" s="76"/>
      <c r="D205" s="76"/>
      <c r="E205" s="107">
        <v>177792.71</v>
      </c>
      <c r="F205" s="76"/>
      <c r="G205" s="107">
        <v>-1069677.58</v>
      </c>
      <c r="H205" s="76"/>
      <c r="I205" s="107">
        <v>0</v>
      </c>
      <c r="J205" s="76"/>
      <c r="K205" s="107">
        <v>0</v>
      </c>
    </row>
    <row r="206" spans="1:11" ht="25.5" customHeight="1">
      <c r="A206" s="75" t="s">
        <v>276</v>
      </c>
      <c r="B206" s="76"/>
      <c r="C206" s="76"/>
      <c r="D206" s="76"/>
      <c r="E206" s="96">
        <f>SUM(E204:E205)</f>
        <v>84658169.74999994</v>
      </c>
      <c r="F206" s="76"/>
      <c r="G206" s="96">
        <f>SUM(G204:G205)</f>
        <v>58194398.84999995</v>
      </c>
      <c r="H206" s="76"/>
      <c r="I206" s="96">
        <f>SUM(I204:I205)</f>
        <v>86294575.65999995</v>
      </c>
      <c r="J206" s="76"/>
      <c r="K206" s="96">
        <f>SUM(K204:K205)</f>
        <v>58194398.850000046</v>
      </c>
    </row>
    <row r="207" spans="1:11" ht="25.5" customHeight="1">
      <c r="A207" s="75" t="s">
        <v>437</v>
      </c>
      <c r="B207" s="76"/>
      <c r="C207" s="76"/>
      <c r="D207" s="76"/>
      <c r="E207" s="96"/>
      <c r="F207" s="76"/>
      <c r="G207" s="96"/>
      <c r="H207" s="76"/>
      <c r="I207" s="96"/>
      <c r="J207" s="76"/>
      <c r="K207" s="96"/>
    </row>
    <row r="208" spans="1:11" ht="25.5" customHeight="1">
      <c r="A208" s="75" t="s">
        <v>394</v>
      </c>
      <c r="B208" s="76"/>
      <c r="C208" s="76"/>
      <c r="D208" s="76"/>
      <c r="E208" s="96">
        <v>1636405.91</v>
      </c>
      <c r="F208" s="76"/>
      <c r="G208" s="96">
        <v>0</v>
      </c>
      <c r="H208" s="97"/>
      <c r="I208" s="96">
        <v>0</v>
      </c>
      <c r="J208" s="100" t="s">
        <v>539</v>
      </c>
      <c r="K208" s="96">
        <v>0</v>
      </c>
    </row>
    <row r="209" spans="1:11" ht="25.5" customHeight="1" thickBot="1">
      <c r="A209" s="75" t="s">
        <v>469</v>
      </c>
      <c r="B209" s="76"/>
      <c r="C209" s="76"/>
      <c r="D209" s="76"/>
      <c r="E209" s="110">
        <f>SUM(E206:E208)</f>
        <v>86294575.65999994</v>
      </c>
      <c r="F209" s="76"/>
      <c r="G209" s="110">
        <f>SUM(G206:G208)</f>
        <v>58194398.84999995</v>
      </c>
      <c r="H209" s="76"/>
      <c r="I209" s="110">
        <f>SUM(I206:I208)</f>
        <v>86294575.65999995</v>
      </c>
      <c r="J209" s="76"/>
      <c r="K209" s="110">
        <f>SUM(K206:K208)</f>
        <v>58194398.850000046</v>
      </c>
    </row>
    <row r="210" spans="1:11" ht="25.5" customHeight="1" thickTop="1">
      <c r="A210" s="75"/>
      <c r="B210" s="76"/>
      <c r="C210" s="76"/>
      <c r="D210" s="76"/>
      <c r="E210" s="98"/>
      <c r="F210" s="76"/>
      <c r="G210" s="98"/>
      <c r="H210" s="76"/>
      <c r="I210" s="98"/>
      <c r="J210" s="76"/>
      <c r="K210" s="98"/>
    </row>
    <row r="211" spans="1:11" ht="25.5" customHeight="1">
      <c r="A211" s="142" t="s">
        <v>430</v>
      </c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</row>
    <row r="212" spans="1:11" ht="25.5" customHeight="1">
      <c r="A212" s="75"/>
      <c r="B212" s="76"/>
      <c r="C212" s="76"/>
      <c r="D212" s="76"/>
      <c r="E212" s="98"/>
      <c r="F212" s="76"/>
      <c r="G212" s="98"/>
      <c r="H212" s="76"/>
      <c r="I212" s="98"/>
      <c r="J212" s="76"/>
      <c r="K212" s="98"/>
    </row>
    <row r="213" spans="1:11" ht="24" customHeight="1">
      <c r="A213" s="141" t="s">
        <v>518</v>
      </c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</row>
    <row r="214" spans="1:11" ht="24" customHeight="1">
      <c r="A214" s="141" t="s">
        <v>173</v>
      </c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</row>
    <row r="215" spans="1:11" ht="24" customHeight="1">
      <c r="A215" s="141" t="s">
        <v>506</v>
      </c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</row>
    <row r="216" spans="1:11" ht="24" customHeight="1">
      <c r="A216" s="141" t="s">
        <v>507</v>
      </c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</row>
    <row r="217" spans="1:11" ht="24" customHeight="1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</row>
    <row r="218" spans="1:11" ht="24" customHeight="1">
      <c r="A218" s="76"/>
      <c r="B218" s="76"/>
      <c r="C218" s="76"/>
      <c r="D218" s="76"/>
      <c r="E218" s="143" t="s">
        <v>478</v>
      </c>
      <c r="F218" s="143"/>
      <c r="G218" s="143"/>
      <c r="H218" s="76"/>
      <c r="I218" s="143" t="s">
        <v>477</v>
      </c>
      <c r="J218" s="143"/>
      <c r="K218" s="143"/>
    </row>
    <row r="219" spans="1:11" ht="24" customHeight="1">
      <c r="A219" s="76"/>
      <c r="B219" s="76"/>
      <c r="C219" s="76"/>
      <c r="D219" s="93" t="s">
        <v>533</v>
      </c>
      <c r="E219" s="80"/>
      <c r="F219" s="49" t="s">
        <v>282</v>
      </c>
      <c r="G219" s="80"/>
      <c r="H219" s="76"/>
      <c r="I219" s="80"/>
      <c r="J219" s="49" t="s">
        <v>282</v>
      </c>
      <c r="K219" s="80"/>
    </row>
    <row r="220" spans="1:11" ht="25.5" customHeight="1">
      <c r="A220" s="75" t="s">
        <v>470</v>
      </c>
      <c r="B220" s="76"/>
      <c r="C220" s="76"/>
      <c r="D220" s="76"/>
      <c r="E220" s="96"/>
      <c r="F220" s="76"/>
      <c r="G220" s="96"/>
      <c r="H220" s="76"/>
      <c r="I220" s="96"/>
      <c r="J220" s="76"/>
      <c r="K220" s="96"/>
    </row>
    <row r="221" spans="1:11" ht="25.5" customHeight="1">
      <c r="A221" s="76"/>
      <c r="B221" s="76" t="s">
        <v>438</v>
      </c>
      <c r="C221" s="76"/>
      <c r="D221" s="76"/>
      <c r="E221" s="76">
        <v>0.24</v>
      </c>
      <c r="F221" s="76"/>
      <c r="G221" s="76">
        <v>0.16</v>
      </c>
      <c r="H221" s="76"/>
      <c r="I221" s="76">
        <v>0.24</v>
      </c>
      <c r="J221" s="76"/>
      <c r="K221" s="76">
        <v>0.16</v>
      </c>
    </row>
    <row r="222" spans="1:11" ht="25.5" customHeight="1">
      <c r="A222" s="76"/>
      <c r="B222" s="76" t="s">
        <v>437</v>
      </c>
      <c r="C222" s="76"/>
      <c r="D222" s="76"/>
      <c r="E222" s="76">
        <v>0</v>
      </c>
      <c r="F222" s="76"/>
      <c r="G222" s="76">
        <v>0</v>
      </c>
      <c r="H222" s="76"/>
      <c r="I222" s="76">
        <v>0</v>
      </c>
      <c r="J222" s="76"/>
      <c r="K222" s="76">
        <v>0</v>
      </c>
    </row>
    <row r="223" spans="1:11" ht="25.5" customHeight="1" thickBot="1">
      <c r="A223" s="76"/>
      <c r="B223" s="75" t="s">
        <v>469</v>
      </c>
      <c r="C223" s="75"/>
      <c r="D223" s="76"/>
      <c r="E223" s="83">
        <f>SUM(E221:E222)</f>
        <v>0.24</v>
      </c>
      <c r="F223" s="76"/>
      <c r="G223" s="83">
        <f>SUM(G221:G222)</f>
        <v>0.16</v>
      </c>
      <c r="H223" s="76"/>
      <c r="I223" s="83">
        <f>SUM(I221:I222)</f>
        <v>0.24</v>
      </c>
      <c r="J223" s="76"/>
      <c r="K223" s="83">
        <f>SUM(K221:K222)</f>
        <v>0.16</v>
      </c>
    </row>
    <row r="224" spans="1:11" ht="25.5" customHeight="1" thickTop="1">
      <c r="A224" s="76"/>
      <c r="B224" s="76"/>
      <c r="C224" s="76"/>
      <c r="D224" s="76"/>
      <c r="E224" s="76"/>
      <c r="F224" s="76"/>
      <c r="G224" s="76"/>
      <c r="H224" s="76"/>
      <c r="I224" s="81"/>
      <c r="J224" s="76"/>
      <c r="K224" s="81"/>
    </row>
    <row r="225" spans="1:11" ht="25.5" customHeight="1">
      <c r="A225" s="76"/>
      <c r="B225" s="76"/>
      <c r="C225" s="76"/>
      <c r="D225" s="76"/>
      <c r="E225" s="76"/>
      <c r="F225" s="76"/>
      <c r="G225" s="76"/>
      <c r="H225" s="76"/>
      <c r="I225" s="81"/>
      <c r="J225" s="76"/>
      <c r="K225" s="81"/>
    </row>
    <row r="226" spans="1:11" ht="25.5" customHeight="1">
      <c r="A226" s="76"/>
      <c r="B226" s="76"/>
      <c r="C226" s="76"/>
      <c r="D226" s="76"/>
      <c r="E226" s="76"/>
      <c r="F226" s="76"/>
      <c r="G226" s="76"/>
      <c r="H226" s="76"/>
      <c r="I226" s="81"/>
      <c r="J226" s="76"/>
      <c r="K226" s="81"/>
    </row>
    <row r="227" spans="1:11" ht="25.5" customHeight="1">
      <c r="A227" s="75" t="s">
        <v>421</v>
      </c>
      <c r="B227" s="76"/>
      <c r="C227" s="76"/>
      <c r="D227" s="76"/>
      <c r="E227" s="76"/>
      <c r="F227" s="76"/>
      <c r="G227" s="76"/>
      <c r="H227" s="76"/>
      <c r="I227" s="76"/>
      <c r="J227" s="76"/>
      <c r="K227" s="76"/>
    </row>
    <row r="228" ht="25.5" customHeight="1"/>
    <row r="229" spans="1:11" ht="24" customHeight="1">
      <c r="A229" s="141" t="s">
        <v>518</v>
      </c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</row>
    <row r="230" spans="1:11" ht="24" customHeight="1">
      <c r="A230" s="141" t="s">
        <v>301</v>
      </c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</row>
    <row r="231" spans="1:11" ht="24" customHeight="1">
      <c r="A231" s="141" t="s">
        <v>342</v>
      </c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</row>
    <row r="232" spans="1:11" ht="24" customHeight="1">
      <c r="A232" s="141" t="s">
        <v>165</v>
      </c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</row>
    <row r="233" spans="1:11" ht="24" customHeight="1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</row>
    <row r="234" spans="1:11" ht="24" customHeight="1">
      <c r="A234" s="76"/>
      <c r="B234" s="76"/>
      <c r="C234" s="76"/>
      <c r="D234" s="76"/>
      <c r="F234" s="111"/>
      <c r="H234" s="76"/>
      <c r="I234" s="111" t="s">
        <v>478</v>
      </c>
      <c r="J234" s="111"/>
      <c r="K234" s="111" t="s">
        <v>129</v>
      </c>
    </row>
    <row r="235" spans="1:11" ht="24" customHeight="1">
      <c r="A235" s="76"/>
      <c r="B235" s="76"/>
      <c r="C235" s="76"/>
      <c r="D235" s="76"/>
      <c r="F235" s="111"/>
      <c r="H235" s="76"/>
      <c r="I235" s="77"/>
      <c r="J235" s="111"/>
      <c r="K235" s="77" t="s">
        <v>130</v>
      </c>
    </row>
    <row r="236" spans="1:11" ht="24" customHeight="1">
      <c r="A236" s="76"/>
      <c r="B236" s="76"/>
      <c r="C236" s="76"/>
      <c r="D236" s="93"/>
      <c r="E236" s="112"/>
      <c r="F236" s="52"/>
      <c r="H236" s="76"/>
      <c r="I236" s="80"/>
      <c r="J236" s="49" t="s">
        <v>128</v>
      </c>
      <c r="K236" s="77"/>
    </row>
    <row r="237" spans="1:10" ht="24" customHeight="1">
      <c r="A237" s="76" t="s">
        <v>302</v>
      </c>
      <c r="B237" s="75"/>
      <c r="C237" s="75"/>
      <c r="D237" s="76"/>
      <c r="E237" s="76"/>
      <c r="F237" s="76"/>
      <c r="H237" s="76"/>
      <c r="I237" s="76"/>
      <c r="J237" s="76"/>
    </row>
    <row r="238" spans="1:11" ht="24" customHeight="1">
      <c r="A238" s="76" t="s">
        <v>322</v>
      </c>
      <c r="B238" s="75"/>
      <c r="C238" s="75"/>
      <c r="D238" s="76"/>
      <c r="E238" s="76"/>
      <c r="F238" s="76"/>
      <c r="H238" s="76"/>
      <c r="I238" s="76">
        <f>+E209</f>
        <v>86294575.65999994</v>
      </c>
      <c r="J238" s="76">
        <f>+H227</f>
        <v>0</v>
      </c>
      <c r="K238" s="70">
        <f>+I209</f>
        <v>86294575.65999995</v>
      </c>
    </row>
    <row r="239" spans="1:11" ht="24" customHeight="1">
      <c r="A239" s="76" t="s">
        <v>655</v>
      </c>
      <c r="B239" s="75"/>
      <c r="C239" s="75"/>
      <c r="D239" s="76"/>
      <c r="E239" s="76"/>
      <c r="F239" s="76"/>
      <c r="H239" s="76"/>
      <c r="I239" s="76">
        <v>-177792.71</v>
      </c>
      <c r="J239" s="76"/>
      <c r="K239" s="70">
        <v>0</v>
      </c>
    </row>
    <row r="240" spans="1:10" ht="24" customHeight="1">
      <c r="A240" s="76" t="s">
        <v>307</v>
      </c>
      <c r="B240" s="75"/>
      <c r="C240" s="75"/>
      <c r="D240" s="76"/>
      <c r="E240" s="76"/>
      <c r="F240" s="76"/>
      <c r="H240" s="76"/>
      <c r="I240" s="76"/>
      <c r="J240" s="76"/>
    </row>
    <row r="241" spans="1:10" ht="24" customHeight="1">
      <c r="A241" s="76" t="s">
        <v>308</v>
      </c>
      <c r="B241" s="75"/>
      <c r="C241" s="75"/>
      <c r="D241" s="76"/>
      <c r="E241" s="76"/>
      <c r="F241" s="76"/>
      <c r="H241" s="76"/>
      <c r="I241" s="76"/>
      <c r="J241" s="76"/>
    </row>
    <row r="242" spans="1:11" ht="24" customHeight="1">
      <c r="A242" s="76"/>
      <c r="B242" s="75" t="s">
        <v>309</v>
      </c>
      <c r="C242" s="75"/>
      <c r="D242" s="76"/>
      <c r="E242" s="76"/>
      <c r="F242" s="76"/>
      <c r="H242" s="76"/>
      <c r="I242" s="130">
        <v>15154040.42</v>
      </c>
      <c r="J242" s="130">
        <v>18388851.88</v>
      </c>
      <c r="K242" s="131">
        <v>13061622</v>
      </c>
    </row>
    <row r="243" spans="1:11" ht="24" customHeight="1">
      <c r="A243" s="76"/>
      <c r="B243" s="75" t="s">
        <v>547</v>
      </c>
      <c r="C243" s="75"/>
      <c r="D243" s="76"/>
      <c r="E243" s="76"/>
      <c r="F243" s="76"/>
      <c r="H243" s="76"/>
      <c r="I243" s="130">
        <v>16016638.15</v>
      </c>
      <c r="J243" s="130">
        <v>11198286.52</v>
      </c>
      <c r="K243" s="131">
        <v>14960329.5</v>
      </c>
    </row>
    <row r="244" spans="1:11" ht="24" customHeight="1">
      <c r="A244" s="76"/>
      <c r="B244" s="75" t="s">
        <v>650</v>
      </c>
      <c r="C244" s="75"/>
      <c r="D244" s="76"/>
      <c r="E244" s="76"/>
      <c r="F244" s="76"/>
      <c r="H244" s="76"/>
      <c r="I244" s="130">
        <v>0</v>
      </c>
      <c r="J244" s="130"/>
      <c r="K244" s="131">
        <v>3090455.69</v>
      </c>
    </row>
    <row r="245" spans="1:11" ht="24" customHeight="1">
      <c r="A245" s="76"/>
      <c r="B245" s="75" t="s">
        <v>323</v>
      </c>
      <c r="C245" s="75"/>
      <c r="D245" s="76"/>
      <c r="E245" s="76"/>
      <c r="F245" s="76"/>
      <c r="H245" s="76"/>
      <c r="I245" s="130">
        <v>888894.02</v>
      </c>
      <c r="J245" s="130">
        <v>674727.03</v>
      </c>
      <c r="K245" s="131">
        <v>2922363.86</v>
      </c>
    </row>
    <row r="246" spans="1:11" ht="24" customHeight="1">
      <c r="A246" s="76"/>
      <c r="B246" s="75" t="s">
        <v>310</v>
      </c>
      <c r="C246" s="75"/>
      <c r="D246" s="76"/>
      <c r="E246" s="76"/>
      <c r="F246" s="76"/>
      <c r="H246" s="76"/>
      <c r="I246" s="130">
        <v>-1000199.34</v>
      </c>
      <c r="J246" s="130">
        <v>-224298.07</v>
      </c>
      <c r="K246" s="131">
        <v>-1000199.34</v>
      </c>
    </row>
    <row r="247" spans="1:11" ht="24" customHeight="1">
      <c r="A247" s="76" t="s">
        <v>311</v>
      </c>
      <c r="B247" s="75"/>
      <c r="C247" s="75"/>
      <c r="D247" s="76"/>
      <c r="E247" s="76"/>
      <c r="F247" s="76"/>
      <c r="H247" s="76"/>
      <c r="I247" s="130"/>
      <c r="J247" s="130"/>
      <c r="K247" s="131"/>
    </row>
    <row r="248" spans="1:11" ht="24" customHeight="1">
      <c r="A248" s="76"/>
      <c r="B248" s="75" t="s">
        <v>344</v>
      </c>
      <c r="C248" s="75"/>
      <c r="D248" s="76"/>
      <c r="E248" s="76"/>
      <c r="F248" s="76"/>
      <c r="H248" s="76"/>
      <c r="I248" s="130">
        <v>-163535934.26</v>
      </c>
      <c r="J248" s="130">
        <v>-41005643.56</v>
      </c>
      <c r="K248" s="131">
        <v>-172139884.63</v>
      </c>
    </row>
    <row r="249" spans="1:11" ht="24" customHeight="1">
      <c r="A249" s="76"/>
      <c r="B249" s="75" t="s">
        <v>457</v>
      </c>
      <c r="C249" s="75"/>
      <c r="D249" s="76"/>
      <c r="E249" s="76"/>
      <c r="F249" s="76"/>
      <c r="H249" s="76"/>
      <c r="I249" s="130">
        <v>-11899078.46</v>
      </c>
      <c r="J249" s="130"/>
      <c r="K249" s="131">
        <v>-7026509</v>
      </c>
    </row>
    <row r="250" spans="1:11" ht="24" customHeight="1">
      <c r="A250" s="76"/>
      <c r="B250" s="75" t="s">
        <v>0</v>
      </c>
      <c r="C250" s="75"/>
      <c r="D250" s="76"/>
      <c r="E250" s="76"/>
      <c r="F250" s="76"/>
      <c r="H250" s="76"/>
      <c r="I250" s="130">
        <v>0</v>
      </c>
      <c r="J250" s="130"/>
      <c r="K250" s="131">
        <v>-26300000</v>
      </c>
    </row>
    <row r="251" spans="1:11" ht="24" customHeight="1">
      <c r="A251" s="76"/>
      <c r="B251" s="75" t="s">
        <v>312</v>
      </c>
      <c r="C251" s="75"/>
      <c r="D251" s="76"/>
      <c r="E251" s="76"/>
      <c r="F251" s="76"/>
      <c r="H251" s="76"/>
      <c r="I251" s="130">
        <v>-17819924.15</v>
      </c>
      <c r="J251" s="130">
        <v>-8279372.14</v>
      </c>
      <c r="K251" s="131">
        <v>-19033086.75</v>
      </c>
    </row>
    <row r="252" spans="1:11" ht="24" customHeight="1">
      <c r="A252" s="76"/>
      <c r="B252" s="75" t="s">
        <v>313</v>
      </c>
      <c r="C252" s="75"/>
      <c r="D252" s="76"/>
      <c r="E252" s="76"/>
      <c r="F252" s="76"/>
      <c r="H252" s="76"/>
      <c r="I252" s="130">
        <v>-16879118.87</v>
      </c>
      <c r="J252" s="130">
        <v>-1443396.32</v>
      </c>
      <c r="K252" s="131">
        <v>-25160606.76</v>
      </c>
    </row>
    <row r="253" spans="1:11" ht="24" customHeight="1">
      <c r="A253" s="76"/>
      <c r="B253" s="75" t="s">
        <v>433</v>
      </c>
      <c r="C253" s="75"/>
      <c r="D253" s="76"/>
      <c r="E253" s="76"/>
      <c r="F253" s="76"/>
      <c r="H253" s="76"/>
      <c r="I253" s="130">
        <v>-2455222.84</v>
      </c>
      <c r="J253" s="130">
        <v>-20282639.02</v>
      </c>
      <c r="K253" s="131">
        <v>-2519900.36</v>
      </c>
    </row>
    <row r="254" spans="1:11" ht="24" customHeight="1">
      <c r="A254" s="76"/>
      <c r="B254" s="75" t="s">
        <v>180</v>
      </c>
      <c r="C254" s="75"/>
      <c r="D254" s="76"/>
      <c r="E254" s="76"/>
      <c r="F254" s="76"/>
      <c r="H254" s="76"/>
      <c r="I254" s="130">
        <v>180000</v>
      </c>
      <c r="J254" s="130"/>
      <c r="K254" s="131">
        <v>150000</v>
      </c>
    </row>
    <row r="255" spans="1:11" ht="24" customHeight="1">
      <c r="A255" s="76"/>
      <c r="B255" s="75" t="s">
        <v>324</v>
      </c>
      <c r="C255" s="75"/>
      <c r="D255" s="76"/>
      <c r="E255" s="76"/>
      <c r="F255" s="76"/>
      <c r="H255" s="76"/>
      <c r="I255" s="130">
        <v>-738205.39</v>
      </c>
      <c r="J255" s="130">
        <v>688007.39</v>
      </c>
      <c r="K255" s="131">
        <v>-708668.18</v>
      </c>
    </row>
    <row r="256" spans="1:8" s="131" customFormat="1" ht="24" customHeight="1">
      <c r="A256" s="130" t="s">
        <v>1</v>
      </c>
      <c r="B256" s="132"/>
      <c r="C256" s="132"/>
      <c r="D256" s="130"/>
      <c r="E256" s="130"/>
      <c r="F256" s="130"/>
      <c r="G256" s="130"/>
      <c r="H256" s="130"/>
    </row>
    <row r="257" spans="1:11" s="131" customFormat="1" ht="24" customHeight="1">
      <c r="A257" s="130"/>
      <c r="B257" s="132" t="s">
        <v>314</v>
      </c>
      <c r="C257" s="132"/>
      <c r="D257" s="130"/>
      <c r="E257" s="130"/>
      <c r="F257" s="130"/>
      <c r="G257" s="130"/>
      <c r="H257" s="130"/>
      <c r="I257" s="130">
        <v>9998536.47</v>
      </c>
      <c r="J257" s="130">
        <v>16631083.24</v>
      </c>
      <c r="K257" s="131">
        <v>108807782.11</v>
      </c>
    </row>
    <row r="258" spans="1:11" s="131" customFormat="1" ht="24" customHeight="1">
      <c r="A258" s="130"/>
      <c r="B258" s="132" t="s">
        <v>156</v>
      </c>
      <c r="C258" s="132"/>
      <c r="D258" s="130"/>
      <c r="E258" s="130"/>
      <c r="F258" s="130"/>
      <c r="G258" s="130"/>
      <c r="H258" s="130"/>
      <c r="I258" s="130">
        <v>0</v>
      </c>
      <c r="J258" s="130"/>
      <c r="K258" s="131">
        <v>-64613688.19</v>
      </c>
    </row>
    <row r="259" spans="1:11" s="131" customFormat="1" ht="24" customHeight="1">
      <c r="A259" s="130"/>
      <c r="B259" s="132" t="s">
        <v>315</v>
      </c>
      <c r="C259" s="132"/>
      <c r="D259" s="130"/>
      <c r="E259" s="130"/>
      <c r="F259" s="130"/>
      <c r="G259" s="130"/>
      <c r="H259" s="130"/>
      <c r="I259" s="130">
        <v>-1500846.43</v>
      </c>
      <c r="J259" s="130">
        <v>1193118.65</v>
      </c>
      <c r="K259" s="131">
        <v>8503310.05</v>
      </c>
    </row>
    <row r="260" spans="1:11" s="131" customFormat="1" ht="24" customHeight="1">
      <c r="A260" s="130"/>
      <c r="B260" s="132" t="s">
        <v>343</v>
      </c>
      <c r="C260" s="132"/>
      <c r="D260" s="130"/>
      <c r="E260" s="130"/>
      <c r="F260" s="130"/>
      <c r="G260" s="130"/>
      <c r="H260" s="130"/>
      <c r="I260" s="130">
        <v>7871902.25</v>
      </c>
      <c r="J260" s="130"/>
      <c r="K260" s="131">
        <v>7871902.25</v>
      </c>
    </row>
    <row r="261" spans="1:11" s="131" customFormat="1" ht="24" customHeight="1">
      <c r="A261" s="130"/>
      <c r="B261" s="132" t="s">
        <v>325</v>
      </c>
      <c r="C261" s="132"/>
      <c r="D261" s="130"/>
      <c r="E261" s="130"/>
      <c r="F261" s="130"/>
      <c r="G261" s="130"/>
      <c r="H261" s="130"/>
      <c r="I261" s="130">
        <v>10230068.69</v>
      </c>
      <c r="J261" s="130"/>
      <c r="K261" s="131">
        <v>11104628.35</v>
      </c>
    </row>
    <row r="262" spans="1:11" s="131" customFormat="1" ht="24" customHeight="1">
      <c r="A262" s="130"/>
      <c r="B262" s="132" t="s">
        <v>316</v>
      </c>
      <c r="C262" s="132"/>
      <c r="D262" s="130"/>
      <c r="E262" s="130"/>
      <c r="F262" s="130"/>
      <c r="G262" s="130"/>
      <c r="H262" s="130"/>
      <c r="I262" s="130">
        <v>6032618.04</v>
      </c>
      <c r="J262" s="130">
        <v>-765400.88</v>
      </c>
      <c r="K262" s="131">
        <v>9262825.68</v>
      </c>
    </row>
    <row r="263" spans="1:11" s="131" customFormat="1" ht="24" customHeight="1">
      <c r="A263" s="130"/>
      <c r="B263" s="132" t="s">
        <v>326</v>
      </c>
      <c r="C263" s="132"/>
      <c r="D263" s="130"/>
      <c r="E263" s="130"/>
      <c r="F263" s="130"/>
      <c r="G263" s="133"/>
      <c r="H263" s="130"/>
      <c r="I263" s="130">
        <v>3607824.73</v>
      </c>
      <c r="J263" s="130"/>
      <c r="K263" s="131">
        <v>3163849.85</v>
      </c>
    </row>
    <row r="264" spans="1:11" s="131" customFormat="1" ht="24.75" customHeight="1">
      <c r="A264" s="145" t="s">
        <v>430</v>
      </c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</row>
    <row r="265" spans="1:10" s="131" customFormat="1" ht="24.75" customHeight="1">
      <c r="A265" s="130"/>
      <c r="B265" s="132"/>
      <c r="C265" s="132"/>
      <c r="D265" s="130"/>
      <c r="E265" s="130"/>
      <c r="F265" s="130"/>
      <c r="G265" s="130"/>
      <c r="H265" s="130"/>
      <c r="I265" s="130"/>
      <c r="J265" s="130"/>
    </row>
    <row r="266" spans="1:11" s="131" customFormat="1" ht="24.75" customHeight="1">
      <c r="A266" s="144" t="s">
        <v>518</v>
      </c>
      <c r="B266" s="144"/>
      <c r="C266" s="144"/>
      <c r="D266" s="144"/>
      <c r="E266" s="144"/>
      <c r="F266" s="144"/>
      <c r="G266" s="144"/>
      <c r="H266" s="144"/>
      <c r="I266" s="144"/>
      <c r="J266" s="144"/>
      <c r="K266" s="144"/>
    </row>
    <row r="267" spans="1:11" s="131" customFormat="1" ht="24.75" customHeight="1">
      <c r="A267" s="144" t="s">
        <v>119</v>
      </c>
      <c r="B267" s="144"/>
      <c r="C267" s="144"/>
      <c r="D267" s="144"/>
      <c r="E267" s="144"/>
      <c r="F267" s="144"/>
      <c r="G267" s="144"/>
      <c r="H267" s="144"/>
      <c r="I267" s="144"/>
      <c r="J267" s="144"/>
      <c r="K267" s="144"/>
    </row>
    <row r="268" spans="1:11" s="131" customFormat="1" ht="24.75" customHeight="1">
      <c r="A268" s="144" t="s">
        <v>342</v>
      </c>
      <c r="B268" s="144"/>
      <c r="C268" s="144"/>
      <c r="D268" s="144"/>
      <c r="E268" s="144"/>
      <c r="F268" s="144"/>
      <c r="G268" s="144"/>
      <c r="H268" s="144"/>
      <c r="I268" s="144"/>
      <c r="J268" s="144"/>
      <c r="K268" s="144"/>
    </row>
    <row r="269" spans="1:11" s="131" customFormat="1" ht="24.75" customHeight="1">
      <c r="A269" s="144" t="s">
        <v>165</v>
      </c>
      <c r="B269" s="144"/>
      <c r="C269" s="144"/>
      <c r="D269" s="144"/>
      <c r="E269" s="144"/>
      <c r="F269" s="144"/>
      <c r="G269" s="144"/>
      <c r="H269" s="144"/>
      <c r="I269" s="144"/>
      <c r="J269" s="144"/>
      <c r="K269" s="144"/>
    </row>
    <row r="270" spans="1:11" s="131" customFormat="1" ht="24.75" customHeight="1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</row>
    <row r="271" spans="1:11" s="131" customFormat="1" ht="24.75" customHeight="1">
      <c r="A271" s="130"/>
      <c r="B271" s="130"/>
      <c r="C271" s="130"/>
      <c r="D271" s="130"/>
      <c r="F271" s="135"/>
      <c r="G271" s="135"/>
      <c r="H271" s="130"/>
      <c r="I271" s="135" t="s">
        <v>478</v>
      </c>
      <c r="J271" s="135"/>
      <c r="K271" s="135" t="s">
        <v>129</v>
      </c>
    </row>
    <row r="272" spans="1:11" s="131" customFormat="1" ht="24.75" customHeight="1">
      <c r="A272" s="130"/>
      <c r="B272" s="130"/>
      <c r="C272" s="130"/>
      <c r="D272" s="134"/>
      <c r="F272" s="136"/>
      <c r="G272" s="137"/>
      <c r="H272" s="130"/>
      <c r="I272" s="138"/>
      <c r="J272" s="135"/>
      <c r="K272" s="138" t="s">
        <v>130</v>
      </c>
    </row>
    <row r="273" spans="1:11" s="131" customFormat="1" ht="24.75" customHeight="1">
      <c r="A273" s="130"/>
      <c r="B273" s="130"/>
      <c r="C273" s="130"/>
      <c r="D273" s="134"/>
      <c r="F273" s="136"/>
      <c r="G273" s="137"/>
      <c r="H273" s="130"/>
      <c r="I273" s="139"/>
      <c r="J273" s="124" t="s">
        <v>128</v>
      </c>
      <c r="K273" s="138"/>
    </row>
    <row r="274" spans="1:10" s="131" customFormat="1" ht="24.75" customHeight="1">
      <c r="A274" s="130" t="s">
        <v>317</v>
      </c>
      <c r="B274" s="132"/>
      <c r="C274" s="132"/>
      <c r="D274" s="130"/>
      <c r="E274" s="130"/>
      <c r="F274" s="130"/>
      <c r="G274" s="136"/>
      <c r="H274" s="130"/>
      <c r="I274" s="130"/>
      <c r="J274" s="130">
        <f>SUM(J238:J262)</f>
        <v>-23226675.280000005</v>
      </c>
    </row>
    <row r="275" spans="1:12" s="131" customFormat="1" ht="24.75" customHeight="1">
      <c r="A275" s="130" t="s">
        <v>327</v>
      </c>
      <c r="B275" s="132"/>
      <c r="C275" s="132"/>
      <c r="D275" s="130"/>
      <c r="E275" s="130"/>
      <c r="F275" s="130"/>
      <c r="G275" s="133"/>
      <c r="H275" s="130"/>
      <c r="I275" s="130">
        <f>SUM(I237:I263)</f>
        <v>-59731224.02000007</v>
      </c>
      <c r="J275" s="130"/>
      <c r="K275" s="130">
        <f>SUM(K237:K263)</f>
        <v>-49308898.21000006</v>
      </c>
      <c r="L275" s="130"/>
    </row>
    <row r="276" spans="1:11" s="131" customFormat="1" ht="24.75" customHeight="1">
      <c r="A276" s="130" t="s">
        <v>328</v>
      </c>
      <c r="B276" s="132"/>
      <c r="C276" s="132"/>
      <c r="D276" s="130"/>
      <c r="E276" s="130"/>
      <c r="F276" s="130"/>
      <c r="G276" s="133"/>
      <c r="H276" s="130"/>
      <c r="I276" s="125">
        <v>-1636405.91</v>
      </c>
      <c r="J276" s="130"/>
      <c r="K276" s="95">
        <v>0</v>
      </c>
    </row>
    <row r="277" spans="1:12" s="131" customFormat="1" ht="24.75" customHeight="1">
      <c r="A277" s="130" t="s">
        <v>317</v>
      </c>
      <c r="B277" s="132"/>
      <c r="C277" s="132"/>
      <c r="D277" s="130"/>
      <c r="E277" s="130"/>
      <c r="F277" s="130"/>
      <c r="G277" s="133"/>
      <c r="H277" s="130"/>
      <c r="I277" s="140">
        <f>SUM(I275:I276)</f>
        <v>-61367629.93000007</v>
      </c>
      <c r="J277" s="130"/>
      <c r="K277" s="140">
        <f>SUM(K275:K276)</f>
        <v>-49308898.21000006</v>
      </c>
      <c r="L277" s="133"/>
    </row>
    <row r="278" spans="1:10" s="131" customFormat="1" ht="24.75" customHeight="1">
      <c r="A278" s="130" t="s">
        <v>318</v>
      </c>
      <c r="B278" s="132"/>
      <c r="C278" s="132"/>
      <c r="D278" s="130"/>
      <c r="E278" s="130"/>
      <c r="F278" s="130"/>
      <c r="G278" s="133"/>
      <c r="H278" s="130"/>
      <c r="I278" s="130"/>
      <c r="J278" s="130"/>
    </row>
    <row r="279" spans="1:11" s="131" customFormat="1" ht="24.75" customHeight="1">
      <c r="A279" s="130"/>
      <c r="B279" s="132" t="s">
        <v>329</v>
      </c>
      <c r="C279" s="132"/>
      <c r="D279" s="130"/>
      <c r="E279" s="130"/>
      <c r="F279" s="130"/>
      <c r="G279" s="133"/>
      <c r="H279" s="130"/>
      <c r="I279" s="130">
        <v>-8542972.94</v>
      </c>
      <c r="J279" s="130">
        <v>-2033927.09</v>
      </c>
      <c r="K279" s="131">
        <v>-9457515.8</v>
      </c>
    </row>
    <row r="280" spans="1:11" s="131" customFormat="1" ht="24.75" customHeight="1">
      <c r="A280" s="130"/>
      <c r="B280" s="132" t="s">
        <v>330</v>
      </c>
      <c r="C280" s="132"/>
      <c r="D280" s="130"/>
      <c r="E280" s="130"/>
      <c r="F280" s="130"/>
      <c r="G280" s="133"/>
      <c r="H280" s="130"/>
      <c r="I280" s="125">
        <v>248030.07</v>
      </c>
      <c r="J280" s="130">
        <v>-58401817.38</v>
      </c>
      <c r="K280" s="95">
        <v>16485.26</v>
      </c>
    </row>
    <row r="281" spans="1:11" s="131" customFormat="1" ht="24.75" customHeight="1">
      <c r="A281" s="130" t="s">
        <v>319</v>
      </c>
      <c r="B281" s="132"/>
      <c r="C281" s="132"/>
      <c r="D281" s="130"/>
      <c r="E281" s="130"/>
      <c r="F281" s="130"/>
      <c r="G281" s="133"/>
      <c r="H281" s="130"/>
      <c r="I281" s="140">
        <f>SUM(I279:I280)</f>
        <v>-8294942.869999999</v>
      </c>
      <c r="J281" s="130">
        <f>SUM(J279:J280)</f>
        <v>-60435744.470000006</v>
      </c>
      <c r="K281" s="140">
        <f>SUM(K279:K280)</f>
        <v>-9441030.540000001</v>
      </c>
    </row>
    <row r="282" spans="1:8" s="131" customFormat="1" ht="24.75" customHeight="1">
      <c r="A282" s="130" t="s">
        <v>320</v>
      </c>
      <c r="B282" s="132"/>
      <c r="C282" s="132"/>
      <c r="D282" s="130"/>
      <c r="E282" s="130"/>
      <c r="F282" s="130"/>
      <c r="G282" s="133"/>
      <c r="H282" s="130"/>
    </row>
    <row r="283" spans="1:11" s="131" customFormat="1" ht="24.75" customHeight="1">
      <c r="A283" s="130"/>
      <c r="B283" s="132" t="s">
        <v>199</v>
      </c>
      <c r="C283" s="132"/>
      <c r="D283" s="130"/>
      <c r="E283" s="130"/>
      <c r="F283" s="130"/>
      <c r="G283" s="133"/>
      <c r="H283" s="130"/>
      <c r="I283" s="130">
        <v>110745033.82</v>
      </c>
      <c r="J283" s="130"/>
      <c r="K283" s="131">
        <v>154822613.25</v>
      </c>
    </row>
    <row r="284" spans="1:11" s="131" customFormat="1" ht="24.75" customHeight="1">
      <c r="A284" s="130"/>
      <c r="B284" s="132" t="s">
        <v>125</v>
      </c>
      <c r="C284" s="132"/>
      <c r="D284" s="130"/>
      <c r="E284" s="130"/>
      <c r="F284" s="130"/>
      <c r="G284" s="133"/>
      <c r="H284" s="130"/>
      <c r="I284" s="130">
        <v>0</v>
      </c>
      <c r="J284" s="130">
        <v>-13600000</v>
      </c>
      <c r="K284" s="131">
        <v>-56500000</v>
      </c>
    </row>
    <row r="285" spans="1:11" ht="24.75" customHeight="1">
      <c r="A285" s="76"/>
      <c r="B285" s="75" t="s">
        <v>434</v>
      </c>
      <c r="C285" s="75"/>
      <c r="D285" s="76"/>
      <c r="E285" s="76"/>
      <c r="F285" s="76"/>
      <c r="G285" s="81"/>
      <c r="H285" s="76"/>
      <c r="I285" s="76">
        <v>-2574626.2</v>
      </c>
      <c r="J285" s="76">
        <v>-25000000</v>
      </c>
      <c r="K285" s="70">
        <v>0</v>
      </c>
    </row>
    <row r="286" spans="1:11" ht="24.75" customHeight="1">
      <c r="A286" s="76"/>
      <c r="B286" s="75" t="s">
        <v>331</v>
      </c>
      <c r="C286" s="75"/>
      <c r="D286" s="76"/>
      <c r="E286" s="76"/>
      <c r="F286" s="76"/>
      <c r="G286" s="81"/>
      <c r="H286" s="76"/>
      <c r="I286" s="76">
        <v>-17549546.67</v>
      </c>
      <c r="J286" s="76"/>
      <c r="K286" s="70">
        <v>-3000000</v>
      </c>
    </row>
    <row r="287" spans="1:11" ht="24.75" customHeight="1">
      <c r="A287" s="76"/>
      <c r="B287" s="75" t="s">
        <v>454</v>
      </c>
      <c r="C287" s="75"/>
      <c r="D287" s="76"/>
      <c r="E287" s="76"/>
      <c r="F287" s="76"/>
      <c r="G287" s="81"/>
      <c r="H287" s="76"/>
      <c r="I287" s="76">
        <v>-19790693.05</v>
      </c>
      <c r="J287" s="76"/>
      <c r="K287" s="70">
        <v>-16499031.38</v>
      </c>
    </row>
    <row r="288" spans="1:11" ht="24.75" customHeight="1">
      <c r="A288" s="76"/>
      <c r="B288" s="75" t="s">
        <v>519</v>
      </c>
      <c r="C288" s="75"/>
      <c r="D288" s="76"/>
      <c r="E288" s="76"/>
      <c r="F288" s="76"/>
      <c r="G288" s="81"/>
      <c r="H288" s="76"/>
      <c r="I288" s="76">
        <v>10000000</v>
      </c>
      <c r="J288" s="76"/>
      <c r="K288" s="70">
        <v>10000000</v>
      </c>
    </row>
    <row r="289" spans="1:11" ht="24.75" customHeight="1">
      <c r="A289" s="76" t="s">
        <v>321</v>
      </c>
      <c r="B289" s="75"/>
      <c r="C289" s="75"/>
      <c r="D289" s="76"/>
      <c r="E289" s="76"/>
      <c r="F289" s="76"/>
      <c r="G289" s="81"/>
      <c r="H289" s="76"/>
      <c r="I289" s="114">
        <f>SUM(I283:I288)</f>
        <v>80830167.89999999</v>
      </c>
      <c r="J289" s="81">
        <f>SUM(J283:J287)</f>
        <v>-38600000</v>
      </c>
      <c r="K289" s="114">
        <f>SUM(K283:K288)</f>
        <v>88823581.87</v>
      </c>
    </row>
    <row r="290" spans="1:11" ht="24.75" customHeight="1">
      <c r="A290" s="76" t="s">
        <v>126</v>
      </c>
      <c r="B290" s="75"/>
      <c r="C290" s="75"/>
      <c r="D290" s="76"/>
      <c r="E290" s="76"/>
      <c r="F290" s="76"/>
      <c r="G290" s="81"/>
      <c r="H290" s="76"/>
      <c r="I290" s="76">
        <f>+I277+I281+I289</f>
        <v>11167595.09999992</v>
      </c>
      <c r="J290" s="76">
        <f>+J274+J281+J289</f>
        <v>-122262419.75000001</v>
      </c>
      <c r="K290" s="76">
        <f>+K277+K281+K289</f>
        <v>30073653.119999945</v>
      </c>
    </row>
    <row r="291" spans="1:11" ht="24.75" customHeight="1">
      <c r="A291" s="76" t="s">
        <v>332</v>
      </c>
      <c r="B291" s="75"/>
      <c r="C291" s="75"/>
      <c r="D291" s="76"/>
      <c r="E291" s="76"/>
      <c r="F291" s="76"/>
      <c r="G291" s="81"/>
      <c r="H291" s="76"/>
      <c r="I291" s="76">
        <v>39878869.82</v>
      </c>
      <c r="J291" s="76">
        <v>4833549.49</v>
      </c>
      <c r="K291" s="70">
        <v>19594178.15</v>
      </c>
    </row>
    <row r="292" spans="1:11" ht="24.75" customHeight="1" thickBot="1">
      <c r="A292" s="76" t="s">
        <v>333</v>
      </c>
      <c r="B292" s="75"/>
      <c r="C292" s="75"/>
      <c r="D292" s="76"/>
      <c r="E292" s="76"/>
      <c r="F292" s="76"/>
      <c r="G292" s="81"/>
      <c r="H292" s="76"/>
      <c r="I292" s="83">
        <f>SUM(I290:I291)</f>
        <v>51046464.91999992</v>
      </c>
      <c r="J292" s="81">
        <f>SUM(J290:J291)</f>
        <v>-117428870.26000002</v>
      </c>
      <c r="K292" s="83">
        <f>SUM(K290:K291)</f>
        <v>49667831.26999994</v>
      </c>
    </row>
    <row r="293" spans="1:11" ht="24.75" customHeight="1" thickTop="1">
      <c r="A293" s="76"/>
      <c r="B293" s="75"/>
      <c r="C293" s="75"/>
      <c r="D293" s="76"/>
      <c r="E293" s="76"/>
      <c r="F293" s="76"/>
      <c r="G293" s="81"/>
      <c r="H293" s="76"/>
      <c r="I293" s="81"/>
      <c r="J293" s="81"/>
      <c r="K293" s="81"/>
    </row>
    <row r="294" spans="1:11" ht="24.75" customHeight="1">
      <c r="A294" s="76"/>
      <c r="B294" s="75"/>
      <c r="C294" s="75"/>
      <c r="D294" s="76"/>
      <c r="E294" s="76"/>
      <c r="F294" s="76"/>
      <c r="G294" s="81"/>
      <c r="H294" s="76"/>
      <c r="I294" s="81"/>
      <c r="J294" s="81"/>
      <c r="K294" s="81"/>
    </row>
    <row r="295" spans="1:11" ht="24.75" customHeight="1">
      <c r="A295" s="75" t="s">
        <v>421</v>
      </c>
      <c r="B295" s="75"/>
      <c r="C295" s="75"/>
      <c r="D295" s="76"/>
      <c r="E295" s="76"/>
      <c r="F295" s="76"/>
      <c r="G295" s="81"/>
      <c r="H295" s="76"/>
      <c r="I295" s="81"/>
      <c r="J295" s="81"/>
      <c r="K295" s="81"/>
    </row>
  </sheetData>
  <mergeCells count="48">
    <mergeCell ref="E152:G152"/>
    <mergeCell ref="I152:K152"/>
    <mergeCell ref="A147:K147"/>
    <mergeCell ref="A148:K148"/>
    <mergeCell ref="A149:K149"/>
    <mergeCell ref="A150:K150"/>
    <mergeCell ref="B9:H9"/>
    <mergeCell ref="A50:K50"/>
    <mergeCell ref="A51:K51"/>
    <mergeCell ref="A52:K52"/>
    <mergeCell ref="B10:H10"/>
    <mergeCell ref="B11:H11"/>
    <mergeCell ref="B12:H12"/>
    <mergeCell ref="B14:K14"/>
    <mergeCell ref="I55:K55"/>
    <mergeCell ref="I86:K86"/>
    <mergeCell ref="A180:K180"/>
    <mergeCell ref="A181:K181"/>
    <mergeCell ref="A179:K179"/>
    <mergeCell ref="A84:K84"/>
    <mergeCell ref="A114:K114"/>
    <mergeCell ref="A56:C56"/>
    <mergeCell ref="E55:G55"/>
    <mergeCell ref="A87:C87"/>
    <mergeCell ref="A269:K269"/>
    <mergeCell ref="E184:G184"/>
    <mergeCell ref="I184:K184"/>
    <mergeCell ref="A229:K229"/>
    <mergeCell ref="E218:G218"/>
    <mergeCell ref="I218:K218"/>
    <mergeCell ref="A213:K213"/>
    <mergeCell ref="A214:K214"/>
    <mergeCell ref="A215:K215"/>
    <mergeCell ref="A264:K264"/>
    <mergeCell ref="A267:K267"/>
    <mergeCell ref="A268:K268"/>
    <mergeCell ref="A232:K232"/>
    <mergeCell ref="A266:K266"/>
    <mergeCell ref="A53:K53"/>
    <mergeCell ref="A182:K182"/>
    <mergeCell ref="A211:K211"/>
    <mergeCell ref="A231:K231"/>
    <mergeCell ref="A230:K230"/>
    <mergeCell ref="E86:G86"/>
    <mergeCell ref="E116:G116"/>
    <mergeCell ref="I116:K116"/>
    <mergeCell ref="A117:C117"/>
    <mergeCell ref="A216:K216"/>
  </mergeCells>
  <printOptions/>
  <pageMargins left="0.43" right="0.19" top="0.5" bottom="0.32" header="0.24" footer="0.23"/>
  <pageSetup horizontalDpi="180" verticalDpi="180" orientation="portrait" paperSize="9" scale="95" r:id="rId1"/>
  <rowBreaks count="2" manualBreakCount="2">
    <brk id="12" max="255" man="1"/>
    <brk id="2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="85" zoomScaleNormal="85" workbookViewId="0" topLeftCell="A46">
      <selection activeCell="I45" sqref="I45"/>
    </sheetView>
  </sheetViews>
  <sheetFormatPr defaultColWidth="9.140625" defaultRowHeight="27" customHeight="1"/>
  <cols>
    <col min="1" max="2" width="9.140625" style="2" customWidth="1"/>
    <col min="3" max="3" width="7.421875" style="2" customWidth="1"/>
    <col min="4" max="4" width="0.85546875" style="2" customWidth="1"/>
    <col min="5" max="5" width="15.8515625" style="2" bestFit="1" customWidth="1"/>
    <col min="6" max="6" width="0.85546875" style="2" customWidth="1"/>
    <col min="7" max="7" width="15.8515625" style="2" bestFit="1" customWidth="1"/>
    <col min="8" max="8" width="0.85546875" style="2" customWidth="1"/>
    <col min="9" max="9" width="15.28125" style="2" bestFit="1" customWidth="1"/>
    <col min="10" max="10" width="0.85546875" style="2" customWidth="1"/>
    <col min="11" max="11" width="15.28125" style="2" bestFit="1" customWidth="1"/>
    <col min="12" max="12" width="0.85546875" style="2" customWidth="1"/>
    <col min="13" max="13" width="14.7109375" style="2" bestFit="1" customWidth="1"/>
    <col min="14" max="14" width="1.421875" style="2" customWidth="1"/>
    <col min="15" max="16384" width="9.140625" style="2" customWidth="1"/>
  </cols>
  <sheetData>
    <row r="1" spans="1:13" s="3" customFormat="1" ht="27" customHeight="1">
      <c r="A1" s="148" t="s">
        <v>518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3" customFormat="1" ht="27" customHeight="1">
      <c r="A2" s="148" t="s">
        <v>277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s="3" customFormat="1" ht="27" customHeight="1">
      <c r="A3" s="148" t="s">
        <v>516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3" customFormat="1" ht="27" customHeight="1">
      <c r="A4" s="148" t="s">
        <v>517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s="3" customFormat="1" ht="27" customHeight="1">
      <c r="A5" s="12"/>
      <c r="B5" s="12"/>
      <c r="C5" s="12"/>
      <c r="D5" s="12"/>
      <c r="E5" s="18"/>
      <c r="F5" s="18"/>
      <c r="G5" s="18"/>
      <c r="H5" s="18"/>
      <c r="I5" s="18"/>
      <c r="J5" s="18"/>
      <c r="K5" s="18"/>
      <c r="L5" s="18"/>
      <c r="M5" s="18"/>
    </row>
    <row r="6" spans="1:13" s="3" customFormat="1" ht="27" customHeight="1">
      <c r="A6" s="12"/>
      <c r="B6" s="12"/>
      <c r="C6" s="12"/>
      <c r="D6" s="12"/>
      <c r="E6" s="19"/>
      <c r="F6" s="19"/>
      <c r="G6" s="19"/>
      <c r="H6" s="19"/>
      <c r="I6" s="19"/>
      <c r="J6" s="19"/>
      <c r="K6" s="19"/>
      <c r="L6" s="19"/>
      <c r="M6" s="20" t="s">
        <v>484</v>
      </c>
    </row>
    <row r="7" spans="1:13" s="3" customFormat="1" ht="27" customHeight="1">
      <c r="A7" s="9"/>
      <c r="B7" s="9"/>
      <c r="C7" s="9"/>
      <c r="D7" s="9"/>
      <c r="E7" s="21" t="s">
        <v>475</v>
      </c>
      <c r="F7" s="9"/>
      <c r="G7" s="149" t="s">
        <v>472</v>
      </c>
      <c r="H7" s="149"/>
      <c r="I7" s="149"/>
      <c r="J7" s="21"/>
      <c r="K7" s="21" t="s">
        <v>425</v>
      </c>
      <c r="L7" s="21"/>
      <c r="M7" s="21" t="s">
        <v>428</v>
      </c>
    </row>
    <row r="8" spans="1:13" s="4" customFormat="1" ht="27" customHeight="1">
      <c r="A8" s="22"/>
      <c r="B8" s="11"/>
      <c r="C8" s="11"/>
      <c r="D8" s="11"/>
      <c r="E8" s="15" t="s">
        <v>476</v>
      </c>
      <c r="F8" s="16"/>
      <c r="G8" s="15" t="s">
        <v>473</v>
      </c>
      <c r="H8" s="16"/>
      <c r="I8" s="15" t="s">
        <v>474</v>
      </c>
      <c r="J8" s="16"/>
      <c r="K8" s="15" t="s">
        <v>278</v>
      </c>
      <c r="L8" s="16"/>
      <c r="M8" s="16"/>
    </row>
    <row r="9" spans="1:13" s="4" customFormat="1" ht="27" customHeight="1">
      <c r="A9" s="22" t="s">
        <v>175</v>
      </c>
      <c r="B9" s="11"/>
      <c r="C9" s="11"/>
      <c r="D9" s="11"/>
      <c r="E9" s="13"/>
      <c r="F9" s="11"/>
      <c r="G9" s="13"/>
      <c r="H9" s="11"/>
      <c r="I9" s="13"/>
      <c r="J9" s="11"/>
      <c r="K9" s="13"/>
      <c r="L9" s="11"/>
      <c r="M9" s="11"/>
    </row>
    <row r="10" spans="1:13" s="4" customFormat="1" ht="27" customHeight="1">
      <c r="A10" s="22" t="s">
        <v>174</v>
      </c>
      <c r="B10" s="11"/>
      <c r="C10" s="11"/>
      <c r="D10" s="11"/>
      <c r="E10" s="32">
        <v>360000000</v>
      </c>
      <c r="F10" s="32"/>
      <c r="G10" s="32">
        <v>9387444.91</v>
      </c>
      <c r="H10" s="32"/>
      <c r="I10" s="32">
        <v>-136826007.76</v>
      </c>
      <c r="J10" s="32"/>
      <c r="K10" s="32">
        <v>0</v>
      </c>
      <c r="L10" s="11"/>
      <c r="M10" s="11">
        <f>SUM(E10:K10)</f>
        <v>232561437.15000004</v>
      </c>
    </row>
    <row r="11" spans="1:13" s="4" customFormat="1" ht="27" customHeight="1">
      <c r="A11" s="22" t="s">
        <v>510</v>
      </c>
      <c r="B11" s="11"/>
      <c r="C11" s="11"/>
      <c r="D11" s="11"/>
      <c r="E11" s="16">
        <v>0</v>
      </c>
      <c r="F11" s="11"/>
      <c r="G11" s="16">
        <v>0</v>
      </c>
      <c r="H11" s="11"/>
      <c r="I11" s="16">
        <f>+งบการเงิน!G209</f>
        <v>58194398.84999995</v>
      </c>
      <c r="J11" s="11"/>
      <c r="K11" s="16">
        <v>1069677.58</v>
      </c>
      <c r="L11" s="11"/>
      <c r="M11" s="16">
        <f>SUM(E11:K11)</f>
        <v>59264076.42999995</v>
      </c>
    </row>
    <row r="12" spans="1:13" s="4" customFormat="1" ht="27" customHeight="1">
      <c r="A12" s="22" t="s">
        <v>176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4" customFormat="1" ht="27" customHeight="1">
      <c r="A13" s="22" t="s">
        <v>513</v>
      </c>
      <c r="B13" s="11"/>
      <c r="C13" s="11"/>
      <c r="D13" s="11"/>
      <c r="E13" s="11">
        <f>SUM(E10:E11)</f>
        <v>360000000</v>
      </c>
      <c r="F13" s="11"/>
      <c r="G13" s="11">
        <f>SUM(G10:G11)</f>
        <v>9387444.91</v>
      </c>
      <c r="H13" s="11"/>
      <c r="I13" s="32">
        <f>SUM(I10:I11)</f>
        <v>-78631608.91000004</v>
      </c>
      <c r="J13" s="11"/>
      <c r="K13" s="11">
        <f>SUM(K10:K11)</f>
        <v>1069677.58</v>
      </c>
      <c r="L13" s="11"/>
      <c r="M13" s="11">
        <f>SUM(M10:M11)</f>
        <v>291825513.58</v>
      </c>
    </row>
    <row r="14" spans="1:13" s="4" customFormat="1" ht="27" customHeight="1">
      <c r="A14" s="22" t="s">
        <v>510</v>
      </c>
      <c r="B14" s="11"/>
      <c r="C14" s="11"/>
      <c r="D14" s="11"/>
      <c r="E14" s="16">
        <v>0</v>
      </c>
      <c r="F14" s="11"/>
      <c r="G14" s="16">
        <v>0</v>
      </c>
      <c r="H14" s="11"/>
      <c r="I14" s="16">
        <v>49110993.68</v>
      </c>
      <c r="J14" s="11"/>
      <c r="K14" s="16">
        <v>1583091.08</v>
      </c>
      <c r="L14" s="11"/>
      <c r="M14" s="16">
        <f>SUM(E14:K14)</f>
        <v>50694084.76</v>
      </c>
    </row>
    <row r="15" spans="1:13" s="4" customFormat="1" ht="27" customHeight="1">
      <c r="A15" s="22" t="s">
        <v>176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4" customFormat="1" ht="27" customHeight="1">
      <c r="A16" s="22" t="s">
        <v>179</v>
      </c>
      <c r="B16" s="11"/>
      <c r="C16" s="11"/>
      <c r="D16" s="11"/>
      <c r="E16" s="11">
        <f>SUM(E13:E14)</f>
        <v>360000000</v>
      </c>
      <c r="F16" s="11"/>
      <c r="G16" s="11">
        <f>SUM(G13:G14)</f>
        <v>9387444.91</v>
      </c>
      <c r="H16" s="11"/>
      <c r="I16" s="32">
        <f>SUM(I13:I14)</f>
        <v>-29520615.23000004</v>
      </c>
      <c r="J16" s="11"/>
      <c r="K16" s="11">
        <f>SUM(K13:K14)</f>
        <v>2652768.66</v>
      </c>
      <c r="L16" s="11"/>
      <c r="M16" s="11">
        <f>SUM(M13:M14)</f>
        <v>342519598.34</v>
      </c>
    </row>
    <row r="17" spans="1:13" s="4" customFormat="1" ht="27" customHeight="1">
      <c r="A17" s="22" t="s">
        <v>515</v>
      </c>
      <c r="B17" s="11"/>
      <c r="C17" s="14"/>
      <c r="D17" s="11"/>
      <c r="E17" s="11">
        <v>10000000</v>
      </c>
      <c r="F17" s="11"/>
      <c r="G17" s="11">
        <v>0</v>
      </c>
      <c r="H17" s="11"/>
      <c r="I17" s="11">
        <v>0</v>
      </c>
      <c r="J17" s="11"/>
      <c r="K17" s="11">
        <v>0</v>
      </c>
      <c r="L17" s="11"/>
      <c r="M17" s="11">
        <f>SUM(E17:K17)</f>
        <v>10000000</v>
      </c>
    </row>
    <row r="18" spans="1:13" s="4" customFormat="1" ht="27" customHeight="1">
      <c r="A18" s="22" t="s">
        <v>510</v>
      </c>
      <c r="B18" s="11"/>
      <c r="C18" s="11"/>
      <c r="D18" s="11"/>
      <c r="E18" s="11">
        <v>0</v>
      </c>
      <c r="F18" s="11"/>
      <c r="G18" s="11">
        <v>0</v>
      </c>
      <c r="H18" s="11"/>
      <c r="I18" s="11">
        <f>+งบการเงิน!E209</f>
        <v>86294575.65999994</v>
      </c>
      <c r="J18" s="11"/>
      <c r="K18" s="33">
        <v>-177792.71</v>
      </c>
      <c r="L18" s="11"/>
      <c r="M18" s="11">
        <f>SUM(E18:K18)</f>
        <v>86116782.94999994</v>
      </c>
    </row>
    <row r="19" spans="1:13" s="4" customFormat="1" ht="27" customHeight="1">
      <c r="A19" s="22" t="s">
        <v>335</v>
      </c>
      <c r="B19" s="11"/>
      <c r="C19" s="11"/>
      <c r="D19" s="11"/>
      <c r="E19" s="16">
        <v>0</v>
      </c>
      <c r="F19" s="11"/>
      <c r="G19" s="16">
        <f>-I19</f>
        <v>2838698.02</v>
      </c>
      <c r="H19" s="11"/>
      <c r="I19" s="43">
        <v>-2838698.02</v>
      </c>
      <c r="J19" s="11"/>
      <c r="K19" s="43">
        <v>0</v>
      </c>
      <c r="L19" s="11"/>
      <c r="M19" s="16">
        <f>SUM(E19:K19)</f>
        <v>0</v>
      </c>
    </row>
    <row r="20" spans="1:13" s="4" customFormat="1" ht="27" customHeight="1">
      <c r="A20" s="22" t="s">
        <v>176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4" customFormat="1" ht="27" customHeight="1" thickBot="1">
      <c r="A21" s="22" t="s">
        <v>514</v>
      </c>
      <c r="B21" s="11"/>
      <c r="C21" s="11"/>
      <c r="D21" s="11"/>
      <c r="E21" s="23">
        <f>SUM(E16:E19)</f>
        <v>370000000</v>
      </c>
      <c r="F21" s="11">
        <f aca="true" t="shared" si="0" ref="F21:M21">SUM(F16:F19)</f>
        <v>0</v>
      </c>
      <c r="G21" s="23">
        <f t="shared" si="0"/>
        <v>12226142.93</v>
      </c>
      <c r="H21" s="11">
        <f t="shared" si="0"/>
        <v>0</v>
      </c>
      <c r="I21" s="23">
        <f t="shared" si="0"/>
        <v>53935262.40999989</v>
      </c>
      <c r="J21" s="11">
        <f t="shared" si="0"/>
        <v>0</v>
      </c>
      <c r="K21" s="23">
        <f t="shared" si="0"/>
        <v>2474975.95</v>
      </c>
      <c r="L21" s="11">
        <f t="shared" si="0"/>
        <v>0</v>
      </c>
      <c r="M21" s="23">
        <f t="shared" si="0"/>
        <v>438636381.2899999</v>
      </c>
    </row>
    <row r="22" spans="1:13" s="4" customFormat="1" ht="27" customHeight="1" thickTop="1">
      <c r="A22" s="2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4" customFormat="1" ht="27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s="4" customFormat="1" ht="27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4" customFormat="1" ht="27" customHeight="1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s="3" customFormat="1" ht="27" customHeight="1">
      <c r="A26" s="6" t="s">
        <v>421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8" spans="1:13" s="3" customFormat="1" ht="27" customHeight="1">
      <c r="A28" s="148" t="s">
        <v>518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1:13" s="3" customFormat="1" ht="27" customHeight="1">
      <c r="A29" s="148" t="s">
        <v>471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</row>
    <row r="30" spans="1:13" s="3" customFormat="1" ht="27" customHeight="1">
      <c r="A30" s="148" t="s">
        <v>516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</row>
    <row r="31" spans="1:13" s="3" customFormat="1" ht="27" customHeight="1">
      <c r="A31" s="148" t="s">
        <v>517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  <row r="32" spans="1:13" s="3" customFormat="1" ht="27" customHeight="1">
      <c r="A32" s="12"/>
      <c r="B32" s="12"/>
      <c r="C32" s="12"/>
      <c r="D32" s="12"/>
      <c r="E32" s="18"/>
      <c r="F32" s="18"/>
      <c r="G32" s="18"/>
      <c r="H32" s="18"/>
      <c r="I32" s="18"/>
      <c r="J32" s="18"/>
      <c r="K32" s="18"/>
      <c r="L32" s="18"/>
      <c r="M32" s="18"/>
    </row>
    <row r="33" spans="1:13" s="3" customFormat="1" ht="27" customHeight="1">
      <c r="A33" s="12"/>
      <c r="B33" s="12"/>
      <c r="C33" s="12"/>
      <c r="D33" s="12"/>
      <c r="E33" s="18"/>
      <c r="F33" s="19"/>
      <c r="G33" s="19"/>
      <c r="H33" s="19"/>
      <c r="I33" s="19"/>
      <c r="J33" s="19"/>
      <c r="K33" s="19"/>
      <c r="L33" s="19"/>
      <c r="M33" s="20" t="s">
        <v>484</v>
      </c>
    </row>
    <row r="34" spans="1:13" s="3" customFormat="1" ht="27" customHeight="1">
      <c r="A34" s="9"/>
      <c r="B34" s="9"/>
      <c r="C34" s="9"/>
      <c r="D34" s="9"/>
      <c r="E34" s="1"/>
      <c r="F34" s="9"/>
      <c r="G34" s="21" t="s">
        <v>475</v>
      </c>
      <c r="H34" s="24"/>
      <c r="I34" s="147" t="s">
        <v>472</v>
      </c>
      <c r="J34" s="147"/>
      <c r="K34" s="147"/>
      <c r="L34" s="21"/>
      <c r="M34" s="21" t="s">
        <v>428</v>
      </c>
    </row>
    <row r="35" spans="1:13" s="4" customFormat="1" ht="27" customHeight="1">
      <c r="A35" s="22"/>
      <c r="B35" s="11"/>
      <c r="C35" s="11"/>
      <c r="D35" s="11"/>
      <c r="E35" s="25"/>
      <c r="F35" s="16"/>
      <c r="G35" s="15" t="s">
        <v>476</v>
      </c>
      <c r="H35" s="26"/>
      <c r="I35" s="15" t="s">
        <v>473</v>
      </c>
      <c r="J35" s="16"/>
      <c r="K35" s="15" t="s">
        <v>474</v>
      </c>
      <c r="L35" s="16"/>
      <c r="M35" s="16"/>
    </row>
    <row r="36" spans="1:13" ht="27" customHeight="1">
      <c r="A36" s="22" t="s">
        <v>177</v>
      </c>
      <c r="B36" s="17"/>
      <c r="C36" s="17"/>
      <c r="D36" s="17"/>
      <c r="E36" s="17"/>
      <c r="F36" s="17"/>
      <c r="G36" s="17">
        <v>360000000</v>
      </c>
      <c r="H36" s="17"/>
      <c r="I36" s="17">
        <v>9387444.91</v>
      </c>
      <c r="J36" s="17"/>
      <c r="K36" s="32">
        <v>-136826007.76</v>
      </c>
      <c r="L36" s="17"/>
      <c r="M36" s="17">
        <f>SUM(G36:K36)</f>
        <v>232561437.15000004</v>
      </c>
    </row>
    <row r="37" spans="1:13" ht="27" customHeight="1">
      <c r="A37" s="22" t="s">
        <v>510</v>
      </c>
      <c r="B37" s="17"/>
      <c r="C37" s="17"/>
      <c r="D37" s="17"/>
      <c r="E37" s="17"/>
      <c r="F37" s="17"/>
      <c r="G37" s="27">
        <v>0</v>
      </c>
      <c r="H37" s="17"/>
      <c r="I37" s="27">
        <v>0</v>
      </c>
      <c r="J37" s="17"/>
      <c r="K37" s="27">
        <f>+งบการเงิน!G209</f>
        <v>58194398.84999995</v>
      </c>
      <c r="L37" s="17"/>
      <c r="M37" s="27">
        <f>SUM(G37:K37)</f>
        <v>58194398.84999995</v>
      </c>
    </row>
    <row r="38" spans="1:13" ht="27" customHeight="1">
      <c r="A38" s="22" t="s">
        <v>511</v>
      </c>
      <c r="B38" s="17"/>
      <c r="C38" s="17"/>
      <c r="D38" s="17"/>
      <c r="E38" s="17"/>
      <c r="F38" s="17"/>
      <c r="G38" s="17">
        <f>SUM(G36:G37)</f>
        <v>360000000</v>
      </c>
      <c r="H38" s="17"/>
      <c r="I38" s="17">
        <f>SUM(I36:I37)</f>
        <v>9387444.91</v>
      </c>
      <c r="J38" s="17"/>
      <c r="K38" s="32">
        <f>SUM(K36:K37)</f>
        <v>-78631608.91000004</v>
      </c>
      <c r="L38" s="17"/>
      <c r="M38" s="17">
        <f>SUM(M36:M37)</f>
        <v>290755836</v>
      </c>
    </row>
    <row r="39" spans="1:13" ht="27" customHeight="1">
      <c r="A39" s="22" t="s">
        <v>510</v>
      </c>
      <c r="B39" s="17"/>
      <c r="C39" s="17"/>
      <c r="D39" s="17"/>
      <c r="E39" s="17"/>
      <c r="F39" s="17"/>
      <c r="G39" s="27">
        <v>0</v>
      </c>
      <c r="H39" s="17"/>
      <c r="I39" s="27">
        <v>0</v>
      </c>
      <c r="J39" s="17"/>
      <c r="K39" s="27">
        <v>49110993.68</v>
      </c>
      <c r="L39" s="17"/>
      <c r="M39" s="27">
        <f>+G39+I39+K39</f>
        <v>49110993.68</v>
      </c>
    </row>
    <row r="40" spans="1:13" ht="27" customHeight="1">
      <c r="A40" s="22" t="s">
        <v>178</v>
      </c>
      <c r="B40" s="17"/>
      <c r="C40" s="17"/>
      <c r="D40" s="17"/>
      <c r="E40" s="17"/>
      <c r="F40" s="17"/>
      <c r="G40" s="17">
        <f>SUM(G38:G39)</f>
        <v>360000000</v>
      </c>
      <c r="H40" s="17"/>
      <c r="I40" s="17">
        <f>SUM(I38:I39)</f>
        <v>9387444.91</v>
      </c>
      <c r="J40" s="17"/>
      <c r="K40" s="32">
        <f>SUM(K38:K39)</f>
        <v>-29520615.23000004</v>
      </c>
      <c r="L40" s="17"/>
      <c r="M40" s="17">
        <f>SUM(M38:M39)</f>
        <v>339866829.68</v>
      </c>
    </row>
    <row r="41" spans="1:13" ht="27" customHeight="1">
      <c r="A41" s="22" t="s">
        <v>515</v>
      </c>
      <c r="B41" s="11"/>
      <c r="C41" s="11"/>
      <c r="D41" s="11"/>
      <c r="E41" s="11"/>
      <c r="F41" s="17"/>
      <c r="G41" s="17">
        <v>10000000</v>
      </c>
      <c r="H41" s="17"/>
      <c r="I41" s="17">
        <v>0</v>
      </c>
      <c r="J41" s="17"/>
      <c r="K41" s="17">
        <v>0</v>
      </c>
      <c r="L41" s="17"/>
      <c r="M41" s="28">
        <f>SUM(G41:K41)</f>
        <v>10000000</v>
      </c>
    </row>
    <row r="42" spans="1:13" ht="27" customHeight="1">
      <c r="A42" s="22" t="s">
        <v>510</v>
      </c>
      <c r="B42" s="17"/>
      <c r="C42" s="17"/>
      <c r="D42" s="17"/>
      <c r="E42" s="17"/>
      <c r="F42" s="17"/>
      <c r="G42" s="17">
        <v>0</v>
      </c>
      <c r="H42" s="17"/>
      <c r="I42" s="17">
        <v>0</v>
      </c>
      <c r="J42" s="17"/>
      <c r="K42" s="17">
        <f>+งบการเงิน!I209</f>
        <v>86294575.65999995</v>
      </c>
      <c r="L42" s="17"/>
      <c r="M42" s="28">
        <f>SUM(G42:K42)</f>
        <v>86294575.65999995</v>
      </c>
    </row>
    <row r="43" spans="1:13" ht="27" customHeight="1">
      <c r="A43" s="22" t="s">
        <v>335</v>
      </c>
      <c r="B43" s="17"/>
      <c r="C43" s="17"/>
      <c r="D43" s="17"/>
      <c r="E43" s="17"/>
      <c r="F43" s="17"/>
      <c r="G43" s="17">
        <v>0</v>
      </c>
      <c r="H43" s="17"/>
      <c r="I43" s="17">
        <f>-K43</f>
        <v>2838698.02</v>
      </c>
      <c r="J43" s="17"/>
      <c r="K43" s="32">
        <v>-2838698.02</v>
      </c>
      <c r="L43" s="17"/>
      <c r="M43" s="28">
        <f>SUM(G43:K43)</f>
        <v>0</v>
      </c>
    </row>
    <row r="44" spans="1:13" ht="27" customHeight="1" thickBot="1">
      <c r="A44" s="22" t="s">
        <v>512</v>
      </c>
      <c r="B44" s="17"/>
      <c r="C44" s="17"/>
      <c r="D44" s="17"/>
      <c r="E44" s="17"/>
      <c r="F44" s="17"/>
      <c r="G44" s="29">
        <f>SUM(G40:G43)</f>
        <v>370000000</v>
      </c>
      <c r="H44" s="17"/>
      <c r="I44" s="29">
        <f>SUM(I40:I43)</f>
        <v>12226142.93</v>
      </c>
      <c r="J44" s="17"/>
      <c r="K44" s="29">
        <f>SUM(K40:K43)</f>
        <v>53935262.40999991</v>
      </c>
      <c r="L44" s="17"/>
      <c r="M44" s="29">
        <f>SUM(M40:M43)</f>
        <v>436161405.34</v>
      </c>
    </row>
    <row r="45" spans="1:13" ht="27" customHeight="1" thickTop="1">
      <c r="A45" s="2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27" customHeight="1">
      <c r="A46" s="2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27" customHeight="1">
      <c r="A47" s="2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27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27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27" customHeight="1">
      <c r="A50" s="2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27" customHeight="1">
      <c r="A51" s="10" t="s">
        <v>421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27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</sheetData>
  <mergeCells count="10">
    <mergeCell ref="I34:K34"/>
    <mergeCell ref="A1:M1"/>
    <mergeCell ref="A2:M2"/>
    <mergeCell ref="A28:M28"/>
    <mergeCell ref="A29:M29"/>
    <mergeCell ref="A31:M31"/>
    <mergeCell ref="A30:M30"/>
    <mergeCell ref="A3:M3"/>
    <mergeCell ref="A4:M4"/>
    <mergeCell ref="G7:I7"/>
  </mergeCells>
  <printOptions/>
  <pageMargins left="0.48" right="0.19" top="0.57" bottom="0.5905511811023623" header="0.2755905511811024" footer="0.15748031496062992"/>
  <pageSetup horizontalDpi="300" verticalDpi="300" orientation="portrait" paperSize="9" scale="95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8"/>
  <sheetViews>
    <sheetView zoomScale="90" zoomScaleNormal="90" workbookViewId="0" topLeftCell="A237">
      <selection activeCell="A95" sqref="A95"/>
    </sheetView>
  </sheetViews>
  <sheetFormatPr defaultColWidth="9.140625" defaultRowHeight="25.5" customHeight="1"/>
  <cols>
    <col min="1" max="3" width="9.140625" style="74" customWidth="1"/>
    <col min="4" max="4" width="8.8515625" style="74" customWidth="1"/>
    <col min="5" max="5" width="15.7109375" style="74" customWidth="1"/>
    <col min="6" max="6" width="0.85546875" style="74" customWidth="1"/>
    <col min="7" max="7" width="15.7109375" style="74" customWidth="1"/>
    <col min="8" max="8" width="1.1484375" style="74" customWidth="1"/>
    <col min="9" max="9" width="15.7109375" style="74" customWidth="1"/>
    <col min="10" max="10" width="0.85546875" style="74" customWidth="1"/>
    <col min="11" max="11" width="15.57421875" style="74" customWidth="1"/>
    <col min="12" max="12" width="2.140625" style="74" customWidth="1"/>
    <col min="13" max="13" width="1.1484375" style="74" customWidth="1"/>
    <col min="14" max="16384" width="9.140625" style="74" customWidth="1"/>
  </cols>
  <sheetData>
    <row r="1" spans="1:11" ht="25.5" customHeight="1">
      <c r="A1" s="141" t="s">
        <v>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5.5" customHeight="1">
      <c r="A2" s="141" t="s">
        <v>429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25.5" customHeight="1">
      <c r="A3" s="141" t="s">
        <v>558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1:11" ht="25.5" customHeight="1">
      <c r="A4" s="141" t="s">
        <v>281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25.5" customHeight="1">
      <c r="A5" s="76"/>
      <c r="B5" s="76"/>
      <c r="C5" s="76"/>
      <c r="D5" s="76"/>
      <c r="E5" s="76"/>
      <c r="F5" s="76"/>
      <c r="G5" s="76"/>
      <c r="H5" s="76"/>
      <c r="I5" s="76"/>
      <c r="J5" s="85"/>
      <c r="K5" s="76"/>
    </row>
    <row r="6" s="70" customFormat="1" ht="25.5" customHeight="1">
      <c r="A6" s="70" t="s">
        <v>622</v>
      </c>
    </row>
    <row r="7" s="70" customFormat="1" ht="25.5" customHeight="1">
      <c r="A7" s="70" t="s">
        <v>204</v>
      </c>
    </row>
    <row r="8" s="70" customFormat="1" ht="25.5" customHeight="1">
      <c r="A8" s="70" t="s">
        <v>203</v>
      </c>
    </row>
    <row r="9" s="70" customFormat="1" ht="25.5" customHeight="1">
      <c r="A9" s="70" t="s">
        <v>202</v>
      </c>
    </row>
    <row r="10" s="70" customFormat="1" ht="25.5" customHeight="1">
      <c r="A10" s="70" t="s">
        <v>96</v>
      </c>
    </row>
    <row r="11" s="70" customFormat="1" ht="25.5" customHeight="1">
      <c r="A11" s="70" t="s">
        <v>205</v>
      </c>
    </row>
    <row r="12" s="70" customFormat="1" ht="25.5" customHeight="1">
      <c r="A12" s="70" t="s">
        <v>554</v>
      </c>
    </row>
    <row r="13" spans="1:6" s="70" customFormat="1" ht="25.5" customHeight="1">
      <c r="A13" s="70" t="s">
        <v>97</v>
      </c>
      <c r="F13" s="115"/>
    </row>
    <row r="14" spans="1:6" s="70" customFormat="1" ht="25.5" customHeight="1">
      <c r="A14" s="70" t="s">
        <v>98</v>
      </c>
      <c r="F14" s="115"/>
    </row>
    <row r="15" spans="1:6" s="70" customFormat="1" ht="25.5" customHeight="1">
      <c r="A15" s="70" t="s">
        <v>100</v>
      </c>
      <c r="F15" s="115"/>
    </row>
    <row r="16" spans="1:6" s="70" customFormat="1" ht="25.5" customHeight="1">
      <c r="A16" s="70" t="s">
        <v>101</v>
      </c>
      <c r="F16" s="115"/>
    </row>
    <row r="17" spans="1:6" s="70" customFormat="1" ht="25.5" customHeight="1">
      <c r="A17" s="70" t="s">
        <v>99</v>
      </c>
      <c r="F17" s="115"/>
    </row>
    <row r="18" spans="2:6" s="70" customFormat="1" ht="25.5" customHeight="1">
      <c r="B18" s="70" t="s">
        <v>3</v>
      </c>
      <c r="F18" s="115"/>
    </row>
    <row r="19" spans="4:10" s="70" customFormat="1" ht="25.5" customHeight="1">
      <c r="D19" s="116" t="s">
        <v>141</v>
      </c>
      <c r="F19" s="117"/>
      <c r="G19" s="116" t="s">
        <v>136</v>
      </c>
      <c r="H19" s="71"/>
      <c r="I19" s="116" t="s">
        <v>139</v>
      </c>
      <c r="J19" s="71"/>
    </row>
    <row r="20" spans="4:10" s="70" customFormat="1" ht="25.5" customHeight="1">
      <c r="D20" s="116"/>
      <c r="F20" s="117"/>
      <c r="G20" s="71"/>
      <c r="H20" s="71"/>
      <c r="I20" s="116" t="s">
        <v>140</v>
      </c>
      <c r="J20" s="71"/>
    </row>
    <row r="21" spans="1:10" s="70" customFormat="1" ht="25.5" customHeight="1">
      <c r="A21" s="71" t="s">
        <v>142</v>
      </c>
      <c r="D21" s="71" t="s">
        <v>4</v>
      </c>
      <c r="F21" s="117"/>
      <c r="G21" s="116" t="s">
        <v>138</v>
      </c>
      <c r="H21" s="71"/>
      <c r="I21" s="118" t="s">
        <v>137</v>
      </c>
      <c r="J21" s="71"/>
    </row>
    <row r="22" spans="4:11" s="70" customFormat="1" ht="25.5" customHeight="1">
      <c r="D22" s="71" t="s">
        <v>5</v>
      </c>
      <c r="F22" s="117"/>
      <c r="G22" s="71"/>
      <c r="H22" s="71"/>
      <c r="I22" s="116"/>
      <c r="J22" s="71"/>
      <c r="K22" s="118"/>
    </row>
    <row r="23" spans="1:11" s="70" customFormat="1" ht="25.5" customHeight="1">
      <c r="A23" s="109" t="s">
        <v>541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0" ht="25.5" customHeight="1">
      <c r="A24" s="109" t="s">
        <v>542</v>
      </c>
      <c r="B24" s="76"/>
      <c r="C24" s="76"/>
      <c r="D24" s="76"/>
      <c r="E24" s="76"/>
      <c r="F24" s="76"/>
      <c r="G24" s="76"/>
      <c r="H24" s="76"/>
      <c r="I24" s="76"/>
      <c r="J24" s="76"/>
    </row>
    <row r="25" spans="1:11" ht="25.5" customHeight="1">
      <c r="A25" s="75" t="s">
        <v>206</v>
      </c>
      <c r="B25" s="76"/>
      <c r="C25" s="76"/>
      <c r="D25" s="76"/>
      <c r="E25" s="76"/>
      <c r="F25" s="76"/>
      <c r="G25" s="76"/>
      <c r="H25" s="76"/>
      <c r="I25" s="76"/>
      <c r="J25" s="76"/>
      <c r="K25" s="113"/>
    </row>
    <row r="26" spans="1:11" ht="25.5" customHeight="1">
      <c r="A26" s="75" t="s">
        <v>207</v>
      </c>
      <c r="B26" s="76"/>
      <c r="C26" s="76"/>
      <c r="D26" s="76"/>
      <c r="E26" s="76"/>
      <c r="F26" s="76"/>
      <c r="G26" s="76"/>
      <c r="H26" s="76"/>
      <c r="I26" s="76"/>
      <c r="J26" s="76"/>
      <c r="K26" s="113"/>
    </row>
    <row r="27" spans="1:11" ht="25.5" customHeight="1">
      <c r="A27" s="75" t="s">
        <v>208</v>
      </c>
      <c r="B27" s="76"/>
      <c r="C27" s="76"/>
      <c r="D27" s="76"/>
      <c r="E27" s="76"/>
      <c r="F27" s="76"/>
      <c r="G27" s="76"/>
      <c r="H27" s="76"/>
      <c r="I27" s="76"/>
      <c r="J27" s="76"/>
      <c r="K27" s="113"/>
    </row>
    <row r="28" spans="1:11" ht="25.5" customHeight="1">
      <c r="A28" s="75" t="s">
        <v>286</v>
      </c>
      <c r="B28" s="76"/>
      <c r="C28" s="76"/>
      <c r="D28" s="76"/>
      <c r="E28" s="76"/>
      <c r="F28" s="76"/>
      <c r="G28" s="76"/>
      <c r="H28" s="76"/>
      <c r="I28" s="76"/>
      <c r="J28" s="76"/>
      <c r="K28" s="113"/>
    </row>
    <row r="29" spans="1:10" ht="25.5" customHeight="1">
      <c r="A29" s="75" t="s">
        <v>210</v>
      </c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25.5" customHeight="1">
      <c r="A30" s="75" t="s">
        <v>209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1" ht="25.5" customHeight="1">
      <c r="A31" s="75" t="s">
        <v>543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="70" customFormat="1" ht="25.5" customHeight="1">
      <c r="F32" s="115"/>
    </row>
    <row r="33" spans="1:11" s="70" customFormat="1" ht="27" customHeight="1">
      <c r="A33" s="142" t="s">
        <v>430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1:11" s="70" customFormat="1" ht="27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6" s="70" customFormat="1" ht="27" customHeight="1">
      <c r="A35" s="75" t="s">
        <v>625</v>
      </c>
      <c r="F35" s="115"/>
    </row>
    <row r="36" spans="1:6" s="70" customFormat="1" ht="27" customHeight="1">
      <c r="A36" s="75" t="s">
        <v>211</v>
      </c>
      <c r="F36" s="115"/>
    </row>
    <row r="37" spans="1:6" s="70" customFormat="1" ht="27" customHeight="1">
      <c r="A37" s="70" t="s">
        <v>212</v>
      </c>
      <c r="F37" s="115"/>
    </row>
    <row r="38" spans="1:6" s="70" customFormat="1" ht="27" customHeight="1">
      <c r="A38" s="70" t="s">
        <v>626</v>
      </c>
      <c r="F38" s="115"/>
    </row>
    <row r="39" spans="1:10" ht="27" customHeight="1">
      <c r="A39" s="75" t="s">
        <v>623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1" ht="27" customHeight="1">
      <c r="A40" s="75" t="s">
        <v>213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0" ht="27" customHeight="1">
      <c r="A41" s="75" t="s">
        <v>214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10" ht="27" customHeight="1">
      <c r="A42" s="75" t="s">
        <v>348</v>
      </c>
      <c r="B42" s="76"/>
      <c r="C42" s="76"/>
      <c r="D42" s="76"/>
      <c r="E42" s="76"/>
      <c r="F42" s="76"/>
      <c r="G42" s="76"/>
      <c r="H42" s="76"/>
      <c r="I42" s="76"/>
      <c r="J42" s="76"/>
    </row>
    <row r="43" spans="1:11" ht="27" customHeight="1">
      <c r="A43" s="75"/>
      <c r="B43" s="76"/>
      <c r="C43" s="76"/>
      <c r="D43" s="76"/>
      <c r="E43" s="76"/>
      <c r="F43" s="76"/>
      <c r="G43" s="92"/>
      <c r="H43" s="85"/>
      <c r="I43" s="85"/>
      <c r="J43" s="85"/>
      <c r="K43" s="92"/>
    </row>
    <row r="44" spans="1:11" ht="27" customHeight="1">
      <c r="A44" s="75"/>
      <c r="B44" s="76"/>
      <c r="C44" s="76"/>
      <c r="D44" s="76"/>
      <c r="E44" s="76"/>
      <c r="F44" s="76"/>
      <c r="H44" s="76"/>
      <c r="I44" s="85" t="s">
        <v>630</v>
      </c>
      <c r="J44" s="76"/>
      <c r="K44" s="79"/>
    </row>
    <row r="45" spans="1:11" ht="27" customHeight="1">
      <c r="A45" s="75"/>
      <c r="C45" s="76"/>
      <c r="D45" s="76"/>
      <c r="E45" s="76"/>
      <c r="F45" s="76"/>
      <c r="H45" s="76"/>
      <c r="I45" s="85" t="s">
        <v>624</v>
      </c>
      <c r="J45" s="76"/>
      <c r="K45" s="85"/>
    </row>
    <row r="46" spans="1:11" ht="27" customHeight="1">
      <c r="A46" s="75"/>
      <c r="B46" s="76" t="s">
        <v>349</v>
      </c>
      <c r="C46" s="76"/>
      <c r="D46" s="76"/>
      <c r="E46" s="76"/>
      <c r="F46" s="76"/>
      <c r="H46" s="76"/>
      <c r="I46" s="92" t="s">
        <v>357</v>
      </c>
      <c r="J46" s="76"/>
      <c r="K46" s="119"/>
    </row>
    <row r="47" spans="1:11" ht="27" customHeight="1">
      <c r="A47" s="75"/>
      <c r="B47" s="76" t="s">
        <v>353</v>
      </c>
      <c r="C47" s="76"/>
      <c r="D47" s="76"/>
      <c r="E47" s="76"/>
      <c r="F47" s="76"/>
      <c r="H47" s="76"/>
      <c r="I47" s="92" t="s">
        <v>358</v>
      </c>
      <c r="J47" s="76"/>
      <c r="K47" s="119"/>
    </row>
    <row r="48" spans="1:11" ht="27" customHeight="1">
      <c r="A48" s="75"/>
      <c r="B48" s="76" t="s">
        <v>354</v>
      </c>
      <c r="C48" s="76"/>
      <c r="D48" s="76"/>
      <c r="E48" s="76"/>
      <c r="F48" s="76"/>
      <c r="H48" s="76"/>
      <c r="I48" s="92" t="s">
        <v>359</v>
      </c>
      <c r="J48" s="76"/>
      <c r="K48" s="119"/>
    </row>
    <row r="49" spans="1:11" ht="27" customHeight="1">
      <c r="A49" s="75"/>
      <c r="B49" s="76" t="s">
        <v>355</v>
      </c>
      <c r="C49" s="76"/>
      <c r="D49" s="76"/>
      <c r="E49" s="76"/>
      <c r="F49" s="76"/>
      <c r="H49" s="76"/>
      <c r="I49" s="92" t="s">
        <v>360</v>
      </c>
      <c r="J49" s="76"/>
      <c r="K49" s="92"/>
    </row>
    <row r="50" spans="1:11" ht="27" customHeight="1">
      <c r="A50" s="75"/>
      <c r="B50" s="76" t="s">
        <v>356</v>
      </c>
      <c r="C50" s="76"/>
      <c r="D50" s="76"/>
      <c r="E50" s="76"/>
      <c r="F50" s="76"/>
      <c r="H50" s="76"/>
      <c r="I50" s="92" t="s">
        <v>361</v>
      </c>
      <c r="J50" s="76"/>
      <c r="K50" s="92"/>
    </row>
    <row r="51" spans="1:11" ht="27" customHeight="1">
      <c r="A51" s="75" t="s">
        <v>215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</row>
    <row r="52" spans="1:10" ht="27" customHeight="1">
      <c r="A52" s="75" t="s">
        <v>496</v>
      </c>
      <c r="B52" s="76"/>
      <c r="C52" s="76"/>
      <c r="D52" s="76"/>
      <c r="E52" s="76"/>
      <c r="F52" s="76"/>
      <c r="G52" s="76"/>
      <c r="H52" s="76"/>
      <c r="I52" s="76"/>
      <c r="J52" s="76"/>
    </row>
    <row r="53" spans="1:10" ht="27" customHeight="1">
      <c r="A53" s="75" t="s">
        <v>37</v>
      </c>
      <c r="B53" s="76"/>
      <c r="C53" s="76"/>
      <c r="D53" s="76"/>
      <c r="E53" s="76"/>
      <c r="F53" s="76"/>
      <c r="G53" s="76"/>
      <c r="H53" s="76"/>
      <c r="I53" s="76"/>
      <c r="J53" s="76"/>
    </row>
    <row r="54" spans="1:10" ht="27" customHeight="1">
      <c r="A54" s="75" t="s">
        <v>458</v>
      </c>
      <c r="B54" s="76"/>
      <c r="C54" s="76"/>
      <c r="D54" s="76"/>
      <c r="E54" s="76"/>
      <c r="F54" s="76"/>
      <c r="G54" s="76"/>
      <c r="H54" s="76"/>
      <c r="I54" s="76"/>
      <c r="J54" s="76"/>
    </row>
    <row r="55" spans="1:10" ht="27" customHeight="1">
      <c r="A55" s="75" t="s">
        <v>459</v>
      </c>
      <c r="B55" s="76"/>
      <c r="C55" s="76"/>
      <c r="D55" s="76"/>
      <c r="E55" s="76"/>
      <c r="F55" s="76"/>
      <c r="G55" s="76"/>
      <c r="H55" s="76"/>
      <c r="I55" s="76"/>
      <c r="J55" s="76"/>
    </row>
    <row r="56" spans="1:10" ht="27" customHeight="1">
      <c r="A56" s="75" t="s">
        <v>461</v>
      </c>
      <c r="B56" s="76"/>
      <c r="C56" s="76"/>
      <c r="D56" s="76"/>
      <c r="E56" s="76"/>
      <c r="F56" s="76"/>
      <c r="G56" s="76"/>
      <c r="H56" s="76"/>
      <c r="I56" s="76"/>
      <c r="J56" s="76"/>
    </row>
    <row r="57" spans="1:10" ht="27" customHeight="1">
      <c r="A57" s="74" t="s">
        <v>460</v>
      </c>
      <c r="B57" s="76"/>
      <c r="C57" s="76"/>
      <c r="D57" s="76"/>
      <c r="E57" s="76"/>
      <c r="F57" s="76"/>
      <c r="G57" s="76"/>
      <c r="H57" s="76"/>
      <c r="I57" s="76"/>
      <c r="J57" s="76"/>
    </row>
    <row r="58" spans="1:10" ht="27" customHeight="1">
      <c r="A58" s="75" t="s">
        <v>32</v>
      </c>
      <c r="B58" s="76"/>
      <c r="C58" s="76"/>
      <c r="D58" s="76"/>
      <c r="E58" s="76"/>
      <c r="F58" s="76"/>
      <c r="G58" s="76"/>
      <c r="H58" s="76"/>
      <c r="I58" s="76"/>
      <c r="J58" s="76"/>
    </row>
    <row r="59" spans="1:11" ht="27" customHeight="1">
      <c r="A59" s="75" t="s">
        <v>462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27" customHeight="1">
      <c r="A60" s="75" t="s">
        <v>216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27" customHeight="1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0" ht="27" customHeight="1">
      <c r="A62" s="75"/>
      <c r="B62" s="76"/>
      <c r="C62" s="76"/>
      <c r="D62" s="76"/>
      <c r="E62" s="76"/>
      <c r="F62" s="76"/>
      <c r="G62" s="76"/>
      <c r="H62" s="76"/>
      <c r="I62" s="76"/>
      <c r="J62" s="76"/>
    </row>
    <row r="63" spans="1:11" ht="27" customHeight="1">
      <c r="A63" s="142" t="s">
        <v>431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</row>
    <row r="64" spans="1:10" ht="27" customHeight="1">
      <c r="A64" s="75"/>
      <c r="B64" s="76"/>
      <c r="C64" s="76"/>
      <c r="D64" s="76"/>
      <c r="E64" s="76"/>
      <c r="F64" s="76"/>
      <c r="G64" s="76"/>
      <c r="H64" s="76"/>
      <c r="I64" s="76"/>
      <c r="J64" s="76"/>
    </row>
    <row r="65" spans="1:10" ht="24" customHeight="1">
      <c r="A65" s="75" t="s">
        <v>33</v>
      </c>
      <c r="B65" s="76"/>
      <c r="C65" s="76"/>
      <c r="D65" s="76"/>
      <c r="E65" s="76"/>
      <c r="F65" s="76"/>
      <c r="G65" s="76"/>
      <c r="H65" s="76"/>
      <c r="I65" s="76"/>
      <c r="J65" s="76"/>
    </row>
    <row r="66" spans="1:10" ht="24" customHeight="1">
      <c r="A66" s="75" t="s">
        <v>34</v>
      </c>
      <c r="B66" s="76"/>
      <c r="C66" s="76"/>
      <c r="D66" s="76"/>
      <c r="E66" s="76"/>
      <c r="F66" s="76"/>
      <c r="G66" s="76"/>
      <c r="H66" s="76"/>
      <c r="I66" s="76"/>
      <c r="J66" s="76"/>
    </row>
    <row r="67" spans="1:10" ht="24" customHeight="1">
      <c r="A67" s="75" t="s">
        <v>35</v>
      </c>
      <c r="B67" s="76"/>
      <c r="C67" s="76"/>
      <c r="D67" s="76"/>
      <c r="E67" s="76"/>
      <c r="F67" s="76"/>
      <c r="G67" s="76"/>
      <c r="H67" s="76"/>
      <c r="I67" s="76"/>
      <c r="J67" s="76"/>
    </row>
    <row r="68" spans="1:10" ht="24" customHeight="1">
      <c r="A68" s="75" t="s">
        <v>627</v>
      </c>
      <c r="B68" s="76"/>
      <c r="C68" s="76"/>
      <c r="D68" s="76"/>
      <c r="E68" s="76"/>
      <c r="F68" s="76"/>
      <c r="G68" s="76"/>
      <c r="H68" s="76"/>
      <c r="I68" s="76"/>
      <c r="J68" s="76"/>
    </row>
    <row r="69" spans="1:10" ht="27" customHeight="1">
      <c r="A69" s="75" t="s">
        <v>36</v>
      </c>
      <c r="B69" s="76"/>
      <c r="C69" s="76"/>
      <c r="D69" s="76"/>
      <c r="E69" s="76"/>
      <c r="F69" s="76"/>
      <c r="G69" s="76"/>
      <c r="H69" s="76"/>
      <c r="I69" s="76"/>
      <c r="J69" s="76"/>
    </row>
    <row r="70" spans="1:10" ht="27" customHeight="1">
      <c r="A70" s="75" t="s">
        <v>217</v>
      </c>
      <c r="B70" s="76"/>
      <c r="C70" s="76"/>
      <c r="D70" s="76"/>
      <c r="E70" s="76"/>
      <c r="F70" s="76"/>
      <c r="G70" s="76"/>
      <c r="H70" s="76"/>
      <c r="I70" s="76"/>
      <c r="J70" s="76"/>
    </row>
    <row r="71" spans="1:10" ht="27" customHeight="1">
      <c r="A71" s="75" t="s">
        <v>545</v>
      </c>
      <c r="B71" s="76"/>
      <c r="C71" s="76"/>
      <c r="D71" s="76"/>
      <c r="E71" s="76"/>
      <c r="F71" s="76"/>
      <c r="G71" s="76"/>
      <c r="H71" s="76"/>
      <c r="I71" s="76"/>
      <c r="J71" s="76"/>
    </row>
    <row r="72" spans="1:10" ht="27" customHeight="1">
      <c r="A72" s="75" t="s">
        <v>219</v>
      </c>
      <c r="B72" s="76"/>
      <c r="C72" s="76"/>
      <c r="D72" s="76"/>
      <c r="E72" s="76"/>
      <c r="F72" s="76"/>
      <c r="G72" s="76"/>
      <c r="H72" s="76"/>
      <c r="I72" s="76"/>
      <c r="J72" s="76"/>
    </row>
    <row r="73" spans="1:10" ht="27" customHeight="1">
      <c r="A73" s="75" t="s">
        <v>218</v>
      </c>
      <c r="B73" s="76"/>
      <c r="C73" s="76"/>
      <c r="D73" s="76"/>
      <c r="E73" s="76"/>
      <c r="F73" s="76"/>
      <c r="G73" s="76"/>
      <c r="H73" s="76"/>
      <c r="I73" s="76"/>
      <c r="J73" s="76"/>
    </row>
    <row r="74" spans="1:10" ht="27" customHeight="1">
      <c r="A74" s="75"/>
      <c r="B74" s="76" t="s">
        <v>485</v>
      </c>
      <c r="C74" s="76"/>
      <c r="D74" s="76"/>
      <c r="E74" s="76"/>
      <c r="F74" s="76"/>
      <c r="G74" s="76"/>
      <c r="H74" s="76" t="s">
        <v>489</v>
      </c>
      <c r="I74" s="76"/>
      <c r="J74" s="76"/>
    </row>
    <row r="75" spans="1:10" ht="27" customHeight="1">
      <c r="A75" s="75"/>
      <c r="B75" s="76" t="s">
        <v>486</v>
      </c>
      <c r="C75" s="76"/>
      <c r="D75" s="76"/>
      <c r="E75" s="76"/>
      <c r="F75" s="76"/>
      <c r="G75" s="76"/>
      <c r="H75" s="76" t="s">
        <v>490</v>
      </c>
      <c r="I75" s="76"/>
      <c r="J75" s="76"/>
    </row>
    <row r="76" spans="1:10" ht="27" customHeight="1">
      <c r="A76" s="75"/>
      <c r="B76" s="76" t="s">
        <v>487</v>
      </c>
      <c r="C76" s="76"/>
      <c r="D76" s="76"/>
      <c r="E76" s="76"/>
      <c r="F76" s="76"/>
      <c r="G76" s="76"/>
      <c r="H76" s="76" t="s">
        <v>490</v>
      </c>
      <c r="I76" s="76"/>
      <c r="J76" s="76"/>
    </row>
    <row r="77" spans="1:11" ht="27" customHeight="1">
      <c r="A77" s="75"/>
      <c r="B77" s="76" t="s">
        <v>488</v>
      </c>
      <c r="C77" s="76"/>
      <c r="D77" s="76"/>
      <c r="E77" s="76"/>
      <c r="F77" s="76"/>
      <c r="G77" s="76"/>
      <c r="H77" s="76" t="s">
        <v>490</v>
      </c>
      <c r="I77" s="76"/>
      <c r="J77" s="76"/>
      <c r="K77" s="120"/>
    </row>
    <row r="78" spans="1:11" ht="27" customHeight="1">
      <c r="A78" s="75" t="s">
        <v>38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</row>
    <row r="79" spans="1:11" ht="27" customHeight="1">
      <c r="A79" s="75" t="s">
        <v>220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</row>
    <row r="80" spans="1:11" ht="27" customHeight="1">
      <c r="A80" s="75" t="s">
        <v>221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</row>
    <row r="81" spans="1:11" ht="27" customHeight="1">
      <c r="A81" s="75" t="s">
        <v>222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</row>
    <row r="82" spans="1:11" ht="27" customHeight="1">
      <c r="A82" s="75" t="s">
        <v>464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</row>
    <row r="83" spans="1:10" ht="27" customHeight="1">
      <c r="A83" s="75" t="s">
        <v>463</v>
      </c>
      <c r="B83" s="76"/>
      <c r="C83" s="76"/>
      <c r="D83" s="76"/>
      <c r="E83" s="76"/>
      <c r="F83" s="76"/>
      <c r="G83" s="76"/>
      <c r="H83" s="76"/>
      <c r="I83" s="76"/>
      <c r="J83" s="76"/>
    </row>
    <row r="84" spans="1:11" ht="27" customHeight="1">
      <c r="A84" s="75" t="s">
        <v>224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</row>
    <row r="85" spans="1:11" ht="27" customHeight="1">
      <c r="A85" s="75" t="s">
        <v>223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</row>
    <row r="86" spans="1:11" ht="27" customHeight="1">
      <c r="A86" s="75" t="s">
        <v>39</v>
      </c>
      <c r="B86" s="76"/>
      <c r="C86" s="76"/>
      <c r="D86" s="76"/>
      <c r="E86" s="76"/>
      <c r="F86" s="76"/>
      <c r="G86" s="76"/>
      <c r="H86" s="76"/>
      <c r="I86" s="76"/>
      <c r="J86" s="76"/>
      <c r="K86" s="82"/>
    </row>
    <row r="87" spans="1:11" ht="27" customHeight="1">
      <c r="A87" s="75" t="s">
        <v>362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</row>
    <row r="88" spans="1:10" ht="27" customHeight="1">
      <c r="A88" s="75" t="s">
        <v>40</v>
      </c>
      <c r="B88" s="76"/>
      <c r="C88" s="76"/>
      <c r="D88" s="76"/>
      <c r="E88" s="76"/>
      <c r="F88" s="76"/>
      <c r="G88" s="76"/>
      <c r="H88" s="76"/>
      <c r="I88" s="76"/>
      <c r="J88" s="76"/>
    </row>
    <row r="89" spans="1:11" ht="27" customHeight="1">
      <c r="A89" s="76" t="s">
        <v>226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</row>
    <row r="90" spans="1:11" ht="27" customHeight="1">
      <c r="A90" s="76" t="s">
        <v>227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1:11" ht="27" customHeight="1">
      <c r="A91" s="76" t="s">
        <v>225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</row>
    <row r="92" spans="1:11" ht="27" customHeight="1">
      <c r="A92" s="75"/>
      <c r="B92" s="76"/>
      <c r="C92" s="76"/>
      <c r="D92" s="76"/>
      <c r="E92" s="76"/>
      <c r="F92" s="76"/>
      <c r="G92" s="76"/>
      <c r="H92" s="76"/>
      <c r="I92" s="76"/>
      <c r="J92" s="76"/>
      <c r="K92" s="76"/>
    </row>
    <row r="93" spans="1:11" ht="29.25" customHeight="1">
      <c r="A93" s="141" t="s">
        <v>292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</row>
    <row r="94" spans="1:11" ht="29.25" customHeight="1">
      <c r="A94" s="75"/>
      <c r="B94" s="76"/>
      <c r="C94" s="76"/>
      <c r="D94" s="76"/>
      <c r="E94" s="76"/>
      <c r="F94" s="76"/>
      <c r="G94" s="76"/>
      <c r="H94" s="76"/>
      <c r="I94" s="76"/>
      <c r="J94" s="76"/>
      <c r="K94" s="76"/>
    </row>
    <row r="95" spans="1:11" ht="29.25" customHeight="1">
      <c r="A95" s="76"/>
      <c r="B95" s="76"/>
      <c r="C95" s="76"/>
      <c r="D95" s="76"/>
      <c r="E95" s="76"/>
      <c r="F95" s="76"/>
      <c r="G95" s="76"/>
      <c r="H95" s="76"/>
      <c r="I95" s="76"/>
      <c r="J95" s="85" t="s">
        <v>337</v>
      </c>
      <c r="K95" s="76"/>
    </row>
    <row r="96" spans="1:11" ht="29.25" customHeight="1">
      <c r="A96" s="76"/>
      <c r="B96" s="76"/>
      <c r="C96" s="76"/>
      <c r="D96" s="76"/>
      <c r="E96" s="76"/>
      <c r="F96" s="76"/>
      <c r="G96" s="76"/>
      <c r="H96" s="76"/>
      <c r="I96" s="121"/>
      <c r="J96" s="122" t="s">
        <v>338</v>
      </c>
      <c r="K96" s="123"/>
    </row>
    <row r="97" spans="1:11" ht="29.25" customHeight="1">
      <c r="A97" s="75" t="s">
        <v>339</v>
      </c>
      <c r="B97" s="76"/>
      <c r="C97" s="76"/>
      <c r="D97" s="76"/>
      <c r="E97" s="76"/>
      <c r="F97" s="76"/>
      <c r="G97" s="76"/>
      <c r="H97" s="76"/>
      <c r="I97" s="76">
        <v>0</v>
      </c>
      <c r="J97" s="76"/>
      <c r="K97" s="76">
        <v>360165746</v>
      </c>
    </row>
    <row r="98" spans="1:11" ht="29.25" customHeight="1">
      <c r="A98" s="75" t="s">
        <v>340</v>
      </c>
      <c r="B98" s="76"/>
      <c r="C98" s="76"/>
      <c r="D98" s="76"/>
      <c r="E98" s="76"/>
      <c r="F98" s="76"/>
      <c r="G98" s="76"/>
      <c r="H98" s="76"/>
      <c r="I98" s="76">
        <v>36000000</v>
      </c>
      <c r="J98" s="76"/>
      <c r="K98" s="76">
        <v>360000000</v>
      </c>
    </row>
    <row r="99" spans="1:11" ht="29.25" customHeight="1">
      <c r="A99" s="76" t="s">
        <v>144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</row>
    <row r="100" spans="1:11" ht="29.25" customHeight="1">
      <c r="A100" s="75" t="s">
        <v>559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</row>
    <row r="101" spans="1:11" ht="29.25" customHeight="1">
      <c r="A101" s="75"/>
      <c r="B101" s="76"/>
      <c r="C101" s="76"/>
      <c r="D101" s="76"/>
      <c r="E101" s="143" t="s">
        <v>478</v>
      </c>
      <c r="F101" s="143"/>
      <c r="G101" s="143"/>
      <c r="H101" s="76"/>
      <c r="I101" s="143" t="s">
        <v>477</v>
      </c>
      <c r="J101" s="143"/>
      <c r="K101" s="143"/>
    </row>
    <row r="102" spans="1:11" ht="29.25" customHeight="1">
      <c r="A102" s="76"/>
      <c r="B102" s="76"/>
      <c r="C102" s="76"/>
      <c r="D102" s="76"/>
      <c r="E102" s="78"/>
      <c r="F102" s="79" t="s">
        <v>560</v>
      </c>
      <c r="G102" s="80"/>
      <c r="H102" s="76"/>
      <c r="I102" s="80"/>
      <c r="J102" s="79" t="s">
        <v>560</v>
      </c>
      <c r="K102" s="80"/>
    </row>
    <row r="103" spans="1:11" ht="29.25" customHeight="1">
      <c r="A103" s="75" t="s">
        <v>364</v>
      </c>
      <c r="C103" s="75"/>
      <c r="D103" s="76"/>
      <c r="E103" s="76">
        <v>31671088</v>
      </c>
      <c r="F103" s="76"/>
      <c r="G103" s="76">
        <v>24042625</v>
      </c>
      <c r="H103" s="76"/>
      <c r="I103" s="76">
        <v>31671088</v>
      </c>
      <c r="J103" s="76"/>
      <c r="K103" s="76">
        <v>10365887</v>
      </c>
    </row>
    <row r="104" spans="1:11" ht="29.25" customHeight="1">
      <c r="A104" s="75" t="s">
        <v>363</v>
      </c>
      <c r="C104" s="75"/>
      <c r="D104" s="76"/>
      <c r="E104" s="76">
        <v>151083.54</v>
      </c>
      <c r="F104" s="76"/>
      <c r="G104" s="76">
        <v>151125.17</v>
      </c>
      <c r="H104" s="76"/>
      <c r="I104" s="76">
        <v>62747.1</v>
      </c>
      <c r="J104" s="76"/>
      <c r="K104" s="76">
        <v>90927.76</v>
      </c>
    </row>
    <row r="105" spans="1:11" ht="29.25" customHeight="1">
      <c r="A105" s="75" t="s">
        <v>365</v>
      </c>
      <c r="C105" s="75"/>
      <c r="D105" s="76"/>
      <c r="E105" s="76">
        <v>19025601.2</v>
      </c>
      <c r="F105" s="76"/>
      <c r="G105" s="76">
        <v>15583827.47</v>
      </c>
      <c r="H105" s="76"/>
      <c r="I105" s="76">
        <v>17738117.75</v>
      </c>
      <c r="J105" s="76"/>
      <c r="K105" s="76">
        <v>9038884.97</v>
      </c>
    </row>
    <row r="106" spans="1:11" ht="29.25" customHeight="1">
      <c r="A106" s="75" t="s">
        <v>366</v>
      </c>
      <c r="C106" s="75"/>
      <c r="D106" s="76"/>
      <c r="E106" s="76">
        <v>198692.18</v>
      </c>
      <c r="F106" s="76"/>
      <c r="G106" s="76">
        <v>101292.18</v>
      </c>
      <c r="H106" s="76"/>
      <c r="I106" s="76">
        <v>195878.42</v>
      </c>
      <c r="J106" s="76"/>
      <c r="K106" s="76">
        <v>98478.42</v>
      </c>
    </row>
    <row r="107" spans="1:11" ht="29.25" customHeight="1" thickBot="1">
      <c r="A107" s="76"/>
      <c r="B107" s="76"/>
      <c r="C107" s="75" t="s">
        <v>428</v>
      </c>
      <c r="E107" s="83">
        <f>SUM(E103:E106)</f>
        <v>51046464.919999994</v>
      </c>
      <c r="F107" s="76"/>
      <c r="G107" s="83">
        <f>SUM(G103:G106)</f>
        <v>39878869.82</v>
      </c>
      <c r="H107" s="76"/>
      <c r="I107" s="83">
        <f>SUM(I103:I106)</f>
        <v>49667831.27</v>
      </c>
      <c r="J107" s="76"/>
      <c r="K107" s="83">
        <f>SUM(K103:K106)</f>
        <v>19594178.150000002</v>
      </c>
    </row>
    <row r="108" spans="1:11" ht="29.25" customHeight="1" thickTop="1">
      <c r="A108" s="75" t="s">
        <v>502</v>
      </c>
      <c r="B108" s="76"/>
      <c r="C108" s="75"/>
      <c r="E108" s="81"/>
      <c r="F108" s="76"/>
      <c r="G108" s="81"/>
      <c r="H108" s="76"/>
      <c r="I108" s="81"/>
      <c r="J108" s="76"/>
      <c r="K108" s="81"/>
    </row>
    <row r="109" spans="1:11" ht="29.25" customHeight="1">
      <c r="A109" s="76"/>
      <c r="B109" s="76"/>
      <c r="C109" s="76"/>
      <c r="D109" s="76"/>
      <c r="F109" s="111"/>
      <c r="G109" s="111"/>
      <c r="H109" s="76"/>
      <c r="I109" s="111" t="s">
        <v>478</v>
      </c>
      <c r="J109" s="111"/>
      <c r="K109" s="111" t="s">
        <v>129</v>
      </c>
    </row>
    <row r="110" spans="1:11" ht="29.25" customHeight="1">
      <c r="A110" s="76"/>
      <c r="B110" s="76"/>
      <c r="C110" s="76"/>
      <c r="D110" s="93"/>
      <c r="F110" s="82"/>
      <c r="G110" s="112"/>
      <c r="H110" s="76"/>
      <c r="I110" s="77"/>
      <c r="J110" s="111"/>
      <c r="K110" s="77" t="s">
        <v>130</v>
      </c>
    </row>
    <row r="111" spans="1:11" ht="29.25" customHeight="1">
      <c r="A111" s="76"/>
      <c r="B111" s="76"/>
      <c r="C111" s="76"/>
      <c r="D111" s="93"/>
      <c r="F111" s="82"/>
      <c r="G111" s="112"/>
      <c r="H111" s="76"/>
      <c r="I111" s="80"/>
      <c r="J111" s="79" t="s">
        <v>128</v>
      </c>
      <c r="K111" s="77"/>
    </row>
    <row r="112" spans="1:11" ht="29.25" customHeight="1">
      <c r="A112" s="75"/>
      <c r="B112" s="76" t="s">
        <v>120</v>
      </c>
      <c r="C112" s="75"/>
      <c r="E112" s="81"/>
      <c r="F112" s="76"/>
      <c r="G112" s="81"/>
      <c r="H112" s="76"/>
      <c r="I112" s="81">
        <v>9704363.06</v>
      </c>
      <c r="J112" s="76"/>
      <c r="K112" s="81">
        <v>6933502.4</v>
      </c>
    </row>
    <row r="113" spans="1:11" ht="29.25" customHeight="1">
      <c r="A113" s="75"/>
      <c r="B113" s="76" t="s">
        <v>121</v>
      </c>
      <c r="C113" s="75"/>
      <c r="E113" s="81"/>
      <c r="F113" s="76"/>
      <c r="G113" s="81"/>
      <c r="H113" s="76"/>
      <c r="I113" s="81">
        <v>418849.65</v>
      </c>
      <c r="J113" s="76"/>
      <c r="K113" s="81">
        <v>184003.35</v>
      </c>
    </row>
    <row r="114" spans="1:11" ht="29.25" customHeight="1">
      <c r="A114" s="75" t="s">
        <v>145</v>
      </c>
      <c r="B114" s="76"/>
      <c r="C114" s="75"/>
      <c r="E114" s="81"/>
      <c r="F114" s="76"/>
      <c r="G114" s="81"/>
      <c r="H114" s="76"/>
      <c r="I114" s="81"/>
      <c r="J114" s="76"/>
      <c r="K114" s="81"/>
    </row>
    <row r="115" spans="1:11" ht="29.25" customHeight="1">
      <c r="A115" s="76" t="s">
        <v>132</v>
      </c>
      <c r="B115" s="76"/>
      <c r="C115" s="75"/>
      <c r="E115" s="81"/>
      <c r="F115" s="76"/>
      <c r="G115" s="81"/>
      <c r="H115" s="76"/>
      <c r="I115" s="81"/>
      <c r="J115" s="76"/>
      <c r="K115" s="81"/>
    </row>
    <row r="116" spans="1:11" ht="29.25" customHeight="1">
      <c r="A116" s="76"/>
      <c r="B116" s="76"/>
      <c r="C116" s="75"/>
      <c r="E116" s="81"/>
      <c r="F116" s="76"/>
      <c r="G116" s="81"/>
      <c r="H116" s="76"/>
      <c r="I116" s="81"/>
      <c r="J116" s="76"/>
      <c r="K116" s="111" t="s">
        <v>152</v>
      </c>
    </row>
    <row r="117" spans="1:11" ht="29.25" customHeight="1">
      <c r="A117" s="75"/>
      <c r="B117" s="76" t="s">
        <v>146</v>
      </c>
      <c r="C117" s="75"/>
      <c r="E117" s="81"/>
      <c r="F117" s="76"/>
      <c r="G117" s="81"/>
      <c r="H117" s="76"/>
      <c r="I117" s="81"/>
      <c r="J117" s="76"/>
      <c r="K117" s="81">
        <v>539203132.24</v>
      </c>
    </row>
    <row r="118" spans="1:11" ht="29.25" customHeight="1">
      <c r="A118" s="75"/>
      <c r="B118" s="76" t="s">
        <v>422</v>
      </c>
      <c r="C118" s="75"/>
      <c r="E118" s="81"/>
      <c r="F118" s="76"/>
      <c r="G118" s="81"/>
      <c r="H118" s="76"/>
      <c r="I118" s="81"/>
      <c r="J118" s="76"/>
      <c r="K118" s="81">
        <v>1702237.86</v>
      </c>
    </row>
    <row r="119" spans="1:11" ht="29.25" customHeight="1">
      <c r="A119" s="76"/>
      <c r="B119" s="76" t="s">
        <v>147</v>
      </c>
      <c r="C119" s="75"/>
      <c r="E119" s="81"/>
      <c r="F119" s="76"/>
      <c r="G119" s="81"/>
      <c r="H119" s="76"/>
      <c r="I119" s="81"/>
      <c r="J119" s="76"/>
      <c r="K119" s="81">
        <v>432566996.03</v>
      </c>
    </row>
    <row r="120" spans="1:11" ht="28.5" customHeight="1">
      <c r="A120" s="76"/>
      <c r="B120" s="76"/>
      <c r="C120" s="75"/>
      <c r="E120" s="81"/>
      <c r="F120" s="76"/>
      <c r="G120" s="81"/>
      <c r="H120" s="76"/>
      <c r="I120" s="81"/>
      <c r="J120" s="76"/>
      <c r="K120" s="81"/>
    </row>
    <row r="121" spans="1:11" ht="24.75" customHeight="1">
      <c r="A121" s="141" t="s">
        <v>550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</row>
    <row r="122" spans="1:11" ht="24.75" customHeight="1">
      <c r="A122" s="76"/>
      <c r="B122" s="76"/>
      <c r="C122" s="75"/>
      <c r="E122" s="81"/>
      <c r="F122" s="76"/>
      <c r="G122" s="81"/>
      <c r="H122" s="76"/>
      <c r="I122" s="81"/>
      <c r="J122" s="76"/>
      <c r="K122" s="81"/>
    </row>
    <row r="123" spans="1:11" ht="24.75" customHeight="1">
      <c r="A123" s="76" t="s">
        <v>629</v>
      </c>
      <c r="B123" s="76"/>
      <c r="C123" s="76"/>
      <c r="D123" s="75"/>
      <c r="E123" s="75"/>
      <c r="F123" s="76"/>
      <c r="G123" s="76"/>
      <c r="H123" s="76"/>
      <c r="I123" s="76"/>
      <c r="J123" s="76"/>
      <c r="K123" s="98"/>
    </row>
    <row r="124" spans="1:11" ht="24.75" customHeight="1">
      <c r="A124" s="76"/>
      <c r="B124" s="76"/>
      <c r="C124" s="76"/>
      <c r="D124" s="75"/>
      <c r="E124" s="143" t="s">
        <v>478</v>
      </c>
      <c r="F124" s="143"/>
      <c r="G124" s="143"/>
      <c r="H124" s="76"/>
      <c r="I124" s="143" t="s">
        <v>477</v>
      </c>
      <c r="J124" s="143"/>
      <c r="K124" s="143"/>
    </row>
    <row r="125" spans="1:11" ht="24.75" customHeight="1">
      <c r="A125" s="76"/>
      <c r="B125" s="76"/>
      <c r="C125" s="76"/>
      <c r="D125" s="75"/>
      <c r="E125" s="78"/>
      <c r="F125" s="79" t="s">
        <v>560</v>
      </c>
      <c r="G125" s="80"/>
      <c r="H125" s="76"/>
      <c r="I125" s="80"/>
      <c r="J125" s="79" t="s">
        <v>560</v>
      </c>
      <c r="K125" s="80"/>
    </row>
    <row r="126" spans="1:11" ht="24.75" customHeight="1">
      <c r="A126" s="76" t="s">
        <v>367</v>
      </c>
      <c r="C126" s="76"/>
      <c r="D126" s="75"/>
      <c r="E126" s="76">
        <v>4156442.67</v>
      </c>
      <c r="F126" s="76"/>
      <c r="G126" s="76">
        <v>425324</v>
      </c>
      <c r="H126" s="76"/>
      <c r="I126" s="98">
        <v>4122484</v>
      </c>
      <c r="J126" s="76"/>
      <c r="K126" s="98">
        <v>734865.48</v>
      </c>
    </row>
    <row r="127" spans="1:11" ht="24.75" customHeight="1">
      <c r="A127" s="76" t="s">
        <v>565</v>
      </c>
      <c r="C127" s="76"/>
      <c r="D127" s="75"/>
      <c r="E127" s="76">
        <v>793138205.31</v>
      </c>
      <c r="F127" s="76"/>
      <c r="G127" s="76">
        <v>766143825</v>
      </c>
      <c r="H127" s="76"/>
      <c r="I127" s="98">
        <v>793138205.31</v>
      </c>
      <c r="J127" s="76"/>
      <c r="K127" s="98">
        <v>300475736.33</v>
      </c>
    </row>
    <row r="128" spans="1:11" ht="24.75" customHeight="1">
      <c r="A128" s="76" t="s">
        <v>566</v>
      </c>
      <c r="C128" s="76"/>
      <c r="D128" s="75"/>
      <c r="E128" s="76">
        <v>203868788</v>
      </c>
      <c r="F128" s="76"/>
      <c r="G128" s="76">
        <v>72599011</v>
      </c>
      <c r="H128" s="76"/>
      <c r="I128" s="98">
        <v>203868788</v>
      </c>
      <c r="J128" s="76"/>
      <c r="K128" s="98">
        <v>70082454</v>
      </c>
    </row>
    <row r="129" spans="1:11" ht="24.75" customHeight="1">
      <c r="A129" s="76" t="s">
        <v>291</v>
      </c>
      <c r="C129" s="76"/>
      <c r="D129" s="75"/>
      <c r="E129" s="76">
        <v>2257307.52</v>
      </c>
      <c r="F129" s="76"/>
      <c r="G129" s="76">
        <v>2020562</v>
      </c>
      <c r="H129" s="76"/>
      <c r="I129" s="98">
        <v>2257307.52</v>
      </c>
      <c r="J129" s="76"/>
      <c r="K129" s="98">
        <v>2002679</v>
      </c>
    </row>
    <row r="130" spans="1:11" ht="24.75" customHeight="1">
      <c r="A130" s="76" t="s">
        <v>350</v>
      </c>
      <c r="C130" s="76"/>
      <c r="D130" s="75"/>
      <c r="E130" s="126">
        <v>18592727</v>
      </c>
      <c r="F130" s="76"/>
      <c r="G130" s="126">
        <v>9737703.98</v>
      </c>
      <c r="H130" s="76"/>
      <c r="I130" s="107">
        <v>18592727</v>
      </c>
      <c r="J130" s="76"/>
      <c r="K130" s="107">
        <v>2659723.99</v>
      </c>
    </row>
    <row r="131" spans="1:11" ht="24.75" customHeight="1">
      <c r="A131" s="76"/>
      <c r="B131" s="105"/>
      <c r="C131" s="75" t="s">
        <v>428</v>
      </c>
      <c r="E131" s="106">
        <f>SUM(E126:E130)</f>
        <v>1022013470.4999999</v>
      </c>
      <c r="F131" s="76"/>
      <c r="G131" s="98">
        <f>SUM(G126:G130)</f>
        <v>850926425.98</v>
      </c>
      <c r="H131" s="76"/>
      <c r="I131" s="98">
        <f>SUM(I126:I130)</f>
        <v>1021979511.8299999</v>
      </c>
      <c r="J131" s="76"/>
      <c r="K131" s="98">
        <f>SUM(K126:K130)</f>
        <v>375955458.8</v>
      </c>
    </row>
    <row r="132" spans="1:11" ht="24.75" customHeight="1">
      <c r="A132" s="76" t="s">
        <v>370</v>
      </c>
      <c r="B132" s="105"/>
      <c r="E132" s="126">
        <v>-119352927.82</v>
      </c>
      <c r="F132" s="76"/>
      <c r="G132" s="126">
        <v>-102377069.85</v>
      </c>
      <c r="H132" s="76"/>
      <c r="I132" s="126">
        <v>-119352927.82</v>
      </c>
      <c r="J132" s="76"/>
      <c r="K132" s="126">
        <v>-44540013.01</v>
      </c>
    </row>
    <row r="133" spans="1:11" ht="24.75" customHeight="1">
      <c r="A133" s="76"/>
      <c r="B133" s="105"/>
      <c r="C133" s="75" t="s">
        <v>428</v>
      </c>
      <c r="E133" s="98">
        <f>SUM(E131:E132)</f>
        <v>902660542.6799998</v>
      </c>
      <c r="F133" s="76"/>
      <c r="G133" s="98">
        <f>SUM(G131:G132)</f>
        <v>748549356.13</v>
      </c>
      <c r="H133" s="76"/>
      <c r="I133" s="98">
        <f>SUM(I131:I132)</f>
        <v>902626584.01</v>
      </c>
      <c r="J133" s="76"/>
      <c r="K133" s="98">
        <f>SUM(K131:K132)</f>
        <v>331415445.79</v>
      </c>
    </row>
    <row r="134" spans="1:11" ht="24.75" customHeight="1">
      <c r="A134" s="76" t="s">
        <v>368</v>
      </c>
      <c r="C134" s="76"/>
      <c r="D134" s="75"/>
      <c r="E134" s="76">
        <v>-52346318.45</v>
      </c>
      <c r="F134" s="76"/>
      <c r="G134" s="76">
        <v>-57844467.7</v>
      </c>
      <c r="H134" s="76"/>
      <c r="I134" s="76">
        <v>-52346318.45</v>
      </c>
      <c r="J134" s="76"/>
      <c r="K134" s="76">
        <v>-24878353.67</v>
      </c>
    </row>
    <row r="135" spans="1:11" ht="24.75" customHeight="1" thickBot="1">
      <c r="A135" s="76" t="s">
        <v>369</v>
      </c>
      <c r="C135" s="76"/>
      <c r="D135" s="75"/>
      <c r="E135" s="110">
        <f>SUM(E133:E134)</f>
        <v>850314224.2299998</v>
      </c>
      <c r="F135" s="76"/>
      <c r="G135" s="110">
        <f>SUM(G133:G134)</f>
        <v>690704888.43</v>
      </c>
      <c r="H135" s="76"/>
      <c r="I135" s="110">
        <f>SUM(I133:I134)</f>
        <v>850280265.56</v>
      </c>
      <c r="J135" s="76"/>
      <c r="K135" s="110">
        <f>SUM(K133:K134)</f>
        <v>306537092.12</v>
      </c>
    </row>
    <row r="136" spans="1:11" ht="24.75" customHeight="1" thickTop="1">
      <c r="A136" s="76" t="s">
        <v>158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</row>
    <row r="137" spans="1:11" ht="24.75" customHeight="1">
      <c r="A137" s="76"/>
      <c r="B137" s="76"/>
      <c r="C137" s="76"/>
      <c r="D137" s="75"/>
      <c r="E137" s="143" t="s">
        <v>478</v>
      </c>
      <c r="F137" s="143"/>
      <c r="G137" s="143"/>
      <c r="H137" s="76"/>
      <c r="I137" s="143" t="s">
        <v>477</v>
      </c>
      <c r="J137" s="143"/>
      <c r="K137" s="143"/>
    </row>
    <row r="138" spans="1:11" ht="24.75" customHeight="1">
      <c r="A138" s="76"/>
      <c r="B138" s="76"/>
      <c r="C138" s="76"/>
      <c r="D138" s="75"/>
      <c r="E138" s="78"/>
      <c r="F138" s="79" t="s">
        <v>560</v>
      </c>
      <c r="G138" s="80"/>
      <c r="H138" s="76"/>
      <c r="I138" s="80"/>
      <c r="J138" s="79" t="s">
        <v>560</v>
      </c>
      <c r="K138" s="80"/>
    </row>
    <row r="139" spans="1:11" ht="24.75" customHeight="1">
      <c r="A139" s="76" t="s">
        <v>373</v>
      </c>
      <c r="B139" s="76"/>
      <c r="C139" s="76"/>
      <c r="D139" s="75"/>
      <c r="E139" s="112"/>
      <c r="F139" s="85"/>
      <c r="G139" s="112"/>
      <c r="H139" s="85"/>
      <c r="I139" s="112"/>
      <c r="J139" s="85"/>
      <c r="K139" s="112"/>
    </row>
    <row r="140" spans="1:11" ht="24.75" customHeight="1">
      <c r="A140" s="76" t="s">
        <v>351</v>
      </c>
      <c r="C140" s="76"/>
      <c r="D140" s="76"/>
      <c r="E140" s="76">
        <v>671651059.06</v>
      </c>
      <c r="F140" s="76"/>
      <c r="G140" s="76">
        <v>531969438.76</v>
      </c>
      <c r="H140" s="76"/>
      <c r="I140" s="76">
        <v>671617100.39</v>
      </c>
      <c r="J140" s="76"/>
      <c r="K140" s="76">
        <v>235456248.93</v>
      </c>
    </row>
    <row r="141" spans="1:11" ht="24.75" customHeight="1">
      <c r="A141" s="76" t="s">
        <v>374</v>
      </c>
      <c r="C141" s="76"/>
      <c r="D141" s="76"/>
      <c r="E141" s="76">
        <v>129630070.85</v>
      </c>
      <c r="F141" s="76"/>
      <c r="G141" s="76">
        <v>121159446.51</v>
      </c>
      <c r="H141" s="76"/>
      <c r="I141" s="76">
        <v>129630070.85</v>
      </c>
      <c r="J141" s="76"/>
      <c r="K141" s="76">
        <v>54232560.69</v>
      </c>
    </row>
    <row r="142" spans="1:11" ht="24.75" customHeight="1">
      <c r="A142" s="76" t="s">
        <v>375</v>
      </c>
      <c r="C142" s="76"/>
      <c r="D142" s="76"/>
      <c r="E142" s="76">
        <v>61521464.84</v>
      </c>
      <c r="F142" s="76"/>
      <c r="G142" s="76">
        <v>48487381.81</v>
      </c>
      <c r="H142" s="76"/>
      <c r="I142" s="76">
        <v>61521464.84</v>
      </c>
      <c r="J142" s="76"/>
      <c r="K142" s="76">
        <v>20989149.6</v>
      </c>
    </row>
    <row r="143" spans="1:11" ht="24.75" customHeight="1">
      <c r="A143" s="76" t="s">
        <v>372</v>
      </c>
      <c r="C143" s="76"/>
      <c r="D143" s="76"/>
      <c r="E143" s="76">
        <v>23929656.77</v>
      </c>
      <c r="F143" s="76"/>
      <c r="G143" s="76">
        <v>17826891.05</v>
      </c>
      <c r="H143" s="76"/>
      <c r="I143" s="76">
        <v>23929656.77</v>
      </c>
      <c r="J143" s="76"/>
      <c r="K143" s="76">
        <v>8997597.57</v>
      </c>
    </row>
    <row r="144" spans="1:11" ht="24.75" customHeight="1">
      <c r="A144" s="76" t="s">
        <v>376</v>
      </c>
      <c r="C144" s="76"/>
      <c r="D144" s="76"/>
      <c r="E144" s="81">
        <v>15928291.16</v>
      </c>
      <c r="F144" s="76"/>
      <c r="G144" s="81">
        <v>29106198</v>
      </c>
      <c r="H144" s="76"/>
      <c r="I144" s="81">
        <v>15928291.16</v>
      </c>
      <c r="J144" s="76"/>
      <c r="K144" s="81">
        <v>11739889</v>
      </c>
    </row>
    <row r="145" spans="1:11" ht="24.75" customHeight="1" thickBot="1">
      <c r="A145" s="76"/>
      <c r="C145" s="75" t="s">
        <v>428</v>
      </c>
      <c r="D145" s="76"/>
      <c r="E145" s="83">
        <f>SUM(E140:E144)</f>
        <v>902660542.68</v>
      </c>
      <c r="F145" s="76"/>
      <c r="G145" s="83">
        <f>SUM(G140:G144)</f>
        <v>748549356.1299999</v>
      </c>
      <c r="H145" s="76"/>
      <c r="I145" s="83">
        <f>SUM(I140:I144)</f>
        <v>902626584.01</v>
      </c>
      <c r="J145" s="81"/>
      <c r="K145" s="83">
        <f>SUM(K140:K144)</f>
        <v>331415445.79</v>
      </c>
    </row>
    <row r="146" spans="1:11" ht="24.75" customHeight="1" thickTop="1">
      <c r="A146" s="76" t="s">
        <v>352</v>
      </c>
      <c r="B146" s="76"/>
      <c r="C146" s="76"/>
      <c r="D146" s="76"/>
      <c r="E146" s="64">
        <v>52346318.45</v>
      </c>
      <c r="F146" s="64"/>
      <c r="G146" s="64">
        <v>57844467.7</v>
      </c>
      <c r="H146" s="64"/>
      <c r="I146" s="64">
        <v>52346318.45</v>
      </c>
      <c r="J146" s="64"/>
      <c r="K146" s="64">
        <v>24878353.67</v>
      </c>
    </row>
    <row r="147" spans="1:11" ht="24.75" customHeight="1">
      <c r="A147" s="75" t="s">
        <v>228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</row>
    <row r="148" spans="1:11" s="70" customFormat="1" ht="24.75" customHeight="1">
      <c r="A148" s="75" t="s">
        <v>229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81"/>
    </row>
    <row r="149" spans="1:11" s="70" customFormat="1" ht="24.75" customHeight="1">
      <c r="A149" s="75" t="s">
        <v>231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81"/>
    </row>
    <row r="150" spans="1:11" s="70" customFormat="1" ht="24.75" customHeight="1">
      <c r="A150" s="75" t="s">
        <v>230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81"/>
    </row>
    <row r="151" spans="1:11" s="70" customFormat="1" ht="24.75" customHeight="1">
      <c r="A151" s="75" t="s">
        <v>233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81"/>
    </row>
    <row r="152" spans="1:11" s="70" customFormat="1" ht="24.75" customHeight="1">
      <c r="A152" s="75" t="s">
        <v>232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81"/>
    </row>
    <row r="153" spans="1:11" s="70" customFormat="1" ht="24.75" customHeight="1">
      <c r="A153" s="75"/>
      <c r="B153" s="76"/>
      <c r="C153" s="76"/>
      <c r="D153" s="76"/>
      <c r="E153" s="76"/>
      <c r="F153" s="76"/>
      <c r="G153" s="76"/>
      <c r="H153" s="76"/>
      <c r="I153" s="76"/>
      <c r="J153" s="76"/>
      <c r="K153" s="81"/>
    </row>
    <row r="154" spans="1:11" s="70" customFormat="1" ht="26.25" customHeight="1">
      <c r="A154" s="141" t="s">
        <v>404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</row>
    <row r="155" spans="1:11" s="70" customFormat="1" ht="26.25" customHeight="1">
      <c r="A155" s="75"/>
      <c r="B155" s="76"/>
      <c r="C155" s="76"/>
      <c r="D155" s="76"/>
      <c r="E155" s="76"/>
      <c r="F155" s="76"/>
      <c r="G155" s="76"/>
      <c r="H155" s="76"/>
      <c r="I155" s="76"/>
      <c r="J155" s="76"/>
      <c r="K155" s="81"/>
    </row>
    <row r="156" spans="1:11" s="70" customFormat="1" ht="26.25" customHeight="1">
      <c r="A156" s="76" t="s">
        <v>41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81"/>
    </row>
    <row r="157" spans="1:11" s="70" customFormat="1" ht="26.25" customHeight="1">
      <c r="A157" s="75" t="s">
        <v>6</v>
      </c>
      <c r="B157" s="127"/>
      <c r="C157" s="76"/>
      <c r="D157" s="76"/>
      <c r="E157" s="76"/>
      <c r="F157" s="76"/>
      <c r="G157" s="76"/>
      <c r="H157" s="76"/>
      <c r="I157" s="76"/>
      <c r="J157" s="76"/>
      <c r="K157" s="81"/>
    </row>
    <row r="158" spans="1:11" s="70" customFormat="1" ht="26.25" customHeight="1">
      <c r="A158" s="75" t="s">
        <v>465</v>
      </c>
      <c r="B158" s="127"/>
      <c r="C158" s="76"/>
      <c r="D158" s="76"/>
      <c r="E158" s="76"/>
      <c r="F158" s="76"/>
      <c r="G158" s="76"/>
      <c r="H158" s="76"/>
      <c r="I158" s="76"/>
      <c r="J158" s="76"/>
      <c r="K158" s="81"/>
    </row>
    <row r="159" spans="1:11" ht="26.25" customHeight="1">
      <c r="A159" s="76" t="s">
        <v>7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</row>
    <row r="160" spans="1:11" ht="26.25" customHeight="1">
      <c r="A160" s="76" t="s">
        <v>235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</row>
    <row r="161" spans="1:11" ht="26.25" customHeight="1">
      <c r="A161" s="76" t="s">
        <v>236</v>
      </c>
      <c r="B161" s="76"/>
      <c r="C161" s="76"/>
      <c r="D161" s="76"/>
      <c r="E161" s="76"/>
      <c r="F161" s="76"/>
      <c r="G161" s="76"/>
      <c r="H161" s="76"/>
      <c r="I161" s="76"/>
      <c r="J161" s="76"/>
      <c r="K161" s="76"/>
    </row>
    <row r="162" spans="1:11" ht="26.25" customHeight="1">
      <c r="A162" s="76" t="s">
        <v>234</v>
      </c>
      <c r="B162" s="76"/>
      <c r="C162" s="76"/>
      <c r="D162" s="76"/>
      <c r="E162" s="76"/>
      <c r="F162" s="76"/>
      <c r="G162" s="76"/>
      <c r="H162" s="76"/>
      <c r="I162" s="76"/>
      <c r="J162" s="76"/>
      <c r="K162" s="76"/>
    </row>
    <row r="163" spans="1:11" ht="26.25" customHeight="1">
      <c r="A163" s="76" t="s">
        <v>148</v>
      </c>
      <c r="B163" s="76"/>
      <c r="C163" s="76"/>
      <c r="D163" s="76"/>
      <c r="E163" s="76"/>
      <c r="F163" s="76"/>
      <c r="G163" s="76"/>
      <c r="H163" s="76"/>
      <c r="I163" s="85" t="s">
        <v>287</v>
      </c>
      <c r="J163" s="76"/>
      <c r="K163" s="76"/>
    </row>
    <row r="164" spans="1:11" ht="26.25" customHeight="1">
      <c r="A164" s="76"/>
      <c r="B164" s="76" t="s">
        <v>288</v>
      </c>
      <c r="C164" s="76"/>
      <c r="D164" s="76"/>
      <c r="E164" s="76"/>
      <c r="F164" s="76"/>
      <c r="H164" s="76" t="s">
        <v>149</v>
      </c>
      <c r="J164" s="76"/>
      <c r="K164" s="76"/>
    </row>
    <row r="165" spans="1:11" ht="26.25" customHeight="1">
      <c r="A165" s="76"/>
      <c r="B165" s="76" t="s">
        <v>289</v>
      </c>
      <c r="C165" s="76"/>
      <c r="D165" s="76"/>
      <c r="E165" s="76"/>
      <c r="F165" s="76"/>
      <c r="H165" s="76" t="s">
        <v>150</v>
      </c>
      <c r="J165" s="76"/>
      <c r="K165" s="76"/>
    </row>
    <row r="166" spans="1:11" ht="26.25" customHeight="1">
      <c r="A166" s="76"/>
      <c r="B166" s="76" t="s">
        <v>290</v>
      </c>
      <c r="C166" s="76"/>
      <c r="D166" s="76"/>
      <c r="E166" s="76"/>
      <c r="F166" s="76"/>
      <c r="G166" s="76"/>
      <c r="H166" s="76"/>
      <c r="I166" s="76"/>
      <c r="J166" s="76"/>
      <c r="K166" s="76"/>
    </row>
    <row r="167" spans="1:11" ht="26.25" customHeight="1">
      <c r="A167" s="76" t="s">
        <v>8</v>
      </c>
      <c r="C167" s="76"/>
      <c r="D167" s="76"/>
      <c r="E167" s="76"/>
      <c r="F167" s="76"/>
      <c r="G167" s="76"/>
      <c r="H167" s="76"/>
      <c r="I167" s="76"/>
      <c r="J167" s="76"/>
      <c r="K167" s="76"/>
    </row>
    <row r="168" spans="1:11" ht="26.25" customHeight="1">
      <c r="A168" s="76"/>
      <c r="B168" s="76"/>
      <c r="C168" s="76"/>
      <c r="D168" s="76"/>
      <c r="E168" s="143" t="s">
        <v>478</v>
      </c>
      <c r="F168" s="143"/>
      <c r="G168" s="143"/>
      <c r="H168" s="76"/>
      <c r="I168" s="143" t="s">
        <v>477</v>
      </c>
      <c r="J168" s="143"/>
      <c r="K168" s="143"/>
    </row>
    <row r="169" spans="1:11" ht="26.25" customHeight="1">
      <c r="A169" s="76"/>
      <c r="B169" s="76"/>
      <c r="C169" s="76"/>
      <c r="D169" s="76"/>
      <c r="E169" s="78"/>
      <c r="F169" s="79" t="s">
        <v>560</v>
      </c>
      <c r="G169" s="80"/>
      <c r="H169" s="76"/>
      <c r="I169" s="80"/>
      <c r="J169" s="79" t="s">
        <v>560</v>
      </c>
      <c r="K169" s="80"/>
    </row>
    <row r="170" spans="1:11" ht="26.25" customHeight="1">
      <c r="A170" s="76"/>
      <c r="B170" s="128" t="s">
        <v>399</v>
      </c>
      <c r="C170" s="76"/>
      <c r="D170" s="76"/>
      <c r="E170" s="76">
        <v>0</v>
      </c>
      <c r="F170" s="76"/>
      <c r="G170" s="76">
        <v>0</v>
      </c>
      <c r="H170" s="76"/>
      <c r="I170" s="76">
        <v>0</v>
      </c>
      <c r="J170" s="76"/>
      <c r="K170" s="76">
        <v>589856.48</v>
      </c>
    </row>
    <row r="171" spans="1:11" ht="26.25" customHeight="1">
      <c r="A171" s="76"/>
      <c r="B171" s="128" t="s">
        <v>377</v>
      </c>
      <c r="C171" s="76"/>
      <c r="D171" s="76"/>
      <c r="E171" s="76">
        <v>0</v>
      </c>
      <c r="F171" s="76"/>
      <c r="G171" s="76">
        <v>0</v>
      </c>
      <c r="H171" s="76"/>
      <c r="I171" s="76">
        <v>0</v>
      </c>
      <c r="J171" s="76"/>
      <c r="K171" s="76">
        <v>202500000</v>
      </c>
    </row>
    <row r="172" spans="1:11" ht="26.25" customHeight="1">
      <c r="A172" s="76"/>
      <c r="B172" s="128" t="s">
        <v>127</v>
      </c>
      <c r="C172" s="76"/>
      <c r="D172" s="76"/>
      <c r="E172" s="76">
        <v>0</v>
      </c>
      <c r="F172" s="76"/>
      <c r="G172" s="76">
        <v>0</v>
      </c>
      <c r="H172" s="76"/>
      <c r="I172" s="76">
        <v>0</v>
      </c>
      <c r="K172" s="74">
        <v>29363244.9</v>
      </c>
    </row>
    <row r="173" spans="1:11" ht="26.25" customHeight="1">
      <c r="A173" s="76"/>
      <c r="B173" s="128" t="s">
        <v>159</v>
      </c>
      <c r="C173" s="76"/>
      <c r="D173" s="76"/>
      <c r="E173" s="76">
        <v>0</v>
      </c>
      <c r="F173" s="76"/>
      <c r="G173" s="76">
        <v>0</v>
      </c>
      <c r="H173" s="76"/>
      <c r="I173" s="76">
        <v>43724685.88</v>
      </c>
      <c r="J173" s="76"/>
      <c r="K173" s="76">
        <v>0</v>
      </c>
    </row>
    <row r="174" spans="1:11" ht="26.25" customHeight="1">
      <c r="A174" s="76"/>
      <c r="B174" s="128" t="s">
        <v>160</v>
      </c>
      <c r="C174" s="76"/>
      <c r="D174" s="76"/>
      <c r="E174" s="76">
        <v>0</v>
      </c>
      <c r="F174" s="76"/>
      <c r="G174" s="76">
        <v>0</v>
      </c>
      <c r="H174" s="76"/>
      <c r="I174" s="76">
        <v>0</v>
      </c>
      <c r="J174" s="76"/>
      <c r="K174" s="76">
        <v>909783.16</v>
      </c>
    </row>
    <row r="175" spans="1:11" ht="26.25" customHeight="1">
      <c r="A175" s="76"/>
      <c r="B175" s="76"/>
      <c r="C175" s="76"/>
      <c r="D175" s="76"/>
      <c r="E175" s="143" t="s">
        <v>478</v>
      </c>
      <c r="F175" s="143"/>
      <c r="G175" s="143"/>
      <c r="H175" s="76"/>
      <c r="I175" s="143" t="s">
        <v>477</v>
      </c>
      <c r="J175" s="143"/>
      <c r="K175" s="143"/>
    </row>
    <row r="176" spans="1:11" ht="26.25" customHeight="1">
      <c r="A176" s="76"/>
      <c r="B176" s="76"/>
      <c r="C176" s="76"/>
      <c r="D176" s="76"/>
      <c r="E176" s="78"/>
      <c r="F176" s="79" t="s">
        <v>567</v>
      </c>
      <c r="G176" s="80"/>
      <c r="H176" s="76"/>
      <c r="I176" s="80"/>
      <c r="J176" s="79" t="s">
        <v>567</v>
      </c>
      <c r="K176" s="80"/>
    </row>
    <row r="177" spans="1:11" ht="26.25" customHeight="1">
      <c r="A177" s="76"/>
      <c r="B177" s="128" t="s">
        <v>401</v>
      </c>
      <c r="C177" s="76"/>
      <c r="D177" s="76"/>
      <c r="E177" s="76">
        <v>0</v>
      </c>
      <c r="F177" s="76"/>
      <c r="G177" s="76">
        <v>0</v>
      </c>
      <c r="H177" s="76"/>
      <c r="I177" s="76">
        <v>754024.74</v>
      </c>
      <c r="J177" s="76"/>
      <c r="K177" s="76">
        <v>3657919.42</v>
      </c>
    </row>
    <row r="178" spans="1:11" ht="26.25" customHeight="1">
      <c r="A178" s="76"/>
      <c r="B178" s="128" t="s">
        <v>402</v>
      </c>
      <c r="C178" s="76"/>
      <c r="D178" s="76"/>
      <c r="E178" s="76">
        <v>0</v>
      </c>
      <c r="F178" s="76"/>
      <c r="G178" s="76">
        <v>0</v>
      </c>
      <c r="H178" s="76"/>
      <c r="I178" s="76">
        <v>1643424.66</v>
      </c>
      <c r="J178" s="76"/>
      <c r="K178" s="76">
        <v>4534520.55</v>
      </c>
    </row>
    <row r="179" spans="1:11" ht="26.25" customHeight="1">
      <c r="A179" s="76"/>
      <c r="B179" s="128" t="s">
        <v>122</v>
      </c>
      <c r="C179" s="76"/>
      <c r="D179" s="76"/>
      <c r="E179" s="76">
        <v>0</v>
      </c>
      <c r="F179" s="76"/>
      <c r="G179" s="76">
        <v>0</v>
      </c>
      <c r="H179" s="76"/>
      <c r="I179" s="76">
        <v>0</v>
      </c>
      <c r="J179" s="76"/>
      <c r="K179" s="76">
        <v>2106224.37</v>
      </c>
    </row>
    <row r="180" spans="1:11" ht="26.25" customHeight="1">
      <c r="A180" s="76"/>
      <c r="B180" s="128" t="s">
        <v>651</v>
      </c>
      <c r="C180" s="76"/>
      <c r="D180" s="76"/>
      <c r="E180" s="76">
        <v>0</v>
      </c>
      <c r="F180" s="76"/>
      <c r="G180" s="76">
        <v>0</v>
      </c>
      <c r="H180" s="76"/>
      <c r="I180" s="76">
        <v>2904643.14</v>
      </c>
      <c r="J180" s="76"/>
      <c r="K180" s="76">
        <v>0</v>
      </c>
    </row>
    <row r="181" spans="1:11" ht="26.25" customHeight="1">
      <c r="A181" s="76"/>
      <c r="B181" s="128" t="s">
        <v>403</v>
      </c>
      <c r="C181" s="76"/>
      <c r="D181" s="76"/>
      <c r="E181" s="76">
        <v>0</v>
      </c>
      <c r="F181" s="76"/>
      <c r="G181" s="76">
        <v>0</v>
      </c>
      <c r="H181" s="76"/>
      <c r="I181" s="76">
        <v>38767400.31</v>
      </c>
      <c r="J181" s="76"/>
      <c r="K181" s="76">
        <v>3916852.52</v>
      </c>
    </row>
    <row r="182" spans="1:11" ht="26.25" customHeight="1">
      <c r="A182" s="76"/>
      <c r="B182" s="128" t="s">
        <v>555</v>
      </c>
      <c r="C182" s="76"/>
      <c r="D182" s="76"/>
      <c r="E182" s="76"/>
      <c r="F182" s="76"/>
      <c r="G182" s="76">
        <v>0</v>
      </c>
      <c r="H182" s="76"/>
      <c r="I182" s="76">
        <v>2807930.22</v>
      </c>
      <c r="J182" s="76"/>
      <c r="K182" s="76">
        <v>6941120.24</v>
      </c>
    </row>
    <row r="183" spans="1:11" ht="24" customHeight="1">
      <c r="A183" s="76"/>
      <c r="B183" s="128"/>
      <c r="C183" s="76"/>
      <c r="D183" s="76"/>
      <c r="E183" s="76"/>
      <c r="F183" s="76"/>
      <c r="G183" s="76"/>
      <c r="H183" s="76"/>
      <c r="I183" s="76"/>
      <c r="J183" s="76"/>
      <c r="K183" s="76"/>
    </row>
    <row r="184" spans="1:11" ht="24" customHeight="1">
      <c r="A184" s="76"/>
      <c r="B184" s="128"/>
      <c r="C184" s="76"/>
      <c r="D184" s="76"/>
      <c r="E184" s="76"/>
      <c r="F184" s="76"/>
      <c r="G184" s="76"/>
      <c r="H184" s="76"/>
      <c r="I184" s="76"/>
      <c r="J184" s="76"/>
      <c r="K184" s="76"/>
    </row>
    <row r="185" spans="1:11" ht="24.75" customHeight="1">
      <c r="A185" s="141" t="s">
        <v>652</v>
      </c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</row>
    <row r="186" spans="1:11" ht="24.75" customHeight="1">
      <c r="A186" s="76"/>
      <c r="B186" s="128"/>
      <c r="C186" s="76"/>
      <c r="D186" s="76"/>
      <c r="E186" s="76"/>
      <c r="F186" s="76"/>
      <c r="G186" s="76"/>
      <c r="H186" s="76"/>
      <c r="I186" s="76"/>
      <c r="J186" s="76"/>
      <c r="K186" s="76"/>
    </row>
    <row r="187" spans="1:11" ht="24.75" customHeight="1">
      <c r="A187" s="76" t="s">
        <v>237</v>
      </c>
      <c r="B187" s="76"/>
      <c r="C187" s="76"/>
      <c r="D187" s="76"/>
      <c r="E187" s="76"/>
      <c r="F187" s="76"/>
      <c r="G187" s="76"/>
      <c r="H187" s="76"/>
      <c r="I187" s="76"/>
      <c r="J187" s="76"/>
      <c r="K187" s="76"/>
    </row>
    <row r="188" spans="1:11" ht="24.75" customHeight="1">
      <c r="A188" s="76" t="s">
        <v>238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6"/>
    </row>
    <row r="189" spans="1:11" ht="24.75" customHeight="1">
      <c r="A189" s="76" t="s">
        <v>568</v>
      </c>
      <c r="B189" s="76"/>
      <c r="C189" s="76"/>
      <c r="D189" s="76"/>
      <c r="E189" s="76"/>
      <c r="F189" s="76"/>
      <c r="G189" s="76"/>
      <c r="H189" s="76"/>
      <c r="I189" s="76"/>
      <c r="J189" s="76"/>
      <c r="K189" s="76"/>
    </row>
    <row r="190" spans="1:11" ht="24.75" customHeight="1">
      <c r="A190" s="76" t="s">
        <v>9</v>
      </c>
      <c r="B190" s="128"/>
      <c r="C190" s="76"/>
      <c r="D190" s="76"/>
      <c r="E190" s="76"/>
      <c r="F190" s="76"/>
      <c r="G190" s="76"/>
      <c r="H190" s="76"/>
      <c r="I190" s="76"/>
      <c r="J190" s="76"/>
      <c r="K190" s="76"/>
    </row>
    <row r="191" spans="1:11" ht="24.75" customHeight="1">
      <c r="A191" s="76"/>
      <c r="B191" s="76"/>
      <c r="C191" s="76"/>
      <c r="D191" s="76"/>
      <c r="E191" s="143" t="s">
        <v>478</v>
      </c>
      <c r="F191" s="143"/>
      <c r="G191" s="143"/>
      <c r="H191" s="76"/>
      <c r="I191" s="143" t="s">
        <v>477</v>
      </c>
      <c r="J191" s="143"/>
      <c r="K191" s="143"/>
    </row>
    <row r="192" spans="1:11" ht="24.75" customHeight="1">
      <c r="A192" s="76"/>
      <c r="B192" s="76"/>
      <c r="C192" s="76"/>
      <c r="D192" s="76"/>
      <c r="E192" s="78"/>
      <c r="F192" s="79" t="s">
        <v>560</v>
      </c>
      <c r="G192" s="80"/>
      <c r="H192" s="76"/>
      <c r="I192" s="80"/>
      <c r="J192" s="79" t="s">
        <v>560</v>
      </c>
      <c r="K192" s="80"/>
    </row>
    <row r="193" spans="1:11" ht="24.75" customHeight="1">
      <c r="A193" s="76"/>
      <c r="B193" s="128" t="s">
        <v>400</v>
      </c>
      <c r="C193" s="76"/>
      <c r="D193" s="76"/>
      <c r="E193" s="76">
        <v>180360508.4</v>
      </c>
      <c r="F193" s="76"/>
      <c r="G193" s="76">
        <v>174095367.82</v>
      </c>
      <c r="H193" s="76"/>
      <c r="I193" s="76">
        <v>180360508.4</v>
      </c>
      <c r="J193" s="76"/>
      <c r="K193" s="76">
        <v>76914054.5</v>
      </c>
    </row>
    <row r="194" spans="1:11" ht="24.75" customHeight="1">
      <c r="A194" s="76"/>
      <c r="B194" s="76"/>
      <c r="C194" s="76"/>
      <c r="D194" s="76"/>
      <c r="E194" s="143" t="s">
        <v>478</v>
      </c>
      <c r="F194" s="143"/>
      <c r="G194" s="143"/>
      <c r="H194" s="76"/>
      <c r="I194" s="143" t="s">
        <v>477</v>
      </c>
      <c r="J194" s="143"/>
      <c r="K194" s="143"/>
    </row>
    <row r="195" spans="1:11" ht="24.75" customHeight="1">
      <c r="A195" s="76"/>
      <c r="B195" s="76"/>
      <c r="C195" s="76"/>
      <c r="D195" s="76"/>
      <c r="E195" s="78"/>
      <c r="F195" s="79" t="s">
        <v>567</v>
      </c>
      <c r="G195" s="80"/>
      <c r="H195" s="76"/>
      <c r="I195" s="80"/>
      <c r="J195" s="79" t="s">
        <v>567</v>
      </c>
      <c r="K195" s="80"/>
    </row>
    <row r="196" spans="1:11" ht="24.75" customHeight="1">
      <c r="A196" s="76"/>
      <c r="B196" s="128" t="s">
        <v>161</v>
      </c>
      <c r="C196" s="76"/>
      <c r="D196" s="76"/>
      <c r="E196" s="76">
        <v>365646984.85</v>
      </c>
      <c r="F196" s="76"/>
      <c r="G196" s="76">
        <v>234999289.18</v>
      </c>
      <c r="H196" s="76"/>
      <c r="I196" s="76">
        <v>340791211.62</v>
      </c>
      <c r="J196" s="76"/>
      <c r="K196" s="76">
        <v>105779254.92</v>
      </c>
    </row>
    <row r="197" spans="1:11" ht="24.75" customHeight="1">
      <c r="A197" s="76" t="s">
        <v>10</v>
      </c>
      <c r="B197" s="128"/>
      <c r="C197" s="76"/>
      <c r="D197" s="76"/>
      <c r="E197" s="76"/>
      <c r="F197" s="76"/>
      <c r="G197" s="76"/>
      <c r="H197" s="76"/>
      <c r="I197" s="76"/>
      <c r="J197" s="76"/>
      <c r="K197" s="76"/>
    </row>
    <row r="198" spans="1:11" ht="24.75" customHeight="1">
      <c r="A198" s="76"/>
      <c r="B198" s="76" t="s">
        <v>151</v>
      </c>
      <c r="C198" s="76"/>
      <c r="D198" s="76"/>
      <c r="E198" s="76"/>
      <c r="F198" s="76"/>
      <c r="G198" s="76"/>
      <c r="H198" s="76"/>
      <c r="I198" s="76"/>
      <c r="J198" s="76"/>
      <c r="K198" s="76"/>
    </row>
    <row r="199" spans="1:11" ht="24.75" customHeight="1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85" t="s">
        <v>152</v>
      </c>
    </row>
    <row r="200" spans="1:11" ht="24.75" customHeight="1">
      <c r="A200" s="76"/>
      <c r="B200" s="76" t="s">
        <v>143</v>
      </c>
      <c r="C200" s="76"/>
      <c r="D200" s="76"/>
      <c r="E200" s="76"/>
      <c r="F200" s="76"/>
      <c r="G200" s="76"/>
      <c r="H200" s="76"/>
      <c r="I200" s="76"/>
      <c r="J200" s="76"/>
      <c r="K200" s="76">
        <v>393308607.49</v>
      </c>
    </row>
    <row r="201" spans="1:11" ht="24.75" customHeight="1">
      <c r="A201" s="76"/>
      <c r="B201" s="76" t="s">
        <v>312</v>
      </c>
      <c r="C201" s="76"/>
      <c r="D201" s="76"/>
      <c r="E201" s="76"/>
      <c r="F201" s="76"/>
      <c r="G201" s="76"/>
      <c r="H201" s="76"/>
      <c r="I201" s="76"/>
      <c r="J201" s="76"/>
      <c r="K201" s="76">
        <v>40003609.25</v>
      </c>
    </row>
    <row r="202" spans="1:11" ht="24.75" customHeight="1">
      <c r="A202" s="76"/>
      <c r="B202" s="76" t="s">
        <v>313</v>
      </c>
      <c r="C202" s="76"/>
      <c r="D202" s="76"/>
      <c r="E202" s="76"/>
      <c r="F202" s="76"/>
      <c r="G202" s="76"/>
      <c r="H202" s="76"/>
      <c r="I202" s="76"/>
      <c r="J202" s="76"/>
      <c r="K202" s="76">
        <v>1702237.86</v>
      </c>
    </row>
    <row r="203" spans="1:11" ht="24.75" customHeight="1">
      <c r="A203" s="76"/>
      <c r="B203" s="76" t="s">
        <v>433</v>
      </c>
      <c r="C203" s="76"/>
      <c r="D203" s="76"/>
      <c r="E203" s="76"/>
      <c r="F203" s="76"/>
      <c r="G203" s="76"/>
      <c r="H203" s="76"/>
      <c r="I203" s="76"/>
      <c r="J203" s="76"/>
      <c r="K203" s="76">
        <v>210978.79</v>
      </c>
    </row>
    <row r="204" spans="1:11" ht="24.75" customHeight="1">
      <c r="A204" s="76"/>
      <c r="B204" s="76" t="s">
        <v>180</v>
      </c>
      <c r="C204" s="76"/>
      <c r="D204" s="76"/>
      <c r="E204" s="76"/>
      <c r="F204" s="76"/>
      <c r="G204" s="76"/>
      <c r="H204" s="76"/>
      <c r="I204" s="76"/>
      <c r="J204" s="76"/>
      <c r="K204" s="76">
        <v>3730000</v>
      </c>
    </row>
    <row r="205" spans="1:11" ht="24.75" customHeight="1">
      <c r="A205" s="76"/>
      <c r="B205" s="76" t="s">
        <v>153</v>
      </c>
      <c r="C205" s="76"/>
      <c r="D205" s="76"/>
      <c r="E205" s="76"/>
      <c r="F205" s="76"/>
      <c r="G205" s="76"/>
      <c r="H205" s="76"/>
      <c r="I205" s="76"/>
      <c r="J205" s="76"/>
      <c r="K205" s="76">
        <v>101446936.71</v>
      </c>
    </row>
    <row r="206" spans="1:11" ht="24.75" customHeight="1">
      <c r="A206" s="76"/>
      <c r="B206" s="76" t="s">
        <v>154</v>
      </c>
      <c r="C206" s="76"/>
      <c r="D206" s="76"/>
      <c r="E206" s="76"/>
      <c r="F206" s="76"/>
      <c r="G206" s="76"/>
      <c r="H206" s="76"/>
      <c r="I206" s="76"/>
      <c r="J206" s="76"/>
      <c r="K206" s="76">
        <v>503000</v>
      </c>
    </row>
    <row r="207" spans="1:11" ht="24.75" customHeight="1" thickBot="1">
      <c r="A207" s="76"/>
      <c r="B207" s="76"/>
      <c r="C207" s="76" t="s">
        <v>428</v>
      </c>
      <c r="D207" s="76"/>
      <c r="E207" s="76"/>
      <c r="F207" s="76"/>
      <c r="G207" s="76"/>
      <c r="H207" s="76"/>
      <c r="I207" s="76"/>
      <c r="J207" s="76"/>
      <c r="K207" s="83">
        <f>SUM(K200:K206)</f>
        <v>540905370.1</v>
      </c>
    </row>
    <row r="208" spans="1:11" ht="24.75" customHeight="1" thickTop="1">
      <c r="A208" s="76"/>
      <c r="B208" s="76" t="s">
        <v>314</v>
      </c>
      <c r="C208" s="76"/>
      <c r="D208" s="76"/>
      <c r="E208" s="76"/>
      <c r="F208" s="76"/>
      <c r="G208" s="76"/>
      <c r="H208" s="76"/>
      <c r="I208" s="76"/>
      <c r="J208" s="76"/>
      <c r="K208" s="81">
        <v>753680.97</v>
      </c>
    </row>
    <row r="209" spans="1:11" ht="24.75" customHeight="1">
      <c r="A209" s="76"/>
      <c r="B209" s="76" t="s">
        <v>155</v>
      </c>
      <c r="C209" s="76"/>
      <c r="D209" s="76"/>
      <c r="E209" s="76"/>
      <c r="F209" s="76"/>
      <c r="G209" s="76"/>
      <c r="H209" s="76"/>
      <c r="I209" s="76"/>
      <c r="J209" s="76"/>
      <c r="K209" s="81">
        <v>285300000</v>
      </c>
    </row>
    <row r="210" spans="1:11" ht="24.75" customHeight="1">
      <c r="A210" s="76"/>
      <c r="B210" s="76" t="s">
        <v>316</v>
      </c>
      <c r="C210" s="76"/>
      <c r="D210" s="76"/>
      <c r="E210" s="76"/>
      <c r="F210" s="76"/>
      <c r="G210" s="76"/>
      <c r="H210" s="76"/>
      <c r="I210" s="76"/>
      <c r="J210" s="76"/>
      <c r="K210" s="81">
        <v>86184623.02</v>
      </c>
    </row>
    <row r="211" spans="1:11" ht="24.75" customHeight="1">
      <c r="A211" s="76"/>
      <c r="B211" s="76" t="s">
        <v>454</v>
      </c>
      <c r="C211" s="76"/>
      <c r="D211" s="76"/>
      <c r="E211" s="76"/>
      <c r="F211" s="76"/>
      <c r="G211" s="76"/>
      <c r="H211" s="76"/>
      <c r="I211" s="76"/>
      <c r="J211" s="76"/>
      <c r="K211" s="81">
        <v>48065574.53</v>
      </c>
    </row>
    <row r="212" spans="1:11" ht="24.75" customHeight="1">
      <c r="A212" s="76"/>
      <c r="B212" s="76" t="s">
        <v>326</v>
      </c>
      <c r="C212" s="76"/>
      <c r="D212" s="76"/>
      <c r="E212" s="76"/>
      <c r="F212" s="76"/>
      <c r="G212" s="76"/>
      <c r="H212" s="76"/>
      <c r="I212" s="76"/>
      <c r="J212" s="76"/>
      <c r="K212" s="81">
        <v>12263117.51</v>
      </c>
    </row>
    <row r="213" spans="1:11" ht="24.75" customHeight="1" thickBot="1">
      <c r="A213" s="76"/>
      <c r="B213" s="76"/>
      <c r="C213" s="76" t="s">
        <v>428</v>
      </c>
      <c r="D213" s="76"/>
      <c r="E213" s="76"/>
      <c r="F213" s="76"/>
      <c r="G213" s="76"/>
      <c r="H213" s="76"/>
      <c r="I213" s="76"/>
      <c r="J213" s="76"/>
      <c r="K213" s="83">
        <f>SUM(K208:K212)</f>
        <v>432566996.03</v>
      </c>
    </row>
    <row r="214" spans="1:11" ht="24.75" customHeight="1" thickTop="1">
      <c r="A214" s="76"/>
      <c r="B214" s="76" t="s">
        <v>156</v>
      </c>
      <c r="C214" s="76"/>
      <c r="D214" s="76"/>
      <c r="E214" s="76"/>
      <c r="F214" s="76"/>
      <c r="G214" s="76"/>
      <c r="H214" s="76"/>
      <c r="I214" s="76"/>
      <c r="J214" s="76"/>
      <c r="K214" s="76">
        <v>108338374.07</v>
      </c>
    </row>
    <row r="215" spans="1:11" ht="24.75" customHeight="1">
      <c r="A215" s="76"/>
      <c r="B215" s="76" t="s">
        <v>395</v>
      </c>
      <c r="C215" s="76"/>
      <c r="D215" s="76"/>
      <c r="E215" s="76"/>
      <c r="F215" s="76"/>
      <c r="G215" s="76"/>
      <c r="H215" s="76"/>
      <c r="I215" s="76"/>
      <c r="J215" s="76"/>
      <c r="K215" s="76">
        <v>-64613688.19</v>
      </c>
    </row>
    <row r="216" spans="1:11" ht="24.75" customHeight="1" thickBot="1">
      <c r="A216" s="76"/>
      <c r="B216" s="76" t="s">
        <v>396</v>
      </c>
      <c r="C216" s="76"/>
      <c r="D216" s="76"/>
      <c r="E216" s="76"/>
      <c r="F216" s="76"/>
      <c r="G216" s="76"/>
      <c r="H216" s="76"/>
      <c r="I216" s="76"/>
      <c r="J216" s="76"/>
      <c r="K216" s="83">
        <f>K214+K215</f>
        <v>43724685.879999995</v>
      </c>
    </row>
    <row r="217" spans="1:11" ht="24.75" customHeight="1" thickTop="1">
      <c r="A217" s="76"/>
      <c r="B217" s="75"/>
      <c r="C217" s="75"/>
      <c r="D217" s="76"/>
      <c r="E217" s="81"/>
      <c r="F217" s="76"/>
      <c r="G217" s="81"/>
      <c r="H217" s="76"/>
      <c r="I217" s="81"/>
      <c r="J217" s="76"/>
      <c r="K217" s="81"/>
    </row>
    <row r="218" spans="1:11" ht="26.25" customHeight="1">
      <c r="A218" s="141" t="s">
        <v>157</v>
      </c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</row>
    <row r="219" spans="1:11" ht="26.25" customHeight="1">
      <c r="A219" s="76"/>
      <c r="B219" s="75"/>
      <c r="C219" s="75"/>
      <c r="D219" s="76"/>
      <c r="E219" s="81"/>
      <c r="F219" s="76"/>
      <c r="G219" s="81"/>
      <c r="H219" s="76"/>
      <c r="I219" s="81"/>
      <c r="J219" s="76"/>
      <c r="K219" s="81"/>
    </row>
    <row r="220" spans="1:11" ht="26.25" customHeight="1">
      <c r="A220" s="75" t="s">
        <v>11</v>
      </c>
      <c r="B220" s="76"/>
      <c r="C220" s="76"/>
      <c r="D220" s="76"/>
      <c r="E220" s="76"/>
      <c r="F220" s="76"/>
      <c r="G220" s="76"/>
      <c r="H220" s="76"/>
      <c r="I220" s="76"/>
      <c r="J220" s="76"/>
      <c r="K220" s="76"/>
    </row>
    <row r="221" spans="1:11" ht="26.25" customHeight="1">
      <c r="A221" s="75"/>
      <c r="B221" s="76"/>
      <c r="C221" s="76"/>
      <c r="D221" s="76"/>
      <c r="E221" s="143" t="s">
        <v>478</v>
      </c>
      <c r="F221" s="143"/>
      <c r="G221" s="143"/>
      <c r="H221" s="76"/>
      <c r="I221" s="143" t="s">
        <v>477</v>
      </c>
      <c r="J221" s="143"/>
      <c r="K221" s="143"/>
    </row>
    <row r="222" spans="1:11" ht="26.25" customHeight="1">
      <c r="A222" s="76"/>
      <c r="B222" s="76"/>
      <c r="C222" s="76"/>
      <c r="D222" s="76"/>
      <c r="E222" s="78"/>
      <c r="F222" s="79" t="s">
        <v>560</v>
      </c>
      <c r="G222" s="80"/>
      <c r="H222" s="76"/>
      <c r="I222" s="80"/>
      <c r="J222" s="79" t="s">
        <v>560</v>
      </c>
      <c r="K222" s="80"/>
    </row>
    <row r="223" spans="1:11" ht="26.25" customHeight="1">
      <c r="A223" s="75"/>
      <c r="B223" s="76" t="s">
        <v>312</v>
      </c>
      <c r="C223" s="76"/>
      <c r="D223" s="76"/>
      <c r="E223" s="96">
        <v>92621162.1</v>
      </c>
      <c r="F223" s="76"/>
      <c r="G223" s="76">
        <v>74801237.95</v>
      </c>
      <c r="H223" s="76"/>
      <c r="I223" s="96">
        <v>92616823.78</v>
      </c>
      <c r="J223" s="76"/>
      <c r="K223" s="96">
        <v>34093500.85</v>
      </c>
    </row>
    <row r="224" spans="1:11" ht="26.25" customHeight="1">
      <c r="A224" s="75"/>
      <c r="B224" s="75" t="s">
        <v>405</v>
      </c>
      <c r="C224" s="76"/>
      <c r="D224" s="76"/>
      <c r="E224" s="96"/>
      <c r="F224" s="76"/>
      <c r="G224" s="76"/>
      <c r="H224" s="76"/>
      <c r="I224" s="96"/>
      <c r="J224" s="76"/>
      <c r="K224" s="96"/>
    </row>
    <row r="225" spans="1:11" ht="26.25" customHeight="1">
      <c r="A225" s="76"/>
      <c r="B225" s="75" t="s">
        <v>406</v>
      </c>
      <c r="C225" s="75"/>
      <c r="D225" s="76"/>
      <c r="E225" s="76">
        <v>-4631058.11</v>
      </c>
      <c r="F225" s="76"/>
      <c r="G225" s="76">
        <v>-3742164.09</v>
      </c>
      <c r="H225" s="76"/>
      <c r="I225" s="76">
        <v>-4630841.19</v>
      </c>
      <c r="J225" s="76"/>
      <c r="K225" s="76">
        <v>-1708477.33</v>
      </c>
    </row>
    <row r="226" spans="1:11" ht="26.25" customHeight="1" thickBot="1">
      <c r="A226" s="76"/>
      <c r="B226" s="75" t="s">
        <v>435</v>
      </c>
      <c r="C226" s="75"/>
      <c r="D226" s="76"/>
      <c r="E226" s="83">
        <f>SUM(E223:E225)</f>
        <v>87990103.99</v>
      </c>
      <c r="F226" s="76"/>
      <c r="G226" s="83">
        <f>SUM(G223:G225)</f>
        <v>71059073.86</v>
      </c>
      <c r="H226" s="76"/>
      <c r="I226" s="83">
        <f>SUM(I223:I225)</f>
        <v>87985982.59</v>
      </c>
      <c r="J226" s="76"/>
      <c r="K226" s="83">
        <f>SUM(K223:K225)</f>
        <v>32385023.520000003</v>
      </c>
    </row>
    <row r="227" spans="1:11" ht="26.25" customHeight="1" thickTop="1">
      <c r="A227" s="76" t="s">
        <v>12</v>
      </c>
      <c r="B227" s="75"/>
      <c r="C227" s="75"/>
      <c r="D227" s="76"/>
      <c r="E227" s="76"/>
      <c r="F227" s="76"/>
      <c r="G227" s="76"/>
      <c r="H227" s="76"/>
      <c r="I227" s="96"/>
      <c r="J227" s="76"/>
      <c r="K227" s="76"/>
    </row>
    <row r="228" spans="1:11" ht="26.25" customHeight="1">
      <c r="A228" s="76"/>
      <c r="B228" s="75"/>
      <c r="C228" s="75"/>
      <c r="D228" s="76"/>
      <c r="E228" s="143" t="s">
        <v>478</v>
      </c>
      <c r="F228" s="143"/>
      <c r="G228" s="143"/>
      <c r="H228" s="76"/>
      <c r="I228" s="143" t="s">
        <v>477</v>
      </c>
      <c r="J228" s="143"/>
      <c r="K228" s="143"/>
    </row>
    <row r="229" spans="1:11" ht="26.25" customHeight="1">
      <c r="A229" s="75"/>
      <c r="B229" s="76"/>
      <c r="C229" s="76"/>
      <c r="D229" s="76"/>
      <c r="E229" s="78"/>
      <c r="F229" s="79" t="s">
        <v>560</v>
      </c>
      <c r="G229" s="80"/>
      <c r="H229" s="76"/>
      <c r="I229" s="80"/>
      <c r="J229" s="79" t="s">
        <v>560</v>
      </c>
      <c r="K229" s="80"/>
    </row>
    <row r="230" spans="1:11" ht="26.25" customHeight="1">
      <c r="A230" s="75"/>
      <c r="B230" s="76" t="s">
        <v>433</v>
      </c>
      <c r="C230" s="76"/>
      <c r="D230" s="76"/>
      <c r="E230" s="76">
        <v>90236305</v>
      </c>
      <c r="F230" s="76"/>
      <c r="G230" s="76">
        <v>87954824</v>
      </c>
      <c r="H230" s="76"/>
      <c r="I230" s="76">
        <v>57986015</v>
      </c>
      <c r="J230" s="76"/>
      <c r="K230" s="76">
        <v>55898120</v>
      </c>
    </row>
    <row r="231" spans="1:11" ht="26.25" customHeight="1">
      <c r="A231" s="75"/>
      <c r="B231" s="76" t="s">
        <v>556</v>
      </c>
      <c r="C231" s="76"/>
      <c r="D231" s="76"/>
      <c r="F231" s="76"/>
      <c r="G231" s="76"/>
      <c r="H231" s="76"/>
      <c r="I231" s="76"/>
      <c r="J231" s="76"/>
      <c r="K231" s="76"/>
    </row>
    <row r="232" spans="1:11" ht="26.25" customHeight="1">
      <c r="A232" s="75"/>
      <c r="B232" s="76" t="s">
        <v>557</v>
      </c>
      <c r="C232" s="76"/>
      <c r="D232" s="76"/>
      <c r="E232" s="76">
        <v>21116021.5</v>
      </c>
      <c r="F232" s="76"/>
      <c r="G232" s="76">
        <v>21832328.49</v>
      </c>
      <c r="H232" s="76"/>
      <c r="I232" s="76">
        <v>16266050.86</v>
      </c>
      <c r="J232" s="76"/>
      <c r="K232" s="76">
        <v>16181549.87</v>
      </c>
    </row>
    <row r="233" spans="1:11" ht="26.25" customHeight="1">
      <c r="A233" s="75"/>
      <c r="B233" s="76" t="s">
        <v>432</v>
      </c>
      <c r="C233" s="76"/>
      <c r="D233" s="76"/>
      <c r="E233" s="76">
        <v>-82613618.22</v>
      </c>
      <c r="F233" s="76"/>
      <c r="G233" s="76">
        <v>-82340364.37</v>
      </c>
      <c r="H233" s="76"/>
      <c r="I233" s="76">
        <v>-55689049.39</v>
      </c>
      <c r="J233" s="76"/>
      <c r="K233" s="76">
        <v>-54059752.4</v>
      </c>
    </row>
    <row r="234" spans="1:11" ht="26.25" customHeight="1" thickBot="1">
      <c r="A234" s="75"/>
      <c r="B234" s="76" t="s">
        <v>479</v>
      </c>
      <c r="C234" s="76"/>
      <c r="D234" s="76"/>
      <c r="E234" s="83">
        <f>SUM(E230:E233)</f>
        <v>28738708.28</v>
      </c>
      <c r="F234" s="76"/>
      <c r="G234" s="83">
        <f>SUM(G230:G233)</f>
        <v>27446788.11999999</v>
      </c>
      <c r="H234" s="76"/>
      <c r="I234" s="83">
        <f>SUM(I230:I233)</f>
        <v>18563016.47</v>
      </c>
      <c r="J234" s="76"/>
      <c r="K234" s="83">
        <f>SUM(K230:K233)</f>
        <v>18019917.470000006</v>
      </c>
    </row>
    <row r="235" spans="1:11" ht="26.25" customHeight="1" thickTop="1">
      <c r="A235" s="76"/>
      <c r="B235" s="75" t="s">
        <v>546</v>
      </c>
      <c r="C235" s="75"/>
      <c r="D235" s="70"/>
      <c r="E235" s="105">
        <v>82340364.37</v>
      </c>
      <c r="F235" s="75"/>
      <c r="G235" s="105">
        <v>72024330</v>
      </c>
      <c r="H235" s="76"/>
      <c r="I235" s="129">
        <v>54059752.4</v>
      </c>
      <c r="J235" s="76"/>
      <c r="K235" s="129">
        <v>46228809</v>
      </c>
    </row>
    <row r="236" spans="1:11" s="70" customFormat="1" ht="26.25" customHeight="1">
      <c r="A236" s="76"/>
      <c r="B236" s="75" t="s">
        <v>547</v>
      </c>
      <c r="C236" s="75"/>
      <c r="E236" s="105">
        <v>273253.85</v>
      </c>
      <c r="F236" s="75"/>
      <c r="G236" s="105">
        <v>23898079.37</v>
      </c>
      <c r="H236" s="76"/>
      <c r="I236" s="129">
        <v>1629296.99</v>
      </c>
      <c r="J236" s="76"/>
      <c r="K236" s="129">
        <v>15713368.4</v>
      </c>
    </row>
    <row r="237" spans="1:11" s="70" customFormat="1" ht="26.25" customHeight="1">
      <c r="A237" s="76"/>
      <c r="B237" s="75" t="s">
        <v>548</v>
      </c>
      <c r="C237" s="75"/>
      <c r="E237" s="105">
        <v>0</v>
      </c>
      <c r="F237" s="75"/>
      <c r="G237" s="105">
        <v>-13582045</v>
      </c>
      <c r="H237" s="76"/>
      <c r="I237" s="129">
        <v>0</v>
      </c>
      <c r="J237" s="76"/>
      <c r="K237" s="129">
        <v>-7882425</v>
      </c>
    </row>
    <row r="238" spans="1:11" ht="26.25" customHeight="1" thickBot="1">
      <c r="A238" s="76"/>
      <c r="B238" s="75" t="s">
        <v>549</v>
      </c>
      <c r="C238" s="75"/>
      <c r="D238" s="70"/>
      <c r="E238" s="83">
        <f>SUM(E235:E237)</f>
        <v>82613618.22</v>
      </c>
      <c r="F238" s="75"/>
      <c r="G238" s="83">
        <f>SUM(G235:G237)</f>
        <v>82340364.37</v>
      </c>
      <c r="H238" s="76"/>
      <c r="I238" s="83">
        <f>SUM(I235:I237)</f>
        <v>55689049.39</v>
      </c>
      <c r="J238" s="76"/>
      <c r="K238" s="83">
        <f>SUM(K235:K237)</f>
        <v>54059752.4</v>
      </c>
    </row>
    <row r="239" spans="1:11" ht="36.75" customHeight="1" thickTop="1">
      <c r="A239" s="76" t="s">
        <v>239</v>
      </c>
      <c r="B239" s="76"/>
      <c r="C239" s="76"/>
      <c r="D239" s="76"/>
      <c r="E239" s="76"/>
      <c r="F239" s="76"/>
      <c r="G239" s="76"/>
      <c r="H239" s="76"/>
      <c r="J239" s="76"/>
      <c r="K239" s="81"/>
    </row>
    <row r="240" spans="1:11" ht="26.25" customHeight="1">
      <c r="A240" s="76" t="s">
        <v>240</v>
      </c>
      <c r="B240" s="76"/>
      <c r="C240" s="76"/>
      <c r="D240" s="76"/>
      <c r="E240" s="76"/>
      <c r="F240" s="76"/>
      <c r="G240" s="76"/>
      <c r="H240" s="76"/>
      <c r="I240" s="81"/>
      <c r="J240" s="76"/>
      <c r="K240" s="81"/>
    </row>
    <row r="241" spans="1:11" ht="26.25" customHeight="1">
      <c r="A241" s="76" t="s">
        <v>241</v>
      </c>
      <c r="B241" s="76"/>
      <c r="C241" s="76"/>
      <c r="D241" s="76"/>
      <c r="E241" s="76"/>
      <c r="F241" s="76"/>
      <c r="G241" s="76"/>
      <c r="H241" s="76"/>
      <c r="I241" s="81"/>
      <c r="J241" s="76"/>
      <c r="K241" s="81"/>
    </row>
    <row r="242" spans="1:11" ht="26.25" customHeight="1">
      <c r="A242" s="76" t="s">
        <v>242</v>
      </c>
      <c r="B242" s="76"/>
      <c r="C242" s="76"/>
      <c r="D242" s="76"/>
      <c r="E242" s="76"/>
      <c r="F242" s="76"/>
      <c r="G242" s="76"/>
      <c r="H242" s="76"/>
      <c r="I242" s="81"/>
      <c r="J242" s="76"/>
      <c r="K242" s="81"/>
    </row>
    <row r="243" spans="1:256" ht="26.25" customHeight="1">
      <c r="A243" s="76" t="s">
        <v>13</v>
      </c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6"/>
      <c r="DP243" s="76"/>
      <c r="DQ243" s="76"/>
      <c r="DR243" s="76"/>
      <c r="DS243" s="76"/>
      <c r="DT243" s="76"/>
      <c r="DU243" s="76"/>
      <c r="DV243" s="76"/>
      <c r="DW243" s="76"/>
      <c r="DX243" s="76"/>
      <c r="DY243" s="76"/>
      <c r="DZ243" s="76"/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/>
      <c r="ES243" s="76"/>
      <c r="ET243" s="76"/>
      <c r="EU243" s="76"/>
      <c r="EV243" s="76"/>
      <c r="EW243" s="76"/>
      <c r="EX243" s="76"/>
      <c r="EY243" s="76"/>
      <c r="EZ243" s="76"/>
      <c r="FA243" s="76"/>
      <c r="FB243" s="76"/>
      <c r="FC243" s="76"/>
      <c r="FD243" s="76"/>
      <c r="FE243" s="76"/>
      <c r="FF243" s="76"/>
      <c r="FG243" s="76"/>
      <c r="FH243" s="76"/>
      <c r="FI243" s="76"/>
      <c r="FJ243" s="76"/>
      <c r="FK243" s="76"/>
      <c r="FL243" s="76"/>
      <c r="FM243" s="76"/>
      <c r="FN243" s="76"/>
      <c r="FO243" s="76"/>
      <c r="FP243" s="76"/>
      <c r="FQ243" s="76"/>
      <c r="FR243" s="76"/>
      <c r="FS243" s="76"/>
      <c r="FT243" s="76"/>
      <c r="FU243" s="76"/>
      <c r="FV243" s="76"/>
      <c r="FW243" s="76"/>
      <c r="FX243" s="76"/>
      <c r="FY243" s="76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  <c r="HE243" s="76"/>
      <c r="HF243" s="76"/>
      <c r="HG243" s="76"/>
      <c r="HH243" s="76"/>
      <c r="HI243" s="76"/>
      <c r="HJ243" s="76"/>
      <c r="HK243" s="76"/>
      <c r="HL243" s="76"/>
      <c r="HM243" s="76"/>
      <c r="HN243" s="76"/>
      <c r="HO243" s="76"/>
      <c r="HP243" s="76"/>
      <c r="HQ243" s="76"/>
      <c r="HR243" s="76"/>
      <c r="HS243" s="76"/>
      <c r="HT243" s="76"/>
      <c r="HU243" s="76"/>
      <c r="HV243" s="76"/>
      <c r="HW243" s="76"/>
      <c r="HX243" s="76"/>
      <c r="HY243" s="76"/>
      <c r="HZ243" s="76"/>
      <c r="IA243" s="76"/>
      <c r="IB243" s="76"/>
      <c r="IC243" s="76"/>
      <c r="ID243" s="76"/>
      <c r="IE243" s="76"/>
      <c r="IF243" s="76"/>
      <c r="IG243" s="76"/>
      <c r="IH243" s="76"/>
      <c r="II243" s="76"/>
      <c r="IJ243" s="76"/>
      <c r="IK243" s="76"/>
      <c r="IL243" s="76"/>
      <c r="IM243" s="76"/>
      <c r="IN243" s="76"/>
      <c r="IO243" s="76"/>
      <c r="IP243" s="76"/>
      <c r="IQ243" s="76"/>
      <c r="IR243" s="76"/>
      <c r="IS243" s="76"/>
      <c r="IT243" s="76"/>
      <c r="IU243" s="76"/>
      <c r="IV243" s="76"/>
    </row>
    <row r="244" spans="1:11" ht="26.25" customHeight="1">
      <c r="A244" s="76" t="s">
        <v>243</v>
      </c>
      <c r="B244" s="76"/>
      <c r="C244" s="76"/>
      <c r="D244" s="76"/>
      <c r="E244" s="76"/>
      <c r="F244" s="76"/>
      <c r="G244" s="76"/>
      <c r="H244" s="76"/>
      <c r="I244" s="81"/>
      <c r="J244" s="76"/>
      <c r="K244" s="81"/>
    </row>
    <row r="245" spans="1:11" ht="26.25" customHeight="1">
      <c r="A245" s="76" t="s">
        <v>244</v>
      </c>
      <c r="B245" s="76"/>
      <c r="C245" s="76"/>
      <c r="D245" s="76"/>
      <c r="E245" s="76"/>
      <c r="F245" s="76"/>
      <c r="G245" s="76"/>
      <c r="H245" s="76"/>
      <c r="I245" s="81"/>
      <c r="J245" s="76"/>
      <c r="K245" s="81"/>
    </row>
    <row r="246" spans="1:11" ht="26.25" customHeight="1">
      <c r="A246" s="70" t="s">
        <v>397</v>
      </c>
      <c r="B246" s="70"/>
      <c r="C246" s="70"/>
      <c r="E246" s="70"/>
      <c r="F246" s="115"/>
      <c r="G246" s="70"/>
      <c r="H246" s="70"/>
      <c r="I246" s="70"/>
      <c r="J246" s="70"/>
      <c r="K246" s="70"/>
    </row>
    <row r="247" spans="1:11" ht="26.25" customHeight="1">
      <c r="A247" s="70"/>
      <c r="B247" s="70"/>
      <c r="C247" s="70"/>
      <c r="E247" s="70"/>
      <c r="F247" s="115"/>
      <c r="G247" s="70"/>
      <c r="H247" s="70"/>
      <c r="I247" s="70"/>
      <c r="J247" s="70"/>
      <c r="K247" s="70"/>
    </row>
    <row r="248" spans="1:11" ht="24.75" customHeight="1">
      <c r="A248" s="70"/>
      <c r="B248" s="70"/>
      <c r="C248" s="70"/>
      <c r="E248" s="70"/>
      <c r="F248" s="115"/>
      <c r="G248" s="70"/>
      <c r="H248" s="70"/>
      <c r="I248" s="70"/>
      <c r="J248" s="70"/>
      <c r="K248" s="70"/>
    </row>
  </sheetData>
  <mergeCells count="29">
    <mergeCell ref="I191:K191"/>
    <mergeCell ref="A121:K121"/>
    <mergeCell ref="I175:K175"/>
    <mergeCell ref="A154:K154"/>
    <mergeCell ref="A185:K185"/>
    <mergeCell ref="E124:G124"/>
    <mergeCell ref="I124:K124"/>
    <mergeCell ref="E168:G168"/>
    <mergeCell ref="I168:K168"/>
    <mergeCell ref="I137:K137"/>
    <mergeCell ref="A1:K1"/>
    <mergeCell ref="I101:K101"/>
    <mergeCell ref="A33:K33"/>
    <mergeCell ref="A2:K2"/>
    <mergeCell ref="E101:G101"/>
    <mergeCell ref="A3:K3"/>
    <mergeCell ref="A4:K4"/>
    <mergeCell ref="A63:K63"/>
    <mergeCell ref="A93:K93"/>
    <mergeCell ref="A218:K218"/>
    <mergeCell ref="I221:K221"/>
    <mergeCell ref="E137:G137"/>
    <mergeCell ref="E228:G228"/>
    <mergeCell ref="I228:K228"/>
    <mergeCell ref="E194:G194"/>
    <mergeCell ref="I194:K194"/>
    <mergeCell ref="E175:G175"/>
    <mergeCell ref="E221:G221"/>
    <mergeCell ref="E191:G191"/>
  </mergeCells>
  <printOptions/>
  <pageMargins left="0.52" right="0.19" top="0.55" bottom="0.61" header="0.31" footer="0.42"/>
  <pageSetup horizontalDpi="180" verticalDpi="18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8"/>
  <sheetViews>
    <sheetView zoomScale="85" zoomScaleNormal="85" workbookViewId="0" topLeftCell="A1">
      <selection activeCell="A1" sqref="A1:Q1"/>
    </sheetView>
  </sheetViews>
  <sheetFormatPr defaultColWidth="9.140625" defaultRowHeight="25.5" customHeight="1"/>
  <cols>
    <col min="1" max="1" width="33.57421875" style="45" customWidth="1"/>
    <col min="2" max="2" width="17.28125" style="45" customWidth="1"/>
    <col min="3" max="3" width="16.00390625" style="45" customWidth="1"/>
    <col min="4" max="4" width="0.85546875" style="45" customWidth="1"/>
    <col min="5" max="5" width="16.28125" style="45" customWidth="1"/>
    <col min="6" max="6" width="0.85546875" style="45" customWidth="1"/>
    <col min="7" max="7" width="14.28125" style="45" customWidth="1"/>
    <col min="8" max="8" width="0.85546875" style="45" customWidth="1"/>
    <col min="9" max="9" width="15.28125" style="45" customWidth="1"/>
    <col min="10" max="10" width="0.85546875" style="45" customWidth="1"/>
    <col min="11" max="11" width="16.00390625" style="45" customWidth="1"/>
    <col min="12" max="12" width="0.85546875" style="45" customWidth="1"/>
    <col min="13" max="13" width="15.7109375" style="45" customWidth="1"/>
    <col min="14" max="14" width="1.421875" style="45" customWidth="1"/>
    <col min="15" max="15" width="16.140625" style="59" customWidth="1"/>
    <col min="16" max="16" width="0.85546875" style="59" customWidth="1"/>
    <col min="17" max="17" width="15.7109375" style="59" customWidth="1"/>
    <col min="18" max="18" width="1.421875" style="45" customWidth="1"/>
    <col min="19" max="16384" width="9.140625" style="45" customWidth="1"/>
  </cols>
  <sheetData>
    <row r="1" spans="1:17" ht="25.5" customHeight="1">
      <c r="A1" s="142" t="s">
        <v>453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25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7"/>
      <c r="Q2" s="47"/>
    </row>
    <row r="3" spans="1:17" ht="25.5" customHeight="1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47"/>
      <c r="Q3" s="47"/>
    </row>
    <row r="4" spans="1:17" ht="25.5" customHeight="1">
      <c r="A4" s="46"/>
      <c r="B4" s="46"/>
      <c r="C4" s="46"/>
      <c r="D4" s="46"/>
      <c r="E4" s="46"/>
      <c r="F4" s="46"/>
      <c r="G4" s="46"/>
      <c r="H4" s="46"/>
      <c r="I4" s="48"/>
      <c r="J4" s="48"/>
      <c r="K4" s="151" t="s">
        <v>525</v>
      </c>
      <c r="L4" s="151"/>
      <c r="M4" s="151"/>
      <c r="N4" s="151"/>
      <c r="O4" s="151"/>
      <c r="P4" s="151"/>
      <c r="Q4" s="151"/>
    </row>
    <row r="5" spans="1:17" ht="25.5" customHeight="1">
      <c r="A5" s="49" t="s">
        <v>441</v>
      </c>
      <c r="B5" s="49" t="s">
        <v>526</v>
      </c>
      <c r="C5" s="150" t="s">
        <v>527</v>
      </c>
      <c r="D5" s="150"/>
      <c r="E5" s="150"/>
      <c r="F5" s="46"/>
      <c r="G5" s="51"/>
      <c r="H5" s="50" t="s">
        <v>123</v>
      </c>
      <c r="I5" s="50"/>
      <c r="J5" s="52"/>
      <c r="K5" s="152" t="s">
        <v>528</v>
      </c>
      <c r="L5" s="152"/>
      <c r="M5" s="152"/>
      <c r="N5" s="46"/>
      <c r="O5" s="152" t="s">
        <v>529</v>
      </c>
      <c r="P5" s="152"/>
      <c r="Q5" s="152"/>
    </row>
    <row r="6" spans="1:17" ht="25.5" customHeight="1">
      <c r="A6" s="46"/>
      <c r="B6" s="46"/>
      <c r="C6" s="53" t="s">
        <v>569</v>
      </c>
      <c r="D6" s="54"/>
      <c r="E6" s="53" t="s">
        <v>408</v>
      </c>
      <c r="F6" s="46"/>
      <c r="G6" s="53" t="s">
        <v>569</v>
      </c>
      <c r="H6" s="54"/>
      <c r="I6" s="53" t="s">
        <v>408</v>
      </c>
      <c r="J6" s="55"/>
      <c r="K6" s="53" t="s">
        <v>569</v>
      </c>
      <c r="L6" s="54"/>
      <c r="M6" s="53" t="s">
        <v>408</v>
      </c>
      <c r="N6" s="56"/>
      <c r="O6" s="53" t="s">
        <v>569</v>
      </c>
      <c r="P6" s="54"/>
      <c r="Q6" s="53" t="s">
        <v>408</v>
      </c>
    </row>
    <row r="7" spans="1:17" ht="25.5" customHeight="1">
      <c r="A7" s="57" t="s">
        <v>409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47"/>
      <c r="Q7" s="47"/>
    </row>
    <row r="8" spans="1:18" ht="25.5" customHeight="1">
      <c r="A8" s="46" t="s">
        <v>410</v>
      </c>
      <c r="B8" s="49" t="s">
        <v>102</v>
      </c>
      <c r="C8" s="46">
        <v>150000000</v>
      </c>
      <c r="D8" s="46"/>
      <c r="E8" s="46">
        <v>150000000</v>
      </c>
      <c r="F8" s="46"/>
      <c r="G8" s="58">
        <v>94.56</v>
      </c>
      <c r="H8" s="46"/>
      <c r="I8" s="58">
        <v>94.56</v>
      </c>
      <c r="J8" s="47"/>
      <c r="K8" s="47">
        <v>9907436</v>
      </c>
      <c r="L8" s="47"/>
      <c r="M8" s="47">
        <v>9907436</v>
      </c>
      <c r="N8" s="47"/>
      <c r="O8" s="48">
        <v>43020905.49</v>
      </c>
      <c r="P8" s="47"/>
      <c r="Q8" s="48">
        <v>46111361.18</v>
      </c>
      <c r="R8" s="59"/>
    </row>
    <row r="9" spans="1:18" ht="25.5" customHeight="1" thickBot="1">
      <c r="A9" s="46"/>
      <c r="B9" s="49" t="s">
        <v>104</v>
      </c>
      <c r="C9" s="46"/>
      <c r="D9" s="46"/>
      <c r="E9" s="46"/>
      <c r="F9" s="46"/>
      <c r="G9" s="58"/>
      <c r="H9" s="46"/>
      <c r="I9" s="58"/>
      <c r="J9" s="47"/>
      <c r="K9" s="60">
        <f>SUM(K8)</f>
        <v>9907436</v>
      </c>
      <c r="L9" s="47"/>
      <c r="M9" s="60">
        <f>SUM(M8)</f>
        <v>9907436</v>
      </c>
      <c r="N9" s="47"/>
      <c r="O9" s="60">
        <f>SUM(O8)</f>
        <v>43020905.49</v>
      </c>
      <c r="P9" s="47"/>
      <c r="Q9" s="60">
        <f>SUM(Q8)</f>
        <v>46111361.18</v>
      </c>
      <c r="R9" s="59"/>
    </row>
    <row r="10" spans="1:18" ht="25.5" customHeight="1" thickTop="1">
      <c r="A10" s="46"/>
      <c r="B10" s="49" t="s">
        <v>103</v>
      </c>
      <c r="C10" s="46"/>
      <c r="D10" s="46"/>
      <c r="E10" s="46"/>
      <c r="F10" s="46"/>
      <c r="G10" s="58"/>
      <c r="H10" s="46"/>
      <c r="I10" s="58"/>
      <c r="J10" s="47"/>
      <c r="K10" s="61"/>
      <c r="L10" s="47"/>
      <c r="M10" s="61"/>
      <c r="N10" s="47"/>
      <c r="O10" s="61"/>
      <c r="P10" s="47"/>
      <c r="Q10" s="61"/>
      <c r="R10" s="59"/>
    </row>
    <row r="11" spans="1:18" ht="25.5" customHeight="1">
      <c r="A11" s="46"/>
      <c r="B11" s="49"/>
      <c r="C11" s="46"/>
      <c r="D11" s="46"/>
      <c r="E11" s="46"/>
      <c r="F11" s="46"/>
      <c r="G11" s="58"/>
      <c r="H11" s="46"/>
      <c r="I11" s="58"/>
      <c r="J11" s="47"/>
      <c r="K11" s="61"/>
      <c r="L11" s="47"/>
      <c r="M11" s="61"/>
      <c r="N11" s="47"/>
      <c r="O11" s="61"/>
      <c r="P11" s="47"/>
      <c r="Q11" s="61"/>
      <c r="R11" s="59"/>
    </row>
    <row r="12" spans="1:18" ht="25.5" customHeight="1">
      <c r="A12" s="46" t="s">
        <v>15</v>
      </c>
      <c r="B12" s="46"/>
      <c r="C12" s="46"/>
      <c r="D12" s="46"/>
      <c r="E12" s="46"/>
      <c r="F12" s="46"/>
      <c r="G12" s="46"/>
      <c r="H12" s="46"/>
      <c r="I12" s="47"/>
      <c r="J12" s="47"/>
      <c r="K12" s="47"/>
      <c r="L12" s="47"/>
      <c r="M12" s="47"/>
      <c r="N12" s="47"/>
      <c r="O12" s="47"/>
      <c r="P12" s="47"/>
      <c r="Q12" s="47"/>
      <c r="R12" s="59"/>
    </row>
    <row r="13" spans="1:17" ht="25.5" customHeight="1">
      <c r="A13" s="49" t="s">
        <v>441</v>
      </c>
      <c r="B13" s="49" t="s">
        <v>526</v>
      </c>
      <c r="C13" s="46"/>
      <c r="D13" s="46"/>
      <c r="E13" s="46"/>
      <c r="F13" s="46"/>
      <c r="G13" s="46"/>
      <c r="H13" s="46"/>
      <c r="I13" s="48"/>
      <c r="J13" s="48"/>
      <c r="K13" s="150" t="s">
        <v>492</v>
      </c>
      <c r="L13" s="150"/>
      <c r="M13" s="150"/>
      <c r="N13" s="62"/>
      <c r="O13" s="151" t="s">
        <v>525</v>
      </c>
      <c r="P13" s="151"/>
      <c r="Q13" s="151"/>
    </row>
    <row r="14" spans="1:17" ht="25.5" customHeight="1">
      <c r="A14" s="46"/>
      <c r="B14" s="46"/>
      <c r="C14" s="63"/>
      <c r="D14" s="64"/>
      <c r="E14" s="63"/>
      <c r="F14" s="48"/>
      <c r="G14" s="63"/>
      <c r="H14" s="64"/>
      <c r="I14" s="63"/>
      <c r="J14" s="55"/>
      <c r="K14" s="53" t="s">
        <v>569</v>
      </c>
      <c r="L14" s="54"/>
      <c r="M14" s="53" t="s">
        <v>408</v>
      </c>
      <c r="N14" s="56"/>
      <c r="O14" s="53" t="s">
        <v>569</v>
      </c>
      <c r="P14" s="54"/>
      <c r="Q14" s="53" t="s">
        <v>408</v>
      </c>
    </row>
    <row r="15" spans="1:18" ht="25.5" customHeight="1">
      <c r="A15" s="46" t="s">
        <v>411</v>
      </c>
      <c r="B15" s="46"/>
      <c r="C15" s="46"/>
      <c r="D15" s="46"/>
      <c r="E15" s="46"/>
      <c r="F15" s="46"/>
      <c r="G15" s="58"/>
      <c r="H15" s="46"/>
      <c r="I15" s="49"/>
      <c r="J15" s="47"/>
      <c r="K15" s="47"/>
      <c r="L15" s="47"/>
      <c r="M15" s="49"/>
      <c r="N15" s="47"/>
      <c r="O15" s="47"/>
      <c r="P15" s="47"/>
      <c r="Q15" s="47"/>
      <c r="R15" s="59"/>
    </row>
    <row r="16" spans="1:18" ht="25.5" customHeight="1">
      <c r="A16" s="46" t="s">
        <v>412</v>
      </c>
      <c r="B16" s="46" t="s">
        <v>413</v>
      </c>
      <c r="C16" s="46"/>
      <c r="D16" s="46"/>
      <c r="E16" s="46"/>
      <c r="F16" s="46"/>
      <c r="G16" s="49"/>
      <c r="H16" s="46"/>
      <c r="I16" s="49"/>
      <c r="J16" s="65"/>
      <c r="K16" s="46">
        <v>22875500</v>
      </c>
      <c r="L16" s="47"/>
      <c r="M16" s="47">
        <v>22875500</v>
      </c>
      <c r="N16" s="47"/>
      <c r="O16" s="47">
        <v>16012850</v>
      </c>
      <c r="P16" s="47"/>
      <c r="Q16" s="47">
        <v>16012850</v>
      </c>
      <c r="R16" s="59"/>
    </row>
    <row r="17" spans="1:18" ht="25.5" customHeight="1">
      <c r="A17" s="46" t="s">
        <v>544</v>
      </c>
      <c r="B17" s="46"/>
      <c r="C17" s="46"/>
      <c r="D17" s="46"/>
      <c r="E17" s="46"/>
      <c r="F17" s="46"/>
      <c r="G17" s="49"/>
      <c r="H17" s="46"/>
      <c r="I17" s="49"/>
      <c r="J17" s="65"/>
      <c r="K17" s="46"/>
      <c r="L17" s="47"/>
      <c r="M17" s="47"/>
      <c r="N17" s="47"/>
      <c r="O17" s="47"/>
      <c r="P17" s="47"/>
      <c r="Q17" s="47"/>
      <c r="R17" s="59"/>
    </row>
    <row r="18" spans="1:18" ht="25.5" customHeight="1">
      <c r="A18" s="46" t="s">
        <v>412</v>
      </c>
      <c r="B18" s="46" t="s">
        <v>413</v>
      </c>
      <c r="C18" s="46"/>
      <c r="D18" s="46"/>
      <c r="E18" s="46"/>
      <c r="F18" s="46"/>
      <c r="G18" s="58"/>
      <c r="H18" s="46"/>
      <c r="I18" s="58"/>
      <c r="J18" s="47"/>
      <c r="K18" s="47">
        <v>19432000</v>
      </c>
      <c r="L18" s="47"/>
      <c r="M18" s="47">
        <v>19432000</v>
      </c>
      <c r="N18" s="47"/>
      <c r="O18" s="66">
        <v>11700000</v>
      </c>
      <c r="P18" s="47"/>
      <c r="Q18" s="66">
        <v>11700000</v>
      </c>
      <c r="R18" s="59"/>
    </row>
    <row r="19" spans="1:17" ht="25.5" customHeight="1">
      <c r="A19" s="46" t="s">
        <v>530</v>
      </c>
      <c r="B19" s="46"/>
      <c r="C19" s="46"/>
      <c r="D19" s="46"/>
      <c r="E19" s="46"/>
      <c r="F19" s="46"/>
      <c r="G19" s="46"/>
      <c r="H19" s="46"/>
      <c r="I19" s="47"/>
      <c r="J19" s="47"/>
      <c r="K19" s="67">
        <f>SUM(K16:K18)</f>
        <v>42307500</v>
      </c>
      <c r="L19" s="47"/>
      <c r="M19" s="67">
        <f>SUM(M16:M18)</f>
        <v>42307500</v>
      </c>
      <c r="N19" s="47"/>
      <c r="O19" s="61">
        <f>SUM(O16:O18)</f>
        <v>27712850</v>
      </c>
      <c r="P19" s="47"/>
      <c r="Q19" s="61">
        <f>SUM(Q16:Q18)</f>
        <v>27712850</v>
      </c>
    </row>
    <row r="20" spans="1:17" ht="25.5" customHeight="1">
      <c r="A20" s="46" t="s">
        <v>531</v>
      </c>
      <c r="B20" s="46"/>
      <c r="C20" s="46"/>
      <c r="D20" s="46"/>
      <c r="E20" s="46"/>
      <c r="F20" s="46"/>
      <c r="G20" s="46"/>
      <c r="H20" s="46"/>
      <c r="I20" s="65"/>
      <c r="J20" s="68"/>
      <c r="K20" s="61">
        <v>-42307500</v>
      </c>
      <c r="L20" s="61"/>
      <c r="M20" s="61">
        <v>-42307500</v>
      </c>
      <c r="N20" s="46"/>
      <c r="O20" s="46">
        <v>-27712850</v>
      </c>
      <c r="P20" s="46"/>
      <c r="Q20" s="46">
        <v>-27712850</v>
      </c>
    </row>
    <row r="21" spans="1:17" ht="25.5" customHeight="1" thickBot="1">
      <c r="A21" s="46" t="s">
        <v>532</v>
      </c>
      <c r="B21" s="46"/>
      <c r="C21" s="46"/>
      <c r="D21" s="46"/>
      <c r="E21" s="46"/>
      <c r="F21" s="46"/>
      <c r="G21" s="46"/>
      <c r="H21" s="46"/>
      <c r="I21" s="65"/>
      <c r="J21" s="68"/>
      <c r="K21" s="60">
        <f>SUM(K19:K20)</f>
        <v>0</v>
      </c>
      <c r="L21" s="47"/>
      <c r="M21" s="60">
        <f>SUM(M19:M20)</f>
        <v>0</v>
      </c>
      <c r="N21" s="46"/>
      <c r="O21" s="69">
        <f>SUM(O19:O20)</f>
        <v>0</v>
      </c>
      <c r="P21" s="46"/>
      <c r="Q21" s="69">
        <f>SUM(Q19:Q20)</f>
        <v>0</v>
      </c>
    </row>
    <row r="22" spans="1:17" ht="25.5" customHeight="1" thickTop="1">
      <c r="A22" s="46" t="s">
        <v>491</v>
      </c>
      <c r="B22" s="46"/>
      <c r="C22" s="46"/>
      <c r="D22" s="46"/>
      <c r="E22" s="46"/>
      <c r="F22" s="46"/>
      <c r="G22" s="46"/>
      <c r="H22" s="46"/>
      <c r="I22" s="48"/>
      <c r="J22" s="48"/>
      <c r="K22" s="46"/>
      <c r="L22" s="46"/>
      <c r="M22" s="46"/>
      <c r="N22" s="46"/>
      <c r="O22" s="46"/>
      <c r="P22" s="46"/>
      <c r="Q22" s="46"/>
    </row>
    <row r="23" spans="1:17" ht="25.5" customHeight="1">
      <c r="A23" s="46" t="s">
        <v>580</v>
      </c>
      <c r="B23" s="46"/>
      <c r="C23" s="46"/>
      <c r="D23" s="46"/>
      <c r="E23" s="46"/>
      <c r="F23" s="46"/>
      <c r="G23" s="46"/>
      <c r="H23" s="46"/>
      <c r="I23" s="48"/>
      <c r="J23" s="48"/>
      <c r="K23" s="46"/>
      <c r="L23" s="46"/>
      <c r="M23" s="46"/>
      <c r="N23" s="46"/>
      <c r="O23" s="46"/>
      <c r="P23" s="46"/>
      <c r="Q23" s="46"/>
    </row>
    <row r="24" spans="1:17" ht="25.5" customHeight="1">
      <c r="A24" s="46" t="s">
        <v>166</v>
      </c>
      <c r="B24" s="46"/>
      <c r="C24" s="46"/>
      <c r="D24" s="46"/>
      <c r="E24" s="46"/>
      <c r="F24" s="46"/>
      <c r="G24" s="46"/>
      <c r="H24" s="46"/>
      <c r="I24" s="48"/>
      <c r="J24" s="48"/>
      <c r="K24" s="46"/>
      <c r="L24" s="46"/>
      <c r="M24" s="46"/>
      <c r="N24" s="46"/>
      <c r="O24" s="46"/>
      <c r="P24" s="46"/>
      <c r="Q24" s="46"/>
    </row>
    <row r="25" spans="1:17" s="71" customFormat="1" ht="25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="71" customFormat="1" ht="25.5" customHeight="1"/>
    <row r="27" spans="15:17" ht="25.5" customHeight="1">
      <c r="O27" s="72"/>
      <c r="Q27" s="72"/>
    </row>
    <row r="28" spans="15:17" ht="25.5" customHeight="1">
      <c r="O28" s="72"/>
      <c r="Q28" s="72"/>
    </row>
    <row r="29" spans="15:17" ht="25.5" customHeight="1">
      <c r="O29" s="72"/>
      <c r="Q29" s="72"/>
    </row>
    <row r="30" spans="11:17" ht="25.5" customHeight="1">
      <c r="K30" s="59"/>
      <c r="L30" s="59"/>
      <c r="M30" s="59"/>
      <c r="N30" s="59"/>
      <c r="P30" s="45"/>
      <c r="Q30" s="45"/>
    </row>
    <row r="70" spans="15:17" ht="25.5" customHeight="1">
      <c r="O70" s="45"/>
      <c r="P70" s="45"/>
      <c r="Q70" s="45"/>
    </row>
    <row r="71" spans="15:17" ht="25.5" customHeight="1">
      <c r="O71" s="45"/>
      <c r="P71" s="45"/>
      <c r="Q71" s="45"/>
    </row>
    <row r="72" spans="15:17" ht="25.5" customHeight="1">
      <c r="O72" s="45"/>
      <c r="P72" s="45"/>
      <c r="Q72" s="45"/>
    </row>
    <row r="73" spans="15:17" ht="25.5" customHeight="1">
      <c r="O73" s="45"/>
      <c r="P73" s="45"/>
      <c r="Q73" s="45"/>
    </row>
    <row r="78" spans="15:17" ht="25.5" customHeight="1">
      <c r="O78" s="45"/>
      <c r="P78" s="45"/>
      <c r="Q78" s="45"/>
    </row>
    <row r="79" spans="15:17" ht="25.5" customHeight="1">
      <c r="O79" s="45"/>
      <c r="P79" s="45"/>
      <c r="Q79" s="45"/>
    </row>
    <row r="80" spans="15:17" ht="25.5" customHeight="1">
      <c r="O80" s="45"/>
      <c r="P80" s="45"/>
      <c r="Q80" s="45"/>
    </row>
    <row r="98" spans="15:17" ht="25.5" customHeight="1">
      <c r="O98" s="45"/>
      <c r="P98" s="45"/>
      <c r="Q98" s="45"/>
    </row>
    <row r="99" spans="15:17" ht="25.5" customHeight="1">
      <c r="O99" s="45"/>
      <c r="P99" s="45"/>
      <c r="Q99" s="45"/>
    </row>
    <row r="100" spans="15:17" ht="25.5" customHeight="1">
      <c r="O100" s="45"/>
      <c r="P100" s="45"/>
      <c r="Q100" s="45"/>
    </row>
    <row r="101" spans="15:17" ht="25.5" customHeight="1">
      <c r="O101" s="45"/>
      <c r="P101" s="45"/>
      <c r="Q101" s="45"/>
    </row>
    <row r="106" spans="15:17" ht="25.5" customHeight="1">
      <c r="O106" s="45"/>
      <c r="P106" s="45"/>
      <c r="Q106" s="45"/>
    </row>
    <row r="107" spans="15:17" ht="25.5" customHeight="1">
      <c r="O107" s="45"/>
      <c r="P107" s="45"/>
      <c r="Q107" s="45"/>
    </row>
    <row r="108" spans="15:17" ht="25.5" customHeight="1">
      <c r="O108" s="45"/>
      <c r="P108" s="45"/>
      <c r="Q108" s="45"/>
    </row>
    <row r="121" spans="15:17" ht="25.5" customHeight="1">
      <c r="O121" s="45"/>
      <c r="P121" s="45"/>
      <c r="Q121" s="45"/>
    </row>
    <row r="122" spans="11:17" ht="25.5" customHeight="1">
      <c r="K122" s="59"/>
      <c r="L122" s="59"/>
      <c r="M122" s="59"/>
      <c r="N122" s="59"/>
      <c r="P122" s="45"/>
      <c r="Q122" s="45"/>
    </row>
    <row r="158" spans="11:17" ht="25.5" customHeight="1">
      <c r="K158" s="59"/>
      <c r="L158" s="59"/>
      <c r="M158" s="59"/>
      <c r="N158" s="59"/>
      <c r="P158" s="45"/>
      <c r="Q158" s="45"/>
    </row>
    <row r="308" spans="1:17" s="73" customFormat="1" ht="25.5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59"/>
      <c r="P308" s="59"/>
      <c r="Q308" s="59"/>
    </row>
    <row r="309" spans="1:17" s="73" customFormat="1" ht="25.5" customHeight="1">
      <c r="A309" s="45"/>
      <c r="O309" s="72"/>
      <c r="P309" s="72"/>
      <c r="Q309" s="72"/>
    </row>
    <row r="310" spans="15:17" s="73" customFormat="1" ht="25.5" customHeight="1">
      <c r="O310" s="72"/>
      <c r="P310" s="72"/>
      <c r="Q310" s="72"/>
    </row>
    <row r="311" spans="15:17" s="73" customFormat="1" ht="25.5" customHeight="1">
      <c r="O311" s="72"/>
      <c r="P311" s="72"/>
      <c r="Q311" s="72"/>
    </row>
    <row r="312" spans="15:17" s="73" customFormat="1" ht="25.5" customHeight="1">
      <c r="O312" s="72"/>
      <c r="P312" s="72"/>
      <c r="Q312" s="72"/>
    </row>
    <row r="313" spans="15:17" s="73" customFormat="1" ht="25.5" customHeight="1">
      <c r="O313" s="72"/>
      <c r="P313" s="72"/>
      <c r="Q313" s="72"/>
    </row>
    <row r="314" spans="15:17" s="73" customFormat="1" ht="25.5" customHeight="1">
      <c r="O314" s="72"/>
      <c r="P314" s="72"/>
      <c r="Q314" s="72"/>
    </row>
    <row r="315" spans="15:17" s="73" customFormat="1" ht="25.5" customHeight="1">
      <c r="O315" s="72"/>
      <c r="P315" s="72"/>
      <c r="Q315" s="72"/>
    </row>
    <row r="316" spans="15:17" s="73" customFormat="1" ht="25.5" customHeight="1">
      <c r="O316" s="72"/>
      <c r="P316" s="72"/>
      <c r="Q316" s="72"/>
    </row>
    <row r="317" spans="15:17" s="73" customFormat="1" ht="25.5" customHeight="1">
      <c r="O317" s="72"/>
      <c r="P317" s="72"/>
      <c r="Q317" s="72"/>
    </row>
    <row r="318" spans="15:17" s="73" customFormat="1" ht="25.5" customHeight="1">
      <c r="O318" s="72"/>
      <c r="P318" s="72"/>
      <c r="Q318" s="72"/>
    </row>
    <row r="319" spans="15:17" s="73" customFormat="1" ht="25.5" customHeight="1">
      <c r="O319" s="72"/>
      <c r="P319" s="72"/>
      <c r="Q319" s="72"/>
    </row>
    <row r="320" spans="15:17" s="73" customFormat="1" ht="25.5" customHeight="1">
      <c r="O320" s="72"/>
      <c r="P320" s="72"/>
      <c r="Q320" s="72"/>
    </row>
    <row r="321" spans="15:17" s="73" customFormat="1" ht="25.5" customHeight="1">
      <c r="O321" s="72"/>
      <c r="P321" s="72"/>
      <c r="Q321" s="72"/>
    </row>
    <row r="322" spans="15:17" s="73" customFormat="1" ht="25.5" customHeight="1">
      <c r="O322" s="72"/>
      <c r="P322" s="72"/>
      <c r="Q322" s="72"/>
    </row>
    <row r="323" spans="15:17" s="73" customFormat="1" ht="25.5" customHeight="1">
      <c r="O323" s="72"/>
      <c r="P323" s="72"/>
      <c r="Q323" s="72"/>
    </row>
    <row r="324" spans="15:17" s="73" customFormat="1" ht="25.5" customHeight="1">
      <c r="O324" s="72"/>
      <c r="P324" s="72"/>
      <c r="Q324" s="72"/>
    </row>
    <row r="325" spans="15:17" s="73" customFormat="1" ht="25.5" customHeight="1">
      <c r="O325" s="72"/>
      <c r="P325" s="72"/>
      <c r="Q325" s="72"/>
    </row>
    <row r="326" spans="15:17" s="73" customFormat="1" ht="25.5" customHeight="1">
      <c r="O326" s="72"/>
      <c r="P326" s="72"/>
      <c r="Q326" s="72"/>
    </row>
    <row r="327" spans="1:17" ht="25.5" customHeight="1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2"/>
      <c r="P327" s="72"/>
      <c r="Q327" s="72"/>
    </row>
    <row r="328" ht="25.5" customHeight="1">
      <c r="A328" s="73"/>
    </row>
  </sheetData>
  <mergeCells count="7">
    <mergeCell ref="K13:M13"/>
    <mergeCell ref="O13:Q13"/>
    <mergeCell ref="A1:Q1"/>
    <mergeCell ref="C5:E5"/>
    <mergeCell ref="O5:Q5"/>
    <mergeCell ref="K5:M5"/>
    <mergeCell ref="K4:Q4"/>
  </mergeCells>
  <printOptions horizontalCentered="1"/>
  <pageMargins left="0.25" right="0.45" top="0.55" bottom="0.57" header="0.1968503937007874" footer="0.15748031496062992"/>
  <pageSetup horizontalDpi="180" verticalDpi="18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zoomScale="90" zoomScaleNormal="90" workbookViewId="0" topLeftCell="A1">
      <selection activeCell="B2" sqref="B2"/>
    </sheetView>
  </sheetViews>
  <sheetFormatPr defaultColWidth="9.140625" defaultRowHeight="23.25"/>
  <cols>
    <col min="1" max="2" width="9.140625" style="30" customWidth="1"/>
    <col min="3" max="3" width="10.8515625" style="30" customWidth="1"/>
    <col min="4" max="4" width="14.421875" style="30" customWidth="1"/>
    <col min="5" max="5" width="0.71875" style="30" customWidth="1"/>
    <col min="6" max="6" width="14.421875" style="30" bestFit="1" customWidth="1"/>
    <col min="7" max="7" width="0.85546875" style="30" customWidth="1"/>
    <col min="8" max="8" width="15.140625" style="30" bestFit="1" customWidth="1"/>
    <col min="9" max="9" width="0.85546875" style="30" customWidth="1"/>
    <col min="10" max="10" width="13.421875" style="30" customWidth="1"/>
    <col min="11" max="11" width="0.85546875" style="30" customWidth="1"/>
    <col min="12" max="12" width="14.421875" style="30" customWidth="1"/>
    <col min="13" max="13" width="5.00390625" style="0" customWidth="1"/>
  </cols>
  <sheetData>
    <row r="1" spans="1:12" ht="21.75" customHeight="1">
      <c r="A1" s="153" t="s">
        <v>653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ht="18.75" customHeight="1"/>
    <row r="3" spans="1:10" ht="24" customHeight="1">
      <c r="A3" s="31" t="s">
        <v>16</v>
      </c>
      <c r="B3" s="31"/>
      <c r="C3" s="32"/>
      <c r="D3" s="32"/>
      <c r="E3" s="32"/>
      <c r="F3" s="32"/>
      <c r="G3" s="32"/>
      <c r="H3" s="32"/>
      <c r="I3" s="32"/>
      <c r="J3" s="33"/>
    </row>
    <row r="4" spans="1:12" ht="20.25" customHeight="1">
      <c r="A4" s="31"/>
      <c r="B4" s="31"/>
      <c r="C4" s="32"/>
      <c r="D4" s="154" t="s">
        <v>478</v>
      </c>
      <c r="E4" s="154"/>
      <c r="F4" s="154"/>
      <c r="G4" s="154"/>
      <c r="H4" s="154"/>
      <c r="I4" s="154"/>
      <c r="J4" s="154"/>
      <c r="K4" s="154"/>
      <c r="L4" s="154"/>
    </row>
    <row r="5" spans="1:12" ht="24" customHeight="1">
      <c r="A5" s="31"/>
      <c r="B5" s="31"/>
      <c r="C5" s="32"/>
      <c r="D5" s="34" t="s">
        <v>408</v>
      </c>
      <c r="E5" s="35"/>
      <c r="F5" s="36" t="s">
        <v>444</v>
      </c>
      <c r="G5" s="35"/>
      <c r="H5" s="36" t="s">
        <v>445</v>
      </c>
      <c r="I5" s="36"/>
      <c r="J5" s="36" t="s">
        <v>456</v>
      </c>
      <c r="K5" s="37"/>
      <c r="L5" s="34" t="s">
        <v>569</v>
      </c>
    </row>
    <row r="6" spans="1:10" ht="21" customHeight="1">
      <c r="A6" s="31" t="s">
        <v>631</v>
      </c>
      <c r="B6" s="31"/>
      <c r="C6" s="32"/>
      <c r="D6" s="32"/>
      <c r="E6" s="32"/>
      <c r="F6" s="32"/>
      <c r="G6" s="32"/>
      <c r="H6" s="38"/>
      <c r="I6" s="39"/>
      <c r="J6" s="38"/>
    </row>
    <row r="7" spans="1:12" ht="24" customHeight="1">
      <c r="A7" s="31" t="s">
        <v>293</v>
      </c>
      <c r="B7" s="31"/>
      <c r="C7" s="32"/>
      <c r="D7" s="32">
        <v>7707800</v>
      </c>
      <c r="E7" s="32"/>
      <c r="F7" s="32">
        <v>0</v>
      </c>
      <c r="G7" s="32"/>
      <c r="H7" s="40">
        <v>0</v>
      </c>
      <c r="I7" s="39"/>
      <c r="J7" s="40">
        <v>0</v>
      </c>
      <c r="L7" s="30">
        <f aca="true" t="shared" si="0" ref="L7:L12">+D7+F7+H7+J7</f>
        <v>7707800</v>
      </c>
    </row>
    <row r="8" spans="1:12" ht="24" customHeight="1">
      <c r="A8" s="31" t="s">
        <v>633</v>
      </c>
      <c r="B8" s="31"/>
      <c r="C8" s="32"/>
      <c r="D8" s="32">
        <v>41618917</v>
      </c>
      <c r="E8" s="32"/>
      <c r="F8" s="32">
        <v>0</v>
      </c>
      <c r="G8" s="32"/>
      <c r="H8" s="40">
        <v>0</v>
      </c>
      <c r="I8" s="39"/>
      <c r="J8" s="40">
        <v>0</v>
      </c>
      <c r="L8" s="30">
        <f t="shared" si="0"/>
        <v>41618917</v>
      </c>
    </row>
    <row r="9" spans="1:12" ht="24" customHeight="1">
      <c r="A9" s="31" t="s">
        <v>634</v>
      </c>
      <c r="B9" s="31"/>
      <c r="C9" s="32"/>
      <c r="D9" s="32">
        <v>3776384.16</v>
      </c>
      <c r="E9" s="32"/>
      <c r="F9" s="32">
        <v>11000</v>
      </c>
      <c r="G9" s="32"/>
      <c r="H9" s="40">
        <v>0</v>
      </c>
      <c r="I9" s="39"/>
      <c r="J9" s="40">
        <v>0</v>
      </c>
      <c r="L9" s="30">
        <f t="shared" si="0"/>
        <v>3787384.16</v>
      </c>
    </row>
    <row r="10" spans="1:12" ht="24" customHeight="1">
      <c r="A10" s="31" t="s">
        <v>635</v>
      </c>
      <c r="B10" s="32"/>
      <c r="D10" s="32">
        <v>2649363.68</v>
      </c>
      <c r="E10" s="32"/>
      <c r="F10" s="32">
        <v>540499.64</v>
      </c>
      <c r="G10" s="32"/>
      <c r="H10" s="32">
        <v>0</v>
      </c>
      <c r="I10" s="32"/>
      <c r="J10" s="32">
        <v>0</v>
      </c>
      <c r="L10" s="30">
        <f t="shared" si="0"/>
        <v>3189863.3200000003</v>
      </c>
    </row>
    <row r="11" spans="1:12" ht="24" customHeight="1">
      <c r="A11" s="31" t="s">
        <v>636</v>
      </c>
      <c r="B11" s="32"/>
      <c r="D11" s="32">
        <v>5850907.47</v>
      </c>
      <c r="E11" s="32"/>
      <c r="F11" s="32">
        <v>215859.91</v>
      </c>
      <c r="G11" s="32"/>
      <c r="H11" s="32">
        <v>-9252.34</v>
      </c>
      <c r="I11" s="32"/>
      <c r="J11" s="32">
        <v>-153348.54</v>
      </c>
      <c r="L11" s="30">
        <f t="shared" si="0"/>
        <v>5904166.5</v>
      </c>
    </row>
    <row r="12" spans="1:12" ht="24" customHeight="1">
      <c r="A12" s="31" t="s">
        <v>637</v>
      </c>
      <c r="B12" s="32"/>
      <c r="D12" s="32">
        <v>8778555.5</v>
      </c>
      <c r="E12" s="32"/>
      <c r="F12" s="32">
        <v>533252.05</v>
      </c>
      <c r="G12" s="32"/>
      <c r="H12" s="32">
        <v>0</v>
      </c>
      <c r="I12" s="32"/>
      <c r="J12" s="32">
        <v>-188544.12</v>
      </c>
      <c r="L12" s="30">
        <f t="shared" si="0"/>
        <v>9123263.430000002</v>
      </c>
    </row>
    <row r="13" spans="1:12" ht="24" customHeight="1">
      <c r="A13" s="31" t="s">
        <v>638</v>
      </c>
      <c r="B13" s="32"/>
      <c r="D13" s="32">
        <v>7330899.01</v>
      </c>
      <c r="E13" s="32"/>
      <c r="F13" s="32">
        <v>2576942.85</v>
      </c>
      <c r="G13" s="32"/>
      <c r="H13" s="32">
        <v>0</v>
      </c>
      <c r="I13" s="32"/>
      <c r="J13" s="32">
        <v>0</v>
      </c>
      <c r="L13" s="30">
        <f>+D13+F13+H13+J13</f>
        <v>9907841.86</v>
      </c>
    </row>
    <row r="14" spans="1:12" ht="24" customHeight="1">
      <c r="A14" s="31" t="s">
        <v>639</v>
      </c>
      <c r="B14" s="32"/>
      <c r="D14" s="32">
        <v>685446.75</v>
      </c>
      <c r="E14" s="32"/>
      <c r="F14" s="32">
        <v>0</v>
      </c>
      <c r="G14" s="32"/>
      <c r="H14" s="32">
        <v>0</v>
      </c>
      <c r="I14" s="32"/>
      <c r="J14" s="32">
        <v>-685446.75</v>
      </c>
      <c r="L14" s="30">
        <f>+D14+F14+H14+J14</f>
        <v>0</v>
      </c>
    </row>
    <row r="15" spans="1:12" ht="24" customHeight="1">
      <c r="A15" s="31" t="s">
        <v>640</v>
      </c>
      <c r="B15" s="32"/>
      <c r="D15" s="32">
        <v>1523208.62</v>
      </c>
      <c r="E15" s="32"/>
      <c r="F15" s="32">
        <v>0</v>
      </c>
      <c r="G15" s="32"/>
      <c r="H15" s="32">
        <v>0</v>
      </c>
      <c r="I15" s="32"/>
      <c r="J15" s="32">
        <v>-1523208.62</v>
      </c>
      <c r="L15" s="30">
        <f>+D15+F15+H15+J15</f>
        <v>0</v>
      </c>
    </row>
    <row r="16" spans="1:12" ht="24" customHeight="1">
      <c r="A16" s="31" t="s">
        <v>641</v>
      </c>
      <c r="B16" s="32"/>
      <c r="D16" s="32">
        <v>150827728.03</v>
      </c>
      <c r="E16" s="32"/>
      <c r="F16" s="32">
        <v>32519445.7</v>
      </c>
      <c r="G16" s="32"/>
      <c r="H16" s="33">
        <v>-7359321.3</v>
      </c>
      <c r="I16" s="32"/>
      <c r="J16" s="33">
        <v>0</v>
      </c>
      <c r="L16" s="30">
        <f>+D16+F16+H16+J16</f>
        <v>175987852.42999998</v>
      </c>
    </row>
    <row r="17" spans="1:12" ht="24" customHeight="1">
      <c r="A17" s="31"/>
      <c r="B17" s="32" t="s">
        <v>428</v>
      </c>
      <c r="D17" s="35">
        <f>SUM(D7:D16)</f>
        <v>230749210.22000003</v>
      </c>
      <c r="E17" s="32"/>
      <c r="F17" s="35">
        <f>SUM(F7:F16)</f>
        <v>36397000.15</v>
      </c>
      <c r="G17" s="32"/>
      <c r="H17" s="35">
        <f>SUM(H7:H16)</f>
        <v>-7368573.64</v>
      </c>
      <c r="I17" s="32"/>
      <c r="J17" s="35">
        <f>SUM(J7:J16)</f>
        <v>-2550548.0300000003</v>
      </c>
      <c r="L17" s="35">
        <f>SUM(L7:L16)</f>
        <v>257227088.7</v>
      </c>
    </row>
    <row r="18" spans="1:10" ht="24" customHeight="1">
      <c r="A18" s="31" t="s">
        <v>632</v>
      </c>
      <c r="C18" s="32"/>
      <c r="D18" s="32"/>
      <c r="E18" s="32"/>
      <c r="F18" s="32"/>
      <c r="G18" s="32"/>
      <c r="H18" s="33"/>
      <c r="I18" s="32"/>
      <c r="J18" s="33"/>
    </row>
    <row r="19" spans="1:12" ht="24" customHeight="1">
      <c r="A19" s="31" t="s">
        <v>633</v>
      </c>
      <c r="C19" s="32"/>
      <c r="D19" s="32">
        <v>20781291.11</v>
      </c>
      <c r="E19" s="32"/>
      <c r="F19" s="32">
        <v>774630.79</v>
      </c>
      <c r="G19" s="32"/>
      <c r="H19" s="33">
        <v>0</v>
      </c>
      <c r="I19" s="32"/>
      <c r="J19" s="33">
        <v>-34156.34</v>
      </c>
      <c r="L19" s="30">
        <f aca="true" t="shared" si="1" ref="L19:L27">+D19+F19+H19+J19</f>
        <v>21521765.56</v>
      </c>
    </row>
    <row r="20" spans="1:12" ht="24" customHeight="1">
      <c r="A20" s="31" t="s">
        <v>634</v>
      </c>
      <c r="C20" s="32"/>
      <c r="D20" s="32">
        <v>3736734.14</v>
      </c>
      <c r="E20" s="32"/>
      <c r="F20" s="32">
        <v>3805.94</v>
      </c>
      <c r="G20" s="32"/>
      <c r="H20" s="33">
        <v>0</v>
      </c>
      <c r="I20" s="32"/>
      <c r="J20" s="33">
        <v>0</v>
      </c>
      <c r="L20" s="30">
        <f t="shared" si="1"/>
        <v>3740540.08</v>
      </c>
    </row>
    <row r="21" spans="1:12" ht="24" customHeight="1">
      <c r="A21" s="31" t="s">
        <v>635</v>
      </c>
      <c r="B21" s="32"/>
      <c r="C21" s="32"/>
      <c r="D21" s="32">
        <v>1479771.07</v>
      </c>
      <c r="E21" s="32"/>
      <c r="F21" s="32">
        <v>160729.94</v>
      </c>
      <c r="G21" s="32"/>
      <c r="H21" s="33">
        <v>0</v>
      </c>
      <c r="I21" s="32"/>
      <c r="J21" s="33">
        <v>35981.58</v>
      </c>
      <c r="L21" s="30">
        <f>+D21+F21+H21+J21</f>
        <v>1676482.59</v>
      </c>
    </row>
    <row r="22" spans="1:12" ht="24" customHeight="1">
      <c r="A22" s="31" t="s">
        <v>636</v>
      </c>
      <c r="B22" s="32"/>
      <c r="C22" s="32"/>
      <c r="D22" s="32">
        <v>5112517.09</v>
      </c>
      <c r="E22" s="32"/>
      <c r="F22" s="32">
        <v>110910.05</v>
      </c>
      <c r="G22" s="32"/>
      <c r="H22" s="33">
        <v>-7211.49</v>
      </c>
      <c r="I22" s="32"/>
      <c r="J22" s="33">
        <v>-143322.7</v>
      </c>
      <c r="L22" s="30">
        <f t="shared" si="1"/>
        <v>5072892.949999999</v>
      </c>
    </row>
    <row r="23" spans="1:12" ht="24" customHeight="1">
      <c r="A23" s="31" t="s">
        <v>637</v>
      </c>
      <c r="B23" s="32"/>
      <c r="C23" s="32"/>
      <c r="D23" s="32">
        <v>7630022.95</v>
      </c>
      <c r="E23" s="32"/>
      <c r="F23" s="32">
        <v>198791.78</v>
      </c>
      <c r="G23" s="32"/>
      <c r="H23" s="33">
        <v>0</v>
      </c>
      <c r="I23" s="32"/>
      <c r="J23" s="33">
        <v>-180425.55</v>
      </c>
      <c r="L23" s="30">
        <f t="shared" si="1"/>
        <v>7648389.180000001</v>
      </c>
    </row>
    <row r="24" spans="1:12" ht="24" customHeight="1">
      <c r="A24" s="31" t="s">
        <v>638</v>
      </c>
      <c r="B24" s="32"/>
      <c r="C24" s="32"/>
      <c r="D24" s="32">
        <v>4591616.86</v>
      </c>
      <c r="E24" s="32"/>
      <c r="F24" s="32">
        <v>478238.15</v>
      </c>
      <c r="G24" s="32"/>
      <c r="H24" s="33">
        <v>0</v>
      </c>
      <c r="I24" s="32"/>
      <c r="J24" s="33">
        <v>0</v>
      </c>
      <c r="L24" s="30">
        <f t="shared" si="1"/>
        <v>5069855.010000001</v>
      </c>
    </row>
    <row r="25" spans="1:12" ht="24" customHeight="1">
      <c r="A25" s="31" t="s">
        <v>639</v>
      </c>
      <c r="B25" s="32"/>
      <c r="C25" s="32"/>
      <c r="D25" s="32">
        <v>685440.76</v>
      </c>
      <c r="E25" s="32"/>
      <c r="F25" s="32">
        <v>0</v>
      </c>
      <c r="G25" s="32"/>
      <c r="H25" s="33">
        <v>0</v>
      </c>
      <c r="I25" s="32"/>
      <c r="J25" s="33">
        <v>-685440.76</v>
      </c>
      <c r="L25" s="30">
        <f t="shared" si="1"/>
        <v>0</v>
      </c>
    </row>
    <row r="26" spans="1:12" ht="24" customHeight="1">
      <c r="A26" s="31" t="s">
        <v>640</v>
      </c>
      <c r="B26" s="32"/>
      <c r="C26" s="32"/>
      <c r="D26" s="32">
        <v>1523205.63</v>
      </c>
      <c r="E26" s="32"/>
      <c r="F26" s="32">
        <v>0</v>
      </c>
      <c r="G26" s="32"/>
      <c r="H26" s="33">
        <v>0</v>
      </c>
      <c r="I26" s="32"/>
      <c r="J26" s="33">
        <v>-1523205.63</v>
      </c>
      <c r="L26" s="30">
        <f t="shared" si="1"/>
        <v>0</v>
      </c>
    </row>
    <row r="27" spans="1:12" ht="24" customHeight="1">
      <c r="A27" s="31" t="s">
        <v>641</v>
      </c>
      <c r="B27" s="32"/>
      <c r="C27" s="32"/>
      <c r="D27" s="32">
        <v>36697985.16</v>
      </c>
      <c r="E27" s="32"/>
      <c r="F27" s="32">
        <v>13426933.77</v>
      </c>
      <c r="G27" s="32"/>
      <c r="H27" s="33">
        <v>-247426.23</v>
      </c>
      <c r="I27" s="32"/>
      <c r="J27" s="33">
        <v>0</v>
      </c>
      <c r="L27" s="30">
        <f t="shared" si="1"/>
        <v>49877492.699999996</v>
      </c>
    </row>
    <row r="28" spans="1:12" ht="24" customHeight="1">
      <c r="A28" s="31"/>
      <c r="B28" s="32" t="s">
        <v>428</v>
      </c>
      <c r="C28" s="32"/>
      <c r="D28" s="37">
        <f>SUM(D19:D27)</f>
        <v>82238584.77</v>
      </c>
      <c r="E28" s="32"/>
      <c r="F28" s="37">
        <f>SUM(F19:F27)</f>
        <v>15154040.42</v>
      </c>
      <c r="G28" s="33"/>
      <c r="H28" s="37">
        <f>SUM(H19:H27)</f>
        <v>-254637.72</v>
      </c>
      <c r="I28" s="32"/>
      <c r="J28" s="37">
        <f>SUM(J19:J27)</f>
        <v>-2530569.4</v>
      </c>
      <c r="L28" s="37">
        <f>SUM(L19:L27)</f>
        <v>94607418.07</v>
      </c>
    </row>
    <row r="29" spans="1:12" ht="24" customHeight="1" thickBot="1">
      <c r="A29" s="31" t="s">
        <v>642</v>
      </c>
      <c r="C29" s="32"/>
      <c r="D29" s="41">
        <f>+D17-D28</f>
        <v>148510625.45000005</v>
      </c>
      <c r="E29" s="32"/>
      <c r="F29" s="42"/>
      <c r="G29" s="32"/>
      <c r="H29" s="33"/>
      <c r="I29" s="32"/>
      <c r="J29" s="33"/>
      <c r="L29" s="41">
        <f>+L17-L28</f>
        <v>162619670.63</v>
      </c>
    </row>
    <row r="30" spans="1:10" ht="24" customHeight="1" thickTop="1">
      <c r="A30" s="31" t="s">
        <v>643</v>
      </c>
      <c r="C30" s="32" t="s">
        <v>42</v>
      </c>
      <c r="D30" s="32"/>
      <c r="E30" s="32"/>
      <c r="F30" s="32"/>
      <c r="G30" s="32"/>
      <c r="H30" s="33"/>
      <c r="I30" s="32"/>
      <c r="J30" s="33"/>
    </row>
    <row r="31" spans="1:10" ht="24" customHeight="1">
      <c r="A31" s="31" t="s">
        <v>305</v>
      </c>
      <c r="C31" s="32"/>
      <c r="D31" s="32"/>
      <c r="E31" s="32"/>
      <c r="F31" s="32"/>
      <c r="G31" s="32"/>
      <c r="H31" s="33"/>
      <c r="I31" s="32"/>
      <c r="J31" s="33"/>
    </row>
    <row r="32" spans="1:10" ht="24" customHeight="1">
      <c r="A32" s="31" t="s">
        <v>306</v>
      </c>
      <c r="C32" s="32"/>
      <c r="D32" s="32"/>
      <c r="E32" s="32"/>
      <c r="F32" s="32"/>
      <c r="G32" s="32"/>
      <c r="H32" s="33"/>
      <c r="I32" s="32"/>
      <c r="J32" s="33"/>
    </row>
    <row r="33" spans="1:10" ht="24" customHeight="1">
      <c r="A33" s="31" t="s">
        <v>245</v>
      </c>
      <c r="C33" s="32"/>
      <c r="D33" s="32"/>
      <c r="E33" s="32"/>
      <c r="F33" s="32"/>
      <c r="G33" s="32"/>
      <c r="H33" s="33"/>
      <c r="I33" s="32"/>
      <c r="J33" s="33"/>
    </row>
    <row r="34" ht="24.75" customHeight="1">
      <c r="A34" s="31" t="s">
        <v>246</v>
      </c>
    </row>
    <row r="35" ht="24.75" customHeight="1">
      <c r="A35" s="31" t="s">
        <v>341</v>
      </c>
    </row>
    <row r="36" ht="24.75" customHeight="1">
      <c r="A36" s="31"/>
    </row>
    <row r="37" spans="1:12" ht="19.5" customHeight="1">
      <c r="A37" s="153" t="s">
        <v>416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</row>
    <row r="38" spans="1:10" ht="17.25" customHeight="1">
      <c r="A38" s="31"/>
      <c r="C38" s="32"/>
      <c r="D38" s="32"/>
      <c r="E38" s="32"/>
      <c r="F38" s="32"/>
      <c r="G38" s="32"/>
      <c r="H38" s="33"/>
      <c r="I38" s="32"/>
      <c r="J38" s="33"/>
    </row>
    <row r="39" spans="1:12" ht="24.75" customHeight="1">
      <c r="A39" s="31"/>
      <c r="B39" s="31"/>
      <c r="C39" s="32"/>
      <c r="D39" s="154" t="s">
        <v>477</v>
      </c>
      <c r="E39" s="154"/>
      <c r="F39" s="154"/>
      <c r="G39" s="154"/>
      <c r="H39" s="154"/>
      <c r="I39" s="154"/>
      <c r="J39" s="154"/>
      <c r="K39" s="154"/>
      <c r="L39" s="154"/>
    </row>
    <row r="40" spans="1:12" ht="24.75" customHeight="1">
      <c r="A40" s="31"/>
      <c r="B40" s="31"/>
      <c r="C40" s="32"/>
      <c r="D40" s="34" t="s">
        <v>408</v>
      </c>
      <c r="E40" s="35"/>
      <c r="F40" s="36" t="s">
        <v>444</v>
      </c>
      <c r="G40" s="35"/>
      <c r="H40" s="36" t="s">
        <v>445</v>
      </c>
      <c r="I40" s="36"/>
      <c r="J40" s="36" t="s">
        <v>456</v>
      </c>
      <c r="K40" s="37"/>
      <c r="L40" s="34" t="s">
        <v>569</v>
      </c>
    </row>
    <row r="41" spans="1:10" ht="24.75" customHeight="1">
      <c r="A41" s="31" t="s">
        <v>631</v>
      </c>
      <c r="B41" s="31"/>
      <c r="C41" s="32"/>
      <c r="D41" s="32"/>
      <c r="E41" s="32"/>
      <c r="F41" s="32"/>
      <c r="G41" s="32"/>
      <c r="H41" s="38"/>
      <c r="I41" s="39"/>
      <c r="J41" s="38"/>
    </row>
    <row r="42" spans="1:12" ht="24.75" customHeight="1">
      <c r="A42" s="31" t="s">
        <v>293</v>
      </c>
      <c r="B42" s="31"/>
      <c r="C42" s="32"/>
      <c r="D42" s="32">
        <v>0</v>
      </c>
      <c r="E42" s="32"/>
      <c r="F42" s="32">
        <v>7707800</v>
      </c>
      <c r="G42" s="32"/>
      <c r="H42" s="40">
        <v>0</v>
      </c>
      <c r="I42" s="39"/>
      <c r="J42" s="40">
        <v>0</v>
      </c>
      <c r="L42" s="30">
        <f aca="true" t="shared" si="2" ref="L42:L49">+D42+F42+H42+J42</f>
        <v>7707800</v>
      </c>
    </row>
    <row r="43" spans="1:12" ht="24.75" customHeight="1">
      <c r="A43" s="31" t="s">
        <v>633</v>
      </c>
      <c r="B43" s="31"/>
      <c r="C43" s="32"/>
      <c r="D43" s="32">
        <v>0</v>
      </c>
      <c r="E43" s="32"/>
      <c r="F43" s="32">
        <v>36092200</v>
      </c>
      <c r="G43" s="32"/>
      <c r="H43" s="40">
        <v>0</v>
      </c>
      <c r="I43" s="39"/>
      <c r="J43" s="40">
        <v>0</v>
      </c>
      <c r="L43" s="30">
        <f t="shared" si="2"/>
        <v>36092200</v>
      </c>
    </row>
    <row r="44" spans="1:12" ht="24.75" customHeight="1">
      <c r="A44" s="31" t="s">
        <v>634</v>
      </c>
      <c r="B44" s="31"/>
      <c r="C44" s="32"/>
      <c r="D44" s="32">
        <v>0</v>
      </c>
      <c r="E44" s="32"/>
      <c r="F44" s="32">
        <v>11000</v>
      </c>
      <c r="G44" s="32"/>
      <c r="H44" s="40">
        <v>0</v>
      </c>
      <c r="I44" s="39"/>
      <c r="J44" s="40">
        <v>0</v>
      </c>
      <c r="L44" s="30">
        <f t="shared" si="2"/>
        <v>11000</v>
      </c>
    </row>
    <row r="45" spans="1:12" ht="24.75" customHeight="1">
      <c r="A45" s="31" t="s">
        <v>635</v>
      </c>
      <c r="B45" s="32"/>
      <c r="D45" s="32">
        <v>1049792.28</v>
      </c>
      <c r="E45" s="32"/>
      <c r="F45" s="32">
        <v>1325585.37</v>
      </c>
      <c r="G45" s="32"/>
      <c r="H45" s="32">
        <v>0</v>
      </c>
      <c r="I45" s="32"/>
      <c r="J45" s="32">
        <v>0</v>
      </c>
      <c r="L45" s="30">
        <f t="shared" si="2"/>
        <v>2375377.6500000004</v>
      </c>
    </row>
    <row r="46" spans="1:12" ht="24.75" customHeight="1">
      <c r="A46" s="31" t="s">
        <v>636</v>
      </c>
      <c r="B46" s="32"/>
      <c r="D46" s="32">
        <v>4747573.14</v>
      </c>
      <c r="E46" s="32"/>
      <c r="F46" s="32">
        <v>534439.53</v>
      </c>
      <c r="G46" s="32"/>
      <c r="H46" s="32">
        <v>-9252.34</v>
      </c>
      <c r="I46" s="32"/>
      <c r="J46" s="32">
        <v>-152848.54</v>
      </c>
      <c r="L46" s="30">
        <f t="shared" si="2"/>
        <v>5119911.79</v>
      </c>
    </row>
    <row r="47" spans="1:12" ht="24.75" customHeight="1">
      <c r="A47" s="31" t="s">
        <v>637</v>
      </c>
      <c r="B47" s="32"/>
      <c r="D47" s="32">
        <v>4297456.64</v>
      </c>
      <c r="E47" s="32"/>
      <c r="F47" s="32">
        <v>1048770.94</v>
      </c>
      <c r="G47" s="32"/>
      <c r="H47" s="32">
        <v>0</v>
      </c>
      <c r="I47" s="32"/>
      <c r="J47" s="32">
        <v>-185344.12</v>
      </c>
      <c r="L47" s="30">
        <f t="shared" si="2"/>
        <v>5160883.46</v>
      </c>
    </row>
    <row r="48" spans="1:12" ht="24.75" customHeight="1">
      <c r="A48" s="31" t="s">
        <v>638</v>
      </c>
      <c r="B48" s="32"/>
      <c r="D48" s="32">
        <v>6373025.79</v>
      </c>
      <c r="E48" s="32"/>
      <c r="F48" s="32">
        <v>3413094.52</v>
      </c>
      <c r="G48" s="32"/>
      <c r="H48" s="32">
        <v>0</v>
      </c>
      <c r="I48" s="32"/>
      <c r="J48" s="32">
        <v>0</v>
      </c>
      <c r="L48" s="30">
        <f t="shared" si="2"/>
        <v>9786120.31</v>
      </c>
    </row>
    <row r="49" spans="1:12" ht="24.75" customHeight="1">
      <c r="A49" s="31" t="s">
        <v>641</v>
      </c>
      <c r="B49" s="32"/>
      <c r="D49" s="32">
        <v>80064862.7</v>
      </c>
      <c r="E49" s="32"/>
      <c r="F49" s="32">
        <v>89609194.16</v>
      </c>
      <c r="G49" s="32"/>
      <c r="H49" s="33">
        <v>-7359321.3</v>
      </c>
      <c r="I49" s="32"/>
      <c r="J49" s="33">
        <v>0</v>
      </c>
      <c r="L49" s="30">
        <f t="shared" si="2"/>
        <v>162314735.56</v>
      </c>
    </row>
    <row r="50" spans="1:12" ht="24.75" customHeight="1">
      <c r="A50" s="31"/>
      <c r="B50" s="32" t="s">
        <v>428</v>
      </c>
      <c r="D50" s="35">
        <f>SUM(D42:D49)</f>
        <v>96532710.55</v>
      </c>
      <c r="E50" s="32"/>
      <c r="F50" s="35">
        <f>SUM(F42:F49)</f>
        <v>139742084.51999998</v>
      </c>
      <c r="G50" s="32"/>
      <c r="H50" s="35">
        <f>SUM(H42:H49)</f>
        <v>-7368573.64</v>
      </c>
      <c r="I50" s="32"/>
      <c r="J50" s="35">
        <f>SUM(J42:J49)</f>
        <v>-338192.66000000003</v>
      </c>
      <c r="L50" s="35">
        <f>SUM(L42:L49)</f>
        <v>228568028.77</v>
      </c>
    </row>
    <row r="51" spans="1:10" ht="24.75" customHeight="1">
      <c r="A51" s="31" t="s">
        <v>632</v>
      </c>
      <c r="C51" s="32"/>
      <c r="D51" s="32"/>
      <c r="E51" s="32"/>
      <c r="F51" s="32"/>
      <c r="G51" s="32"/>
      <c r="H51" s="33"/>
      <c r="I51" s="32"/>
      <c r="J51" s="33"/>
    </row>
    <row r="52" spans="1:12" ht="24.75" customHeight="1">
      <c r="A52" s="31" t="s">
        <v>633</v>
      </c>
      <c r="C52" s="32"/>
      <c r="D52" s="32">
        <v>0</v>
      </c>
      <c r="E52" s="32"/>
      <c r="F52" s="32">
        <v>254394.32</v>
      </c>
      <c r="G52" s="32"/>
      <c r="H52" s="33">
        <v>0</v>
      </c>
      <c r="I52" s="32"/>
      <c r="J52" s="33">
        <v>0</v>
      </c>
      <c r="L52" s="30">
        <f aca="true" t="shared" si="3" ref="L52:L57">+D52+F52+H52+J52</f>
        <v>254394.32</v>
      </c>
    </row>
    <row r="53" spans="1:12" ht="24.75" customHeight="1">
      <c r="A53" s="31" t="s">
        <v>634</v>
      </c>
      <c r="C53" s="32"/>
      <c r="D53" s="32">
        <v>0</v>
      </c>
      <c r="E53" s="32"/>
      <c r="F53" s="32">
        <v>137.5</v>
      </c>
      <c r="G53" s="32"/>
      <c r="H53" s="33">
        <v>0</v>
      </c>
      <c r="I53" s="32"/>
      <c r="J53" s="33">
        <v>0</v>
      </c>
      <c r="L53" s="30">
        <f t="shared" si="3"/>
        <v>137.5</v>
      </c>
    </row>
    <row r="54" spans="1:12" ht="24.75" customHeight="1">
      <c r="A54" s="31" t="s">
        <v>635</v>
      </c>
      <c r="B54" s="32"/>
      <c r="C54" s="32"/>
      <c r="D54" s="32">
        <v>667119.62</v>
      </c>
      <c r="E54" s="32"/>
      <c r="F54" s="32">
        <v>158895.72</v>
      </c>
      <c r="G54" s="32"/>
      <c r="H54" s="33">
        <v>0</v>
      </c>
      <c r="I54" s="32"/>
      <c r="J54" s="33">
        <v>0</v>
      </c>
      <c r="L54" s="30">
        <f t="shared" si="3"/>
        <v>826015.34</v>
      </c>
    </row>
    <row r="55" spans="1:12" ht="24.75" customHeight="1">
      <c r="A55" s="31" t="s">
        <v>636</v>
      </c>
      <c r="B55" s="32"/>
      <c r="C55" s="32"/>
      <c r="D55" s="32">
        <v>4328262.38</v>
      </c>
      <c r="E55" s="32"/>
      <c r="F55" s="32">
        <v>110910.05</v>
      </c>
      <c r="G55" s="32"/>
      <c r="H55" s="33">
        <v>-7211.49</v>
      </c>
      <c r="I55" s="32"/>
      <c r="J55" s="33">
        <v>-143322.7</v>
      </c>
      <c r="L55" s="30">
        <f t="shared" si="3"/>
        <v>4288638.239999999</v>
      </c>
    </row>
    <row r="56" spans="1:12" ht="24.75" customHeight="1">
      <c r="A56" s="31" t="s">
        <v>637</v>
      </c>
      <c r="B56" s="32"/>
      <c r="C56" s="32"/>
      <c r="D56" s="32">
        <v>3667642.98</v>
      </c>
      <c r="E56" s="32"/>
      <c r="F56" s="32">
        <v>198791.78</v>
      </c>
      <c r="G56" s="32"/>
      <c r="H56" s="33">
        <v>0</v>
      </c>
      <c r="I56" s="32"/>
      <c r="J56" s="33">
        <v>-180425.55</v>
      </c>
      <c r="L56" s="30">
        <f t="shared" si="3"/>
        <v>3686009.21</v>
      </c>
    </row>
    <row r="57" spans="1:12" ht="24.75" customHeight="1">
      <c r="A57" s="31" t="s">
        <v>638</v>
      </c>
      <c r="B57" s="32"/>
      <c r="C57" s="32"/>
      <c r="D57" s="32">
        <v>4469895.31</v>
      </c>
      <c r="E57" s="32"/>
      <c r="F57" s="32">
        <v>478238.15</v>
      </c>
      <c r="G57" s="32"/>
      <c r="H57" s="33">
        <v>0</v>
      </c>
      <c r="I57" s="32"/>
      <c r="J57" s="33">
        <v>0</v>
      </c>
      <c r="L57" s="30">
        <f t="shared" si="3"/>
        <v>4948133.46</v>
      </c>
    </row>
    <row r="58" spans="1:12" ht="24.75" customHeight="1">
      <c r="A58" s="31" t="s">
        <v>641</v>
      </c>
      <c r="B58" s="32"/>
      <c r="C58" s="32"/>
      <c r="D58" s="32">
        <v>24591547.58</v>
      </c>
      <c r="E58" s="32"/>
      <c r="F58" s="32">
        <v>11860254.48</v>
      </c>
      <c r="G58" s="32"/>
      <c r="H58" s="33">
        <v>-247426.23</v>
      </c>
      <c r="I58" s="32"/>
      <c r="J58" s="33">
        <v>0</v>
      </c>
      <c r="L58" s="30">
        <f>+D58+F58+H58+J58</f>
        <v>36204375.830000006</v>
      </c>
    </row>
    <row r="59" spans="1:12" ht="24.75" customHeight="1">
      <c r="A59" s="31"/>
      <c r="B59" s="32" t="s">
        <v>428</v>
      </c>
      <c r="C59" s="32"/>
      <c r="D59" s="37">
        <f>SUM(D54:D58)</f>
        <v>37724467.87</v>
      </c>
      <c r="E59" s="32"/>
      <c r="F59" s="37">
        <f>SUM(F52:F58)</f>
        <v>13061622</v>
      </c>
      <c r="G59" s="33"/>
      <c r="H59" s="37">
        <f>SUM(H54:H58)</f>
        <v>-254637.72</v>
      </c>
      <c r="I59" s="32"/>
      <c r="J59" s="37">
        <f>SUM(J54:J58)</f>
        <v>-323748.25</v>
      </c>
      <c r="L59" s="37">
        <f>SUM(L52:L58)</f>
        <v>50207703.900000006</v>
      </c>
    </row>
    <row r="60" spans="1:12" ht="24.75" customHeight="1" thickBot="1">
      <c r="A60" s="31" t="s">
        <v>642</v>
      </c>
      <c r="C60" s="32"/>
      <c r="D60" s="41">
        <f>+D50-D59</f>
        <v>58808242.68</v>
      </c>
      <c r="E60" s="32"/>
      <c r="F60" s="42"/>
      <c r="G60" s="32"/>
      <c r="H60" s="33"/>
      <c r="I60" s="32"/>
      <c r="J60" s="33"/>
      <c r="L60" s="41">
        <f>+L50-L59</f>
        <v>178360324.87</v>
      </c>
    </row>
    <row r="61" spans="1:10" ht="24.75" customHeight="1" thickTop="1">
      <c r="A61" s="31" t="s">
        <v>643</v>
      </c>
      <c r="C61" s="32" t="s">
        <v>345</v>
      </c>
      <c r="D61" s="32"/>
      <c r="E61" s="32"/>
      <c r="F61" s="32"/>
      <c r="G61" s="32"/>
      <c r="H61" s="33"/>
      <c r="I61" s="32"/>
      <c r="J61" s="33"/>
    </row>
    <row r="62" spans="1:10" ht="24.75" customHeight="1">
      <c r="A62" s="31" t="s">
        <v>570</v>
      </c>
      <c r="C62" s="32"/>
      <c r="D62" s="32"/>
      <c r="E62" s="32"/>
      <c r="F62" s="32"/>
      <c r="G62" s="32"/>
      <c r="H62" s="33"/>
      <c r="I62" s="32"/>
      <c r="J62" s="33"/>
    </row>
    <row r="63" spans="1:10" ht="24.75" customHeight="1">
      <c r="A63" s="31" t="s">
        <v>304</v>
      </c>
      <c r="C63" s="32"/>
      <c r="D63" s="32"/>
      <c r="E63" s="32"/>
      <c r="F63" s="32"/>
      <c r="G63" s="32"/>
      <c r="H63" s="33"/>
      <c r="I63" s="32"/>
      <c r="J63" s="33"/>
    </row>
    <row r="64" spans="1:10" ht="24.75" customHeight="1">
      <c r="A64" s="31" t="s">
        <v>294</v>
      </c>
      <c r="C64" s="32"/>
      <c r="D64" s="32"/>
      <c r="E64" s="32"/>
      <c r="F64" s="32"/>
      <c r="G64" s="32"/>
      <c r="H64" s="33"/>
      <c r="I64" s="32"/>
      <c r="J64" s="33"/>
    </row>
    <row r="65" ht="24.75" customHeight="1">
      <c r="A65" s="31" t="s">
        <v>571</v>
      </c>
    </row>
    <row r="66" ht="24.75" customHeight="1">
      <c r="A66" s="30" t="s">
        <v>520</v>
      </c>
    </row>
    <row r="67" ht="24.75" customHeight="1"/>
  </sheetData>
  <mergeCells count="4">
    <mergeCell ref="A1:L1"/>
    <mergeCell ref="D4:L4"/>
    <mergeCell ref="A37:L37"/>
    <mergeCell ref="D39:L39"/>
  </mergeCells>
  <printOptions/>
  <pageMargins left="0.43" right="0.19" top="0.48" bottom="0.25" header="0.26" footer="0.16"/>
  <pageSetup horizontalDpi="180" verticalDpi="18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2"/>
  <sheetViews>
    <sheetView zoomScale="90" zoomScaleNormal="90" workbookViewId="0" topLeftCell="A1">
      <selection activeCell="G97" sqref="G97"/>
    </sheetView>
  </sheetViews>
  <sheetFormatPr defaultColWidth="9.140625" defaultRowHeight="26.25" customHeight="1"/>
  <cols>
    <col min="1" max="3" width="9.140625" style="74" customWidth="1"/>
    <col min="4" max="4" width="10.28125" style="74" customWidth="1"/>
    <col min="5" max="5" width="15.57421875" style="74" customWidth="1"/>
    <col min="6" max="6" width="0.9921875" style="74" customWidth="1"/>
    <col min="7" max="7" width="15.57421875" style="74" customWidth="1"/>
    <col min="8" max="8" width="1.1484375" style="74" customWidth="1"/>
    <col min="9" max="9" width="15.57421875" style="74" customWidth="1"/>
    <col min="10" max="10" width="0.85546875" style="74" customWidth="1"/>
    <col min="11" max="11" width="15.57421875" style="74" customWidth="1"/>
    <col min="12" max="12" width="6.28125" style="74" customWidth="1"/>
    <col min="13" max="13" width="4.00390625" style="74" customWidth="1"/>
    <col min="14" max="16384" width="9.140625" style="74" customWidth="1"/>
  </cols>
  <sheetData>
    <row r="1" spans="1:11" ht="24.75" customHeight="1">
      <c r="A1" s="142" t="s">
        <v>551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24.75" customHeight="1"/>
    <row r="3" spans="1:10" ht="24.75" customHeight="1">
      <c r="A3" s="75" t="s">
        <v>17</v>
      </c>
      <c r="B3" s="76"/>
      <c r="C3" s="76"/>
      <c r="D3" s="76"/>
      <c r="E3" s="76"/>
      <c r="F3" s="76"/>
      <c r="G3" s="76"/>
      <c r="H3" s="76"/>
      <c r="I3" s="76"/>
      <c r="J3" s="76"/>
    </row>
    <row r="4" spans="1:11" ht="24.75" customHeight="1">
      <c r="A4" s="75"/>
      <c r="B4" s="76"/>
      <c r="C4" s="76"/>
      <c r="D4" s="76"/>
      <c r="E4" s="143" t="s">
        <v>478</v>
      </c>
      <c r="F4" s="143"/>
      <c r="G4" s="143"/>
      <c r="H4" s="76"/>
      <c r="I4" s="143" t="s">
        <v>477</v>
      </c>
      <c r="J4" s="143"/>
      <c r="K4" s="143"/>
    </row>
    <row r="5" spans="1:11" ht="24.75" customHeight="1">
      <c r="A5" s="75"/>
      <c r="B5" s="76"/>
      <c r="C5" s="76"/>
      <c r="D5" s="76"/>
      <c r="E5" s="78"/>
      <c r="F5" s="79" t="s">
        <v>560</v>
      </c>
      <c r="G5" s="80"/>
      <c r="H5" s="76"/>
      <c r="I5" s="80"/>
      <c r="J5" s="79" t="s">
        <v>560</v>
      </c>
      <c r="K5" s="80"/>
    </row>
    <row r="6" spans="1:11" ht="24.75" customHeight="1">
      <c r="A6" s="75"/>
      <c r="B6" s="76" t="s">
        <v>644</v>
      </c>
      <c r="C6" s="76"/>
      <c r="D6" s="76"/>
      <c r="E6" s="76">
        <v>0</v>
      </c>
      <c r="F6" s="76"/>
      <c r="G6" s="76">
        <v>18254966.18</v>
      </c>
      <c r="H6" s="76"/>
      <c r="I6" s="76">
        <v>0</v>
      </c>
      <c r="J6" s="76"/>
      <c r="K6" s="76">
        <v>12177386.75</v>
      </c>
    </row>
    <row r="7" spans="1:4" ht="24.75" customHeight="1">
      <c r="A7" s="75"/>
      <c r="B7" s="76" t="s">
        <v>572</v>
      </c>
      <c r="C7" s="76"/>
      <c r="D7" s="76"/>
    </row>
    <row r="8" spans="1:11" ht="24.75" customHeight="1">
      <c r="A8" s="75"/>
      <c r="B8" s="76" t="s">
        <v>573</v>
      </c>
      <c r="D8" s="76"/>
      <c r="E8" s="81">
        <v>0</v>
      </c>
      <c r="F8" s="76"/>
      <c r="G8" s="81">
        <v>106000000</v>
      </c>
      <c r="H8" s="76"/>
      <c r="I8" s="81">
        <v>0</v>
      </c>
      <c r="J8" s="76"/>
      <c r="K8" s="81">
        <v>68000000</v>
      </c>
    </row>
    <row r="9" spans="1:11" ht="24.75" customHeight="1">
      <c r="A9" s="75"/>
      <c r="B9" s="74" t="s">
        <v>574</v>
      </c>
      <c r="D9" s="76"/>
      <c r="E9" s="82"/>
      <c r="F9" s="82"/>
      <c r="G9" s="82"/>
      <c r="H9" s="82"/>
      <c r="I9" s="82"/>
      <c r="J9" s="82"/>
      <c r="K9" s="82"/>
    </row>
    <row r="10" spans="1:11" ht="24.75" customHeight="1">
      <c r="A10" s="75"/>
      <c r="B10" s="76" t="s">
        <v>105</v>
      </c>
      <c r="C10" s="76"/>
      <c r="D10" s="76"/>
      <c r="E10" s="81">
        <v>140000000</v>
      </c>
      <c r="F10" s="76"/>
      <c r="G10" s="81">
        <v>0</v>
      </c>
      <c r="H10" s="76"/>
      <c r="I10" s="81">
        <v>140000000</v>
      </c>
      <c r="J10" s="76"/>
      <c r="K10" s="81">
        <v>0</v>
      </c>
    </row>
    <row r="11" spans="1:11" ht="24.75" customHeight="1">
      <c r="A11" s="75"/>
      <c r="B11" s="76" t="s">
        <v>106</v>
      </c>
      <c r="C11" s="76"/>
      <c r="D11" s="76"/>
      <c r="E11" s="81">
        <v>95000000</v>
      </c>
      <c r="F11" s="76"/>
      <c r="G11" s="81">
        <v>0</v>
      </c>
      <c r="H11" s="76"/>
      <c r="I11" s="81">
        <v>95000000</v>
      </c>
      <c r="J11" s="76"/>
      <c r="K11" s="81">
        <v>0</v>
      </c>
    </row>
    <row r="12" spans="1:11" ht="24.75" customHeight="1" thickBot="1">
      <c r="A12" s="75"/>
      <c r="B12" s="76"/>
      <c r="C12" s="76" t="s">
        <v>428</v>
      </c>
      <c r="D12" s="76"/>
      <c r="E12" s="83">
        <f>SUM(E6:E11)</f>
        <v>235000000</v>
      </c>
      <c r="F12" s="76"/>
      <c r="G12" s="83">
        <f>SUM(G6:G11)</f>
        <v>124254966.18</v>
      </c>
      <c r="H12" s="76"/>
      <c r="I12" s="83">
        <f>SUM(I6:I11)</f>
        <v>235000000</v>
      </c>
      <c r="J12" s="76"/>
      <c r="K12" s="83">
        <f>SUM(K6:K11)</f>
        <v>80177386.75</v>
      </c>
    </row>
    <row r="13" spans="1:11" ht="24.75" customHeight="1" thickTop="1">
      <c r="A13" s="75" t="s">
        <v>247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1" ht="24.75" customHeight="1">
      <c r="A14" s="75" t="s">
        <v>248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1:10" ht="24.75" customHeight="1">
      <c r="A15" s="75" t="s">
        <v>107</v>
      </c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24.75" customHeight="1">
      <c r="A16" s="75" t="s">
        <v>249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24.75" customHeight="1">
      <c r="A17" s="75" t="s">
        <v>498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24.75" customHeight="1">
      <c r="A18" s="75" t="s">
        <v>250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24.75" customHeight="1">
      <c r="A19" s="75" t="s">
        <v>162</v>
      </c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24.75" customHeight="1">
      <c r="A20" s="75" t="s">
        <v>251</v>
      </c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24.75" customHeight="1">
      <c r="A21" s="75" t="s">
        <v>497</v>
      </c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24.75" customHeight="1">
      <c r="A22" s="75" t="s">
        <v>118</v>
      </c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24.75" customHeight="1">
      <c r="A23" s="75" t="s">
        <v>252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24.75" customHeight="1">
      <c r="A24" s="75" t="s">
        <v>253</v>
      </c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24.75" customHeight="1">
      <c r="A25" s="75" t="s">
        <v>254</v>
      </c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24.75" customHeight="1">
      <c r="A26" s="75" t="s">
        <v>579</v>
      </c>
      <c r="B26" s="76"/>
      <c r="C26" s="76"/>
      <c r="D26" s="76"/>
      <c r="E26" s="76"/>
      <c r="F26" s="76"/>
      <c r="G26" s="76"/>
      <c r="H26" s="76"/>
      <c r="I26" s="76"/>
      <c r="J26" s="76"/>
    </row>
    <row r="27" ht="24.75" customHeight="1">
      <c r="A27" s="75" t="s">
        <v>18</v>
      </c>
    </row>
    <row r="28" spans="1:11" ht="24.75" customHeight="1">
      <c r="A28" s="75"/>
      <c r="E28" s="143" t="s">
        <v>478</v>
      </c>
      <c r="F28" s="143"/>
      <c r="G28" s="143"/>
      <c r="H28" s="76"/>
      <c r="I28" s="143" t="s">
        <v>477</v>
      </c>
      <c r="J28" s="143"/>
      <c r="K28" s="143"/>
    </row>
    <row r="29" spans="1:11" ht="24.75" customHeight="1">
      <c r="A29" s="75"/>
      <c r="E29" s="78"/>
      <c r="F29" s="79" t="s">
        <v>560</v>
      </c>
      <c r="G29" s="80"/>
      <c r="H29" s="76"/>
      <c r="I29" s="80"/>
      <c r="J29" s="79" t="s">
        <v>560</v>
      </c>
      <c r="K29" s="80"/>
    </row>
    <row r="30" spans="1:11" ht="24.75" customHeight="1">
      <c r="A30" s="75"/>
      <c r="B30" s="74" t="s">
        <v>380</v>
      </c>
      <c r="E30" s="74">
        <v>0</v>
      </c>
      <c r="G30" s="74">
        <v>2574626.2</v>
      </c>
      <c r="I30" s="74">
        <v>0</v>
      </c>
      <c r="K30" s="74">
        <v>0</v>
      </c>
    </row>
    <row r="31" spans="1:2" ht="24.75" customHeight="1">
      <c r="A31" s="75"/>
      <c r="B31" s="74" t="s">
        <v>382</v>
      </c>
    </row>
    <row r="32" spans="1:11" ht="24.75" customHeight="1">
      <c r="A32" s="75"/>
      <c r="B32" s="74" t="s">
        <v>381</v>
      </c>
      <c r="E32" s="74">
        <v>0</v>
      </c>
      <c r="G32" s="74">
        <v>-840960.66</v>
      </c>
      <c r="I32" s="74">
        <v>0</v>
      </c>
      <c r="K32" s="74">
        <v>0</v>
      </c>
    </row>
    <row r="33" spans="1:11" ht="24.75" customHeight="1" thickBot="1">
      <c r="A33" s="75"/>
      <c r="C33" s="74" t="s">
        <v>428</v>
      </c>
      <c r="E33" s="84">
        <f>SUM(E30:E32)</f>
        <v>0</v>
      </c>
      <c r="G33" s="84">
        <f>SUM(G30:G32)</f>
        <v>1733665.54</v>
      </c>
      <c r="I33" s="84">
        <f>SUM(I30:I32)</f>
        <v>0</v>
      </c>
      <c r="K33" s="84">
        <f>SUM(K30:K32)</f>
        <v>0</v>
      </c>
    </row>
    <row r="34" spans="1:11" ht="28.5" customHeight="1" thickTop="1">
      <c r="A34" s="142" t="s">
        <v>386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</row>
    <row r="35" spans="1:11" ht="28.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28.5" customHeight="1">
      <c r="A36" s="75" t="s">
        <v>255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1:11" ht="28.5" customHeight="1">
      <c r="A37" s="75" t="s">
        <v>256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1:11" ht="28.5" customHeight="1">
      <c r="A38" s="75" t="s">
        <v>295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ht="28.5" customHeight="1">
      <c r="A39" s="74" t="s">
        <v>19</v>
      </c>
    </row>
    <row r="40" spans="1:11" s="70" customFormat="1" ht="28.5" customHeight="1">
      <c r="A40" s="74"/>
      <c r="B40" s="74"/>
      <c r="C40" s="74"/>
      <c r="D40" s="74"/>
      <c r="E40" s="143" t="s">
        <v>478</v>
      </c>
      <c r="F40" s="143"/>
      <c r="G40" s="143"/>
      <c r="H40" s="76"/>
      <c r="I40" s="143" t="s">
        <v>477</v>
      </c>
      <c r="J40" s="143"/>
      <c r="K40" s="143"/>
    </row>
    <row r="41" spans="5:11" ht="28.5" customHeight="1">
      <c r="E41" s="78"/>
      <c r="F41" s="79" t="s">
        <v>560</v>
      </c>
      <c r="G41" s="80"/>
      <c r="H41" s="76"/>
      <c r="I41" s="80"/>
      <c r="J41" s="79" t="s">
        <v>560</v>
      </c>
      <c r="K41" s="80"/>
    </row>
    <row r="42" spans="2:11" ht="28.5" customHeight="1">
      <c r="B42" s="74" t="s">
        <v>455</v>
      </c>
      <c r="E42" s="74">
        <v>123754731</v>
      </c>
      <c r="G42" s="74">
        <v>126754731</v>
      </c>
      <c r="H42" s="76"/>
      <c r="I42" s="74">
        <v>123754731</v>
      </c>
      <c r="J42" s="85"/>
      <c r="K42" s="86">
        <v>126754731</v>
      </c>
    </row>
    <row r="43" spans="2:11" ht="28.5" customHeight="1">
      <c r="B43" s="74" t="s">
        <v>415</v>
      </c>
      <c r="E43" s="74">
        <v>0</v>
      </c>
      <c r="G43" s="74">
        <v>16185952.58</v>
      </c>
      <c r="I43" s="74">
        <v>0</v>
      </c>
      <c r="K43" s="74">
        <v>0</v>
      </c>
    </row>
    <row r="44" ht="28.5" customHeight="1">
      <c r="B44" s="74" t="s">
        <v>383</v>
      </c>
    </row>
    <row r="45" ht="28.5" customHeight="1">
      <c r="B45" s="74" t="s">
        <v>384</v>
      </c>
    </row>
    <row r="46" spans="2:11" ht="28.5" customHeight="1">
      <c r="B46" s="74" t="s">
        <v>385</v>
      </c>
      <c r="E46" s="87">
        <v>-9000000</v>
      </c>
      <c r="G46" s="87">
        <v>-8715591.68</v>
      </c>
      <c r="I46" s="87">
        <v>-9000000</v>
      </c>
      <c r="K46" s="87">
        <v>-6000000</v>
      </c>
    </row>
    <row r="47" ht="28.5" customHeight="1">
      <c r="B47" s="74" t="s">
        <v>296</v>
      </c>
    </row>
    <row r="48" spans="2:11" ht="28.5" customHeight="1" thickBot="1">
      <c r="B48" s="74" t="s">
        <v>297</v>
      </c>
      <c r="E48" s="88">
        <f>SUM(E41:E46)</f>
        <v>114754731</v>
      </c>
      <c r="G48" s="88">
        <f>SUM(G41:G46)</f>
        <v>134225091.9</v>
      </c>
      <c r="I48" s="89">
        <f>SUM(I41:I46)</f>
        <v>114754731</v>
      </c>
      <c r="K48" s="89">
        <f>SUM(K41:K46)</f>
        <v>120754731</v>
      </c>
    </row>
    <row r="49" spans="1:11" ht="28.5" customHeight="1" thickTop="1">
      <c r="A49" s="75" t="s">
        <v>20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ht="28.5" customHeight="1">
      <c r="A50" s="75" t="s">
        <v>258</v>
      </c>
      <c r="B50" s="76"/>
      <c r="C50" s="76"/>
      <c r="D50" s="76"/>
      <c r="E50" s="76"/>
      <c r="F50" s="76"/>
      <c r="G50" s="76"/>
      <c r="H50" s="76"/>
      <c r="I50" s="81"/>
      <c r="J50" s="76"/>
      <c r="K50" s="81"/>
    </row>
    <row r="51" spans="1:11" ht="28.5" customHeight="1">
      <c r="A51" s="75" t="s">
        <v>257</v>
      </c>
      <c r="B51" s="76"/>
      <c r="C51" s="76"/>
      <c r="D51" s="76"/>
      <c r="E51" s="76"/>
      <c r="F51" s="76"/>
      <c r="G51" s="76"/>
      <c r="H51" s="76"/>
      <c r="I51" s="81"/>
      <c r="J51" s="76"/>
      <c r="K51" s="81"/>
    </row>
    <row r="52" spans="1:11" ht="28.5" customHeight="1">
      <c r="A52" s="75" t="s">
        <v>259</v>
      </c>
      <c r="B52" s="76"/>
      <c r="C52" s="76"/>
      <c r="D52" s="76"/>
      <c r="E52" s="76"/>
      <c r="F52" s="76"/>
      <c r="G52" s="76"/>
      <c r="H52" s="76"/>
      <c r="I52" s="81"/>
      <c r="J52" s="76"/>
      <c r="K52" s="81"/>
    </row>
    <row r="53" spans="1:11" ht="28.5" customHeight="1">
      <c r="A53" s="75" t="s">
        <v>260</v>
      </c>
      <c r="B53" s="76"/>
      <c r="C53" s="76"/>
      <c r="D53" s="76"/>
      <c r="E53" s="76"/>
      <c r="F53" s="76"/>
      <c r="G53" s="76"/>
      <c r="H53" s="76"/>
      <c r="I53" s="81"/>
      <c r="J53" s="76"/>
      <c r="K53" s="81"/>
    </row>
    <row r="54" spans="1:11" ht="28.5" customHeight="1">
      <c r="A54" s="75" t="s">
        <v>261</v>
      </c>
      <c r="B54" s="76"/>
      <c r="C54" s="76"/>
      <c r="D54" s="76"/>
      <c r="E54" s="76"/>
      <c r="F54" s="76"/>
      <c r="G54" s="76"/>
      <c r="H54" s="76"/>
      <c r="I54" s="81"/>
      <c r="J54" s="76"/>
      <c r="K54" s="81"/>
    </row>
    <row r="55" spans="1:11" ht="28.5" customHeight="1">
      <c r="A55" s="75" t="s">
        <v>446</v>
      </c>
      <c r="B55" s="76"/>
      <c r="C55" s="76"/>
      <c r="D55" s="76"/>
      <c r="E55" s="76"/>
      <c r="F55" s="76"/>
      <c r="G55" s="76"/>
      <c r="H55" s="76"/>
      <c r="I55" s="81"/>
      <c r="J55" s="76"/>
      <c r="K55" s="81"/>
    </row>
    <row r="56" spans="1:11" ht="28.5" customHeight="1">
      <c r="A56" s="75"/>
      <c r="B56" s="76" t="s">
        <v>447</v>
      </c>
      <c r="C56" s="76"/>
      <c r="D56" s="76"/>
      <c r="E56" s="76"/>
      <c r="F56" s="76"/>
      <c r="G56" s="76"/>
      <c r="H56" s="76"/>
      <c r="I56" s="81" t="s">
        <v>450</v>
      </c>
      <c r="J56" s="76"/>
      <c r="K56" s="81"/>
    </row>
    <row r="57" spans="1:11" ht="28.5" customHeight="1">
      <c r="A57" s="75"/>
      <c r="B57" s="76" t="s">
        <v>448</v>
      </c>
      <c r="C57" s="76"/>
      <c r="D57" s="76"/>
      <c r="E57" s="76"/>
      <c r="F57" s="76"/>
      <c r="G57" s="76"/>
      <c r="H57" s="76"/>
      <c r="I57" s="81" t="s">
        <v>451</v>
      </c>
      <c r="J57" s="76"/>
      <c r="K57" s="81"/>
    </row>
    <row r="58" spans="1:11" ht="28.5" customHeight="1">
      <c r="A58" s="75"/>
      <c r="B58" s="76" t="s">
        <v>449</v>
      </c>
      <c r="C58" s="76"/>
      <c r="D58" s="76"/>
      <c r="E58" s="76"/>
      <c r="F58" s="76"/>
      <c r="G58" s="76"/>
      <c r="H58" s="76"/>
      <c r="I58" s="81" t="s">
        <v>452</v>
      </c>
      <c r="J58" s="76"/>
      <c r="K58" s="81"/>
    </row>
    <row r="59" spans="1:10" ht="28.5" customHeight="1">
      <c r="A59" s="75"/>
      <c r="B59" s="76" t="s">
        <v>552</v>
      </c>
      <c r="C59" s="76"/>
      <c r="D59" s="76"/>
      <c r="E59" s="76"/>
      <c r="F59" s="76"/>
      <c r="G59" s="76"/>
      <c r="H59" s="76"/>
      <c r="I59" s="81" t="s">
        <v>581</v>
      </c>
      <c r="J59" s="76"/>
    </row>
    <row r="60" spans="1:10" ht="28.5" customHeight="1">
      <c r="A60" s="75" t="s">
        <v>263</v>
      </c>
      <c r="B60" s="76"/>
      <c r="C60" s="76"/>
      <c r="D60" s="76"/>
      <c r="E60" s="76"/>
      <c r="F60" s="76"/>
      <c r="G60" s="76"/>
      <c r="H60" s="76"/>
      <c r="I60" s="81"/>
      <c r="J60" s="76"/>
    </row>
    <row r="61" spans="1:10" ht="28.5" customHeight="1">
      <c r="A61" s="75" t="s">
        <v>262</v>
      </c>
      <c r="B61" s="76"/>
      <c r="C61" s="76"/>
      <c r="D61" s="76"/>
      <c r="E61" s="76"/>
      <c r="F61" s="76"/>
      <c r="G61" s="76"/>
      <c r="H61" s="76"/>
      <c r="I61" s="81"/>
      <c r="J61" s="76"/>
    </row>
    <row r="62" spans="1:10" s="70" customFormat="1" ht="28.5" customHeight="1">
      <c r="A62" s="75"/>
      <c r="B62" s="74"/>
      <c r="C62" s="74"/>
      <c r="D62" s="74"/>
      <c r="E62" s="74"/>
      <c r="F62" s="74"/>
      <c r="G62" s="74"/>
      <c r="H62" s="74"/>
      <c r="I62" s="74"/>
      <c r="J62" s="74"/>
    </row>
    <row r="63" spans="1:11" s="70" customFormat="1" ht="24.75" customHeight="1">
      <c r="A63" s="142" t="s">
        <v>167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</row>
    <row r="64" spans="1:10" s="70" customFormat="1" ht="24.75" customHeight="1">
      <c r="A64" s="75"/>
      <c r="B64" s="74"/>
      <c r="C64" s="74"/>
      <c r="D64" s="74"/>
      <c r="E64" s="74"/>
      <c r="F64" s="74"/>
      <c r="G64" s="74"/>
      <c r="H64" s="74"/>
      <c r="I64" s="74"/>
      <c r="J64" s="74"/>
    </row>
    <row r="65" ht="24.75" customHeight="1">
      <c r="A65" s="75" t="s">
        <v>21</v>
      </c>
    </row>
    <row r="66" ht="24.75" customHeight="1">
      <c r="A66" s="75" t="s">
        <v>264</v>
      </c>
    </row>
    <row r="67" ht="24.75" customHeight="1">
      <c r="A67" s="75" t="s">
        <v>265</v>
      </c>
    </row>
    <row r="68" ht="24.75" customHeight="1">
      <c r="A68" s="75" t="s">
        <v>266</v>
      </c>
    </row>
    <row r="69" ht="24.75" customHeight="1">
      <c r="A69" s="75" t="s">
        <v>268</v>
      </c>
    </row>
    <row r="70" ht="24.75" customHeight="1">
      <c r="A70" s="75" t="s">
        <v>267</v>
      </c>
    </row>
    <row r="71" spans="1:11" ht="24.75" customHeight="1">
      <c r="A71" s="75" t="s">
        <v>22</v>
      </c>
      <c r="B71" s="76"/>
      <c r="C71" s="76"/>
      <c r="D71" s="76"/>
      <c r="E71" s="76"/>
      <c r="F71" s="76"/>
      <c r="G71" s="76"/>
      <c r="H71" s="76"/>
      <c r="I71" s="81"/>
      <c r="J71" s="76"/>
      <c r="K71" s="81"/>
    </row>
    <row r="72" spans="1:11" ht="24.75" customHeight="1">
      <c r="A72" s="75"/>
      <c r="B72" s="76"/>
      <c r="C72" s="76"/>
      <c r="D72" s="76"/>
      <c r="E72" s="143" t="s">
        <v>478</v>
      </c>
      <c r="F72" s="143"/>
      <c r="G72" s="143"/>
      <c r="H72" s="76"/>
      <c r="I72" s="143" t="s">
        <v>477</v>
      </c>
      <c r="J72" s="143"/>
      <c r="K72" s="143"/>
    </row>
    <row r="73" spans="1:11" ht="24.75" customHeight="1">
      <c r="A73" s="75"/>
      <c r="B73" s="76"/>
      <c r="C73" s="76"/>
      <c r="D73" s="76"/>
      <c r="E73" s="78"/>
      <c r="F73" s="79" t="s">
        <v>560</v>
      </c>
      <c r="G73" s="80"/>
      <c r="H73" s="76"/>
      <c r="I73" s="80"/>
      <c r="J73" s="79" t="s">
        <v>560</v>
      </c>
      <c r="K73" s="80"/>
    </row>
    <row r="74" spans="1:11" ht="24.75" customHeight="1">
      <c r="A74" s="75"/>
      <c r="B74" s="76" t="s">
        <v>645</v>
      </c>
      <c r="C74" s="76"/>
      <c r="D74" s="76"/>
      <c r="E74" s="90">
        <v>0</v>
      </c>
      <c r="F74" s="54"/>
      <c r="G74" s="90">
        <v>615972.94</v>
      </c>
      <c r="H74" s="54"/>
      <c r="I74" s="90">
        <v>0</v>
      </c>
      <c r="J74" s="54"/>
      <c r="K74" s="90">
        <v>0</v>
      </c>
    </row>
    <row r="75" spans="1:11" ht="24.75" customHeight="1">
      <c r="A75" s="75"/>
      <c r="B75" s="76" t="s">
        <v>454</v>
      </c>
      <c r="C75" s="76"/>
      <c r="D75" s="76"/>
      <c r="E75" s="91">
        <v>108907674.78</v>
      </c>
      <c r="F75" s="54"/>
      <c r="G75" s="91">
        <v>99440338.19</v>
      </c>
      <c r="H75" s="54"/>
      <c r="I75" s="91">
        <v>108907674.78</v>
      </c>
      <c r="J75" s="54"/>
      <c r="K75" s="91">
        <v>45065994.29</v>
      </c>
    </row>
    <row r="76" spans="1:11" ht="24.75" customHeight="1">
      <c r="A76" s="75"/>
      <c r="B76" s="76"/>
      <c r="C76" s="76" t="s">
        <v>428</v>
      </c>
      <c r="D76" s="76"/>
      <c r="E76" s="54">
        <f>SUM(E74:E75)</f>
        <v>108907674.78</v>
      </c>
      <c r="F76" s="54"/>
      <c r="G76" s="54">
        <f>SUM(G74:G75)</f>
        <v>100056311.13</v>
      </c>
      <c r="H76" s="54"/>
      <c r="I76" s="54">
        <f>SUM(I74:I75)</f>
        <v>108907674.78</v>
      </c>
      <c r="J76" s="54"/>
      <c r="K76" s="54">
        <f>SUM(K74:K75)</f>
        <v>45065994.29</v>
      </c>
    </row>
    <row r="77" spans="1:11" ht="24.75" customHeight="1">
      <c r="A77" s="75"/>
      <c r="B77" s="76" t="s">
        <v>646</v>
      </c>
      <c r="C77" s="76"/>
      <c r="D77" s="76"/>
      <c r="E77" s="91">
        <v>-8081305.83</v>
      </c>
      <c r="F77" s="54"/>
      <c r="G77" s="91">
        <v>-8083641.06</v>
      </c>
      <c r="H77" s="54"/>
      <c r="I77" s="91">
        <v>-8081305.83</v>
      </c>
      <c r="J77" s="54"/>
      <c r="K77" s="91">
        <v>-3536017.53</v>
      </c>
    </row>
    <row r="78" spans="1:11" ht="24.75" customHeight="1">
      <c r="A78" s="75"/>
      <c r="B78" s="76"/>
      <c r="C78" s="76" t="s">
        <v>647</v>
      </c>
      <c r="D78" s="76"/>
      <c r="E78" s="54">
        <f>SUM(E76:E77)</f>
        <v>100826368.95</v>
      </c>
      <c r="F78" s="54"/>
      <c r="G78" s="54">
        <f>SUM(G76:G77)</f>
        <v>91972670.07</v>
      </c>
      <c r="H78" s="54"/>
      <c r="I78" s="54">
        <f>SUM(I76:I77)</f>
        <v>100826368.95</v>
      </c>
      <c r="J78" s="54"/>
      <c r="K78" s="54">
        <f>SUM(K76:K77)</f>
        <v>41529976.76</v>
      </c>
    </row>
    <row r="79" spans="1:11" ht="24.75" customHeight="1">
      <c r="A79" s="75"/>
      <c r="B79" s="76" t="s">
        <v>648</v>
      </c>
      <c r="C79" s="76"/>
      <c r="D79" s="76"/>
      <c r="E79" s="54"/>
      <c r="F79" s="54"/>
      <c r="G79" s="54"/>
      <c r="H79" s="54"/>
      <c r="I79" s="54"/>
      <c r="J79" s="54"/>
      <c r="K79" s="54"/>
    </row>
    <row r="80" spans="1:11" ht="24.75" customHeight="1">
      <c r="A80" s="75"/>
      <c r="B80" s="76" t="s">
        <v>649</v>
      </c>
      <c r="C80" s="76"/>
      <c r="D80" s="76"/>
      <c r="E80" s="54"/>
      <c r="F80" s="54"/>
      <c r="G80" s="54"/>
      <c r="H80" s="54"/>
      <c r="I80" s="54"/>
      <c r="J80" s="54"/>
      <c r="K80" s="54"/>
    </row>
    <row r="81" spans="1:11" ht="24.75" customHeight="1">
      <c r="A81" s="75"/>
      <c r="B81" s="74" t="s">
        <v>656</v>
      </c>
      <c r="C81" s="76"/>
      <c r="D81" s="76"/>
      <c r="E81" s="76">
        <v>-47555622.63</v>
      </c>
      <c r="F81" s="76"/>
      <c r="G81" s="76">
        <v>-37027476.8</v>
      </c>
      <c r="H81" s="76"/>
      <c r="I81" s="76">
        <v>-47555622.63</v>
      </c>
      <c r="J81" s="76"/>
      <c r="K81" s="76">
        <v>-18904391.44</v>
      </c>
    </row>
    <row r="82" spans="1:11" ht="24.75" customHeight="1" thickBot="1">
      <c r="A82" s="75"/>
      <c r="B82" s="76" t="s">
        <v>657</v>
      </c>
      <c r="C82" s="76"/>
      <c r="D82" s="76"/>
      <c r="E82" s="83">
        <f>SUM(E78:E81)</f>
        <v>53270746.32</v>
      </c>
      <c r="F82" s="76"/>
      <c r="G82" s="83">
        <f>SUM(G78:G81)</f>
        <v>54945193.269999996</v>
      </c>
      <c r="H82" s="76"/>
      <c r="I82" s="83">
        <f>SUM(I78:I81)</f>
        <v>53270746.32</v>
      </c>
      <c r="J82" s="76"/>
      <c r="K82" s="83">
        <f>SUM(K78:K81)</f>
        <v>22625585.319999997</v>
      </c>
    </row>
    <row r="83" spans="1:11" ht="24.75" customHeight="1" thickTop="1">
      <c r="A83" s="75" t="s">
        <v>269</v>
      </c>
      <c r="B83" s="76"/>
      <c r="C83" s="76"/>
      <c r="D83" s="76"/>
      <c r="E83" s="81"/>
      <c r="F83" s="76"/>
      <c r="G83" s="81"/>
      <c r="H83" s="76"/>
      <c r="I83" s="81"/>
      <c r="J83" s="76"/>
      <c r="K83" s="81"/>
    </row>
    <row r="84" spans="1:11" ht="24.75" customHeight="1">
      <c r="A84" s="75" t="s">
        <v>271</v>
      </c>
      <c r="B84" s="76"/>
      <c r="C84" s="76"/>
      <c r="D84" s="76"/>
      <c r="E84" s="81"/>
      <c r="F84" s="76"/>
      <c r="G84" s="81"/>
      <c r="H84" s="76"/>
      <c r="I84" s="81"/>
      <c r="J84" s="76"/>
      <c r="K84" s="81"/>
    </row>
    <row r="85" spans="1:11" ht="24.75" customHeight="1">
      <c r="A85" s="75" t="s">
        <v>270</v>
      </c>
      <c r="B85" s="76"/>
      <c r="C85" s="76"/>
      <c r="D85" s="76"/>
      <c r="E85" s="81"/>
      <c r="F85" s="76"/>
      <c r="G85" s="81"/>
      <c r="H85" s="76"/>
      <c r="I85" s="81"/>
      <c r="J85" s="76"/>
      <c r="K85" s="81"/>
    </row>
    <row r="86" spans="1:11" ht="24.75" customHeight="1">
      <c r="A86" s="75" t="s">
        <v>499</v>
      </c>
      <c r="B86" s="76"/>
      <c r="C86" s="76"/>
      <c r="D86" s="76"/>
      <c r="E86" s="81"/>
      <c r="F86" s="76"/>
      <c r="G86" s="81"/>
      <c r="H86" s="76"/>
      <c r="I86" s="81"/>
      <c r="J86" s="76"/>
      <c r="K86" s="81"/>
    </row>
    <row r="87" spans="1:11" ht="24.75" customHeight="1">
      <c r="A87" s="75"/>
      <c r="B87" s="76"/>
      <c r="C87" s="76"/>
      <c r="D87" s="76"/>
      <c r="E87" s="143" t="s">
        <v>478</v>
      </c>
      <c r="F87" s="143"/>
      <c r="G87" s="143"/>
      <c r="H87" s="76"/>
      <c r="I87" s="143" t="s">
        <v>477</v>
      </c>
      <c r="J87" s="143"/>
      <c r="K87" s="143"/>
    </row>
    <row r="88" spans="1:11" ht="24.75" customHeight="1">
      <c r="A88" s="75"/>
      <c r="B88" s="76"/>
      <c r="C88" s="85" t="s">
        <v>658</v>
      </c>
      <c r="D88" s="76"/>
      <c r="E88" s="78"/>
      <c r="F88" s="79" t="s">
        <v>560</v>
      </c>
      <c r="G88" s="80"/>
      <c r="H88" s="76"/>
      <c r="I88" s="80"/>
      <c r="J88" s="79" t="s">
        <v>560</v>
      </c>
      <c r="K88" s="80"/>
    </row>
    <row r="89" spans="1:11" ht="24.75" customHeight="1">
      <c r="A89" s="75"/>
      <c r="B89" s="76"/>
      <c r="C89" s="92" t="s">
        <v>183</v>
      </c>
      <c r="D89" s="76"/>
      <c r="E89" s="81">
        <v>47555622.63</v>
      </c>
      <c r="F89" s="76"/>
      <c r="G89" s="81">
        <v>41887157.79</v>
      </c>
      <c r="H89" s="76"/>
      <c r="I89" s="81">
        <v>47555622.63</v>
      </c>
      <c r="J89" s="76"/>
      <c r="K89" s="81">
        <v>21103566.59</v>
      </c>
    </row>
    <row r="90" spans="1:11" ht="24.75" customHeight="1">
      <c r="A90" s="75"/>
      <c r="B90" s="76"/>
      <c r="C90" s="92" t="s">
        <v>184</v>
      </c>
      <c r="D90" s="76"/>
      <c r="E90" s="81">
        <v>36367384.85</v>
      </c>
      <c r="F90" s="76"/>
      <c r="G90" s="81">
        <v>32912897.93</v>
      </c>
      <c r="H90" s="76"/>
      <c r="I90" s="81">
        <v>36367384.85</v>
      </c>
      <c r="J90" s="76"/>
      <c r="K90" s="81">
        <v>13525077.2</v>
      </c>
    </row>
    <row r="91" spans="1:11" ht="24.75" customHeight="1">
      <c r="A91" s="75"/>
      <c r="B91" s="76"/>
      <c r="C91" s="92" t="s">
        <v>185</v>
      </c>
      <c r="D91" s="76"/>
      <c r="E91" s="81">
        <v>21105169.1</v>
      </c>
      <c r="F91" s="76"/>
      <c r="G91" s="81">
        <v>21297834.41</v>
      </c>
      <c r="H91" s="76"/>
      <c r="I91" s="81">
        <v>21105169.1</v>
      </c>
      <c r="J91" s="76"/>
      <c r="K91" s="81">
        <v>9245929.5</v>
      </c>
    </row>
    <row r="92" spans="1:11" ht="24.75" customHeight="1">
      <c r="A92" s="75"/>
      <c r="B92" s="76"/>
      <c r="C92" s="92" t="s">
        <v>186</v>
      </c>
      <c r="D92" s="76"/>
      <c r="E92" s="81">
        <v>3854167.7</v>
      </c>
      <c r="F92" s="76"/>
      <c r="G92" s="81">
        <v>3958421</v>
      </c>
      <c r="H92" s="76"/>
      <c r="I92" s="81">
        <v>3854167.7</v>
      </c>
      <c r="J92" s="76"/>
      <c r="K92" s="81">
        <v>1191421</v>
      </c>
    </row>
    <row r="93" spans="1:11" ht="24.75" customHeight="1">
      <c r="A93" s="75"/>
      <c r="B93" s="76"/>
      <c r="C93" s="92" t="s">
        <v>500</v>
      </c>
      <c r="D93" s="76"/>
      <c r="E93" s="81">
        <v>25330</v>
      </c>
      <c r="F93" s="76"/>
      <c r="G93" s="81">
        <v>0</v>
      </c>
      <c r="H93" s="76"/>
      <c r="I93" s="81">
        <v>25330</v>
      </c>
      <c r="J93" s="76"/>
      <c r="K93" s="81">
        <v>0</v>
      </c>
    </row>
    <row r="94" spans="1:11" ht="24.75" customHeight="1" thickBot="1">
      <c r="A94" s="75"/>
      <c r="B94" s="76"/>
      <c r="C94" s="85"/>
      <c r="D94" s="76"/>
      <c r="E94" s="83">
        <f>SUM(E89:E93)</f>
        <v>108907674.28000002</v>
      </c>
      <c r="F94" s="76"/>
      <c r="G94" s="83">
        <f>SUM(G89:G93)</f>
        <v>100056311.13</v>
      </c>
      <c r="H94" s="76"/>
      <c r="I94" s="83">
        <f>SUM(I89:I93)</f>
        <v>108907674.28000002</v>
      </c>
      <c r="J94" s="76"/>
      <c r="K94" s="83">
        <f>SUM(K89:K93)</f>
        <v>45065994.29</v>
      </c>
    </row>
    <row r="95" spans="1:11" ht="24.75" customHeight="1" thickTop="1">
      <c r="A95" s="75"/>
      <c r="B95" s="76"/>
      <c r="C95" s="85"/>
      <c r="D95" s="76"/>
      <c r="E95" s="81"/>
      <c r="F95" s="76"/>
      <c r="G95" s="81"/>
      <c r="H95" s="76"/>
      <c r="I95" s="81"/>
      <c r="J95" s="76"/>
      <c r="K95" s="81"/>
    </row>
    <row r="96" spans="1:11" ht="28.5" customHeight="1">
      <c r="A96" s="142" t="s">
        <v>171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</row>
    <row r="97" spans="1:11" ht="28.5" customHeight="1">
      <c r="A97" s="75"/>
      <c r="B97" s="76"/>
      <c r="C97" s="85"/>
      <c r="D97" s="76"/>
      <c r="E97" s="81"/>
      <c r="F97" s="76"/>
      <c r="G97" s="81"/>
      <c r="H97" s="76"/>
      <c r="I97" s="81"/>
      <c r="J97" s="76"/>
      <c r="K97" s="81"/>
    </row>
    <row r="98" spans="1:11" ht="28.5" customHeight="1">
      <c r="A98" s="75" t="s">
        <v>23</v>
      </c>
      <c r="B98" s="76"/>
      <c r="C98" s="76"/>
      <c r="D98" s="76"/>
      <c r="E98" s="76"/>
      <c r="F98" s="76"/>
      <c r="G98" s="76"/>
      <c r="H98" s="76"/>
      <c r="I98" s="76"/>
      <c r="J98" s="76"/>
      <c r="K98" s="81"/>
    </row>
    <row r="99" spans="1:11" ht="28.5" customHeight="1">
      <c r="A99" s="75" t="s">
        <v>168</v>
      </c>
      <c r="B99" s="76"/>
      <c r="C99" s="76"/>
      <c r="D99" s="76"/>
      <c r="E99" s="76"/>
      <c r="F99" s="76"/>
      <c r="G99" s="76"/>
      <c r="H99" s="76"/>
      <c r="I99" s="76"/>
      <c r="J99" s="76"/>
      <c r="K99" s="81"/>
    </row>
    <row r="100" spans="1:11" ht="28.5" customHeight="1">
      <c r="A100" s="75" t="s">
        <v>272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81"/>
    </row>
    <row r="101" spans="1:11" ht="28.5" customHeight="1">
      <c r="A101" s="75" t="s">
        <v>273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81"/>
    </row>
    <row r="102" spans="1:11" ht="28.5" customHeight="1">
      <c r="A102" s="75" t="s">
        <v>274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81"/>
    </row>
    <row r="103" spans="1:11" ht="28.5" customHeight="1">
      <c r="A103" s="75" t="s">
        <v>169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81"/>
    </row>
    <row r="104" spans="1:11" ht="28.5" customHeight="1">
      <c r="A104" s="75" t="s">
        <v>43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81"/>
    </row>
    <row r="105" spans="1:11" ht="28.5" customHeight="1">
      <c r="A105" s="75" t="s">
        <v>45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81"/>
    </row>
    <row r="106" spans="1:11" ht="28.5" customHeight="1">
      <c r="A106" s="75" t="s">
        <v>44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81"/>
    </row>
    <row r="107" spans="1:11" ht="28.5" customHeight="1">
      <c r="A107" s="75" t="s">
        <v>170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81"/>
    </row>
    <row r="108" spans="1:11" ht="28.5" customHeight="1">
      <c r="A108" s="75" t="s">
        <v>47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81"/>
    </row>
    <row r="109" spans="1:11" ht="28.5" customHeight="1">
      <c r="A109" s="75" t="s">
        <v>46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81"/>
    </row>
    <row r="110" spans="1:11" ht="28.5" customHeight="1">
      <c r="A110" s="75" t="s">
        <v>49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81"/>
    </row>
    <row r="111" spans="1:11" ht="28.5" customHeight="1">
      <c r="A111" s="75" t="s">
        <v>48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81"/>
    </row>
    <row r="112" spans="1:10" ht="28.5" customHeight="1">
      <c r="A112" s="75" t="s">
        <v>24</v>
      </c>
      <c r="B112" s="76"/>
      <c r="C112" s="76"/>
      <c r="D112" s="76"/>
      <c r="E112" s="76"/>
      <c r="F112" s="76"/>
      <c r="G112" s="81"/>
      <c r="H112" s="76"/>
      <c r="I112" s="81"/>
      <c r="J112" s="76"/>
    </row>
    <row r="113" spans="1:11" ht="28.5" customHeight="1">
      <c r="A113" s="75" t="s">
        <v>50</v>
      </c>
      <c r="B113" s="76"/>
      <c r="C113" s="76"/>
      <c r="D113" s="76"/>
      <c r="E113" s="76"/>
      <c r="F113" s="76"/>
      <c r="G113" s="81"/>
      <c r="H113" s="76"/>
      <c r="I113" s="81"/>
      <c r="J113" s="76"/>
      <c r="K113" s="81"/>
    </row>
    <row r="114" spans="1:11" ht="28.5" customHeight="1">
      <c r="A114" s="75" t="s">
        <v>51</v>
      </c>
      <c r="B114" s="76"/>
      <c r="C114" s="76"/>
      <c r="D114" s="76"/>
      <c r="E114" s="76"/>
      <c r="F114" s="76"/>
      <c r="G114" s="81"/>
      <c r="H114" s="76"/>
      <c r="I114" s="81"/>
      <c r="J114" s="76"/>
      <c r="K114" s="81"/>
    </row>
    <row r="115" spans="1:11" ht="28.5" customHeight="1">
      <c r="A115" s="75" t="s">
        <v>108</v>
      </c>
      <c r="B115" s="76"/>
      <c r="C115" s="76"/>
      <c r="D115" s="76"/>
      <c r="E115" s="76"/>
      <c r="F115" s="76"/>
      <c r="G115" s="81"/>
      <c r="H115" s="76"/>
      <c r="I115" s="81"/>
      <c r="J115" s="76"/>
      <c r="K115" s="81"/>
    </row>
    <row r="116" spans="1:10" ht="28.5" customHeight="1">
      <c r="A116" s="75" t="s">
        <v>25</v>
      </c>
      <c r="B116" s="76"/>
      <c r="C116" s="76"/>
      <c r="D116" s="76"/>
      <c r="E116" s="76"/>
      <c r="F116" s="76"/>
      <c r="G116" s="76"/>
      <c r="H116" s="76"/>
      <c r="I116" s="76"/>
      <c r="J116" s="76"/>
    </row>
    <row r="117" spans="1:11" s="70" customFormat="1" ht="28.5" customHeight="1">
      <c r="A117" s="75" t="s">
        <v>52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81"/>
    </row>
    <row r="118" spans="1:11" s="70" customFormat="1" ht="28.5" customHeight="1">
      <c r="A118" s="75" t="s">
        <v>54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81"/>
    </row>
    <row r="119" spans="1:11" s="70" customFormat="1" ht="28.5" customHeight="1">
      <c r="A119" s="75" t="s">
        <v>53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81"/>
    </row>
    <row r="120" spans="1:10" s="70" customFormat="1" ht="28.5" customHeight="1">
      <c r="A120" s="75" t="s">
        <v>26</v>
      </c>
      <c r="B120" s="76"/>
      <c r="C120" s="76"/>
      <c r="D120" s="76"/>
      <c r="E120" s="76"/>
      <c r="F120" s="76"/>
      <c r="G120" s="76"/>
      <c r="H120" s="76"/>
      <c r="I120" s="76"/>
      <c r="J120" s="76"/>
    </row>
    <row r="121" spans="1:11" ht="28.5" customHeight="1">
      <c r="A121" s="75" t="s">
        <v>55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81"/>
    </row>
    <row r="122" spans="1:11" ht="28.5" customHeight="1">
      <c r="A122" s="75" t="s">
        <v>56</v>
      </c>
      <c r="B122" s="76"/>
      <c r="C122" s="76"/>
      <c r="D122" s="76"/>
      <c r="E122" s="76"/>
      <c r="F122" s="76"/>
      <c r="G122" s="76"/>
      <c r="H122" s="76"/>
      <c r="I122" s="76"/>
      <c r="J122" s="76"/>
      <c r="K122" s="76"/>
    </row>
    <row r="123" spans="1:11" ht="28.5" customHeight="1">
      <c r="A123" s="75" t="s">
        <v>57</v>
      </c>
      <c r="C123" s="76"/>
      <c r="D123" s="76"/>
      <c r="E123" s="76"/>
      <c r="F123" s="76"/>
      <c r="G123" s="76"/>
      <c r="H123" s="76"/>
      <c r="I123" s="76"/>
      <c r="J123" s="76"/>
      <c r="K123" s="81"/>
    </row>
    <row r="124" spans="1:11" s="70" customFormat="1" ht="28.5" customHeight="1">
      <c r="A124" s="75"/>
      <c r="B124" s="76"/>
      <c r="C124" s="76"/>
      <c r="D124" s="76"/>
      <c r="E124" s="76"/>
      <c r="F124" s="76"/>
      <c r="G124" s="76"/>
      <c r="H124" s="76"/>
      <c r="I124" s="76"/>
      <c r="J124" s="76"/>
      <c r="K124" s="81"/>
    </row>
    <row r="125" spans="1:11" s="70" customFormat="1" ht="26.25" customHeight="1">
      <c r="A125" s="142" t="s">
        <v>172</v>
      </c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</row>
    <row r="126" spans="1:11" s="70" customFormat="1" ht="26.2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26.25" customHeight="1">
      <c r="A127" s="75" t="s">
        <v>58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81"/>
    </row>
    <row r="128" spans="1:11" ht="26.25" customHeight="1">
      <c r="A128" s="75" t="s">
        <v>59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81"/>
    </row>
    <row r="129" spans="1:11" ht="26.25" customHeight="1">
      <c r="A129" s="75" t="s">
        <v>60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81"/>
    </row>
    <row r="130" spans="1:11" ht="26.25" customHeight="1">
      <c r="A130" s="75" t="s">
        <v>578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81"/>
    </row>
    <row r="131" spans="1:11" ht="26.25" customHeight="1">
      <c r="A131" s="75" t="s">
        <v>63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81"/>
    </row>
    <row r="132" spans="1:11" ht="26.25" customHeight="1">
      <c r="A132" s="75" t="s">
        <v>27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81"/>
    </row>
    <row r="133" spans="1:11" ht="26.25" customHeight="1">
      <c r="A133" s="75" t="s">
        <v>61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81"/>
    </row>
    <row r="134" spans="1:11" ht="26.25" customHeight="1">
      <c r="A134" s="75" t="s">
        <v>62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81"/>
    </row>
    <row r="135" spans="1:11" ht="26.25" customHeight="1">
      <c r="A135" s="75" t="s">
        <v>387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81"/>
    </row>
    <row r="136" spans="1:11" ht="26.25" customHeight="1">
      <c r="A136" s="75" t="s">
        <v>28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81"/>
    </row>
    <row r="137" spans="1:11" ht="26.25" customHeight="1">
      <c r="A137" s="75" t="s">
        <v>29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81"/>
    </row>
    <row r="138" spans="1:11" ht="26.25" customHeight="1">
      <c r="A138" s="75" t="s">
        <v>65</v>
      </c>
      <c r="B138" s="76"/>
      <c r="C138" s="76"/>
      <c r="D138" s="76"/>
      <c r="E138" s="76"/>
      <c r="F138" s="76"/>
      <c r="G138" s="76"/>
      <c r="H138" s="76"/>
      <c r="I138" s="76"/>
      <c r="J138" s="76"/>
      <c r="K138" s="81"/>
    </row>
    <row r="139" spans="1:11" ht="26.25" customHeight="1">
      <c r="A139" s="75" t="s">
        <v>64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81"/>
    </row>
    <row r="140" spans="1:10" ht="26.25" customHeight="1">
      <c r="A140" s="75" t="s">
        <v>30</v>
      </c>
      <c r="B140" s="76"/>
      <c r="C140" s="76"/>
      <c r="D140" s="76"/>
      <c r="E140" s="76"/>
      <c r="F140" s="76"/>
      <c r="G140" s="76"/>
      <c r="H140" s="76"/>
      <c r="I140" s="76"/>
      <c r="J140" s="76"/>
    </row>
    <row r="141" spans="1:11" ht="26.25" customHeight="1">
      <c r="A141" s="75" t="s">
        <v>67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81"/>
    </row>
    <row r="142" spans="1:11" ht="26.25" customHeight="1">
      <c r="A142" s="75" t="s">
        <v>68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81"/>
    </row>
    <row r="143" spans="1:11" ht="26.25" customHeight="1">
      <c r="A143" s="75" t="s">
        <v>66</v>
      </c>
      <c r="B143" s="76"/>
      <c r="C143" s="76"/>
      <c r="D143" s="76"/>
      <c r="E143" s="76"/>
      <c r="F143" s="76"/>
      <c r="G143" s="76"/>
      <c r="H143" s="76"/>
      <c r="I143" s="76"/>
      <c r="J143" s="76"/>
      <c r="K143" s="81"/>
    </row>
    <row r="144" spans="1:11" ht="26.25" customHeight="1">
      <c r="A144" s="75" t="s">
        <v>69</v>
      </c>
      <c r="B144" s="76"/>
      <c r="C144" s="76"/>
      <c r="D144" s="76"/>
      <c r="E144" s="76"/>
      <c r="F144" s="76"/>
      <c r="G144" s="76"/>
      <c r="H144" s="76"/>
      <c r="I144" s="76"/>
      <c r="J144" s="76"/>
      <c r="K144" s="81"/>
    </row>
    <row r="145" spans="1:11" ht="26.25" customHeight="1">
      <c r="A145" s="75" t="s">
        <v>70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81"/>
    </row>
    <row r="146" spans="1:11" ht="26.25" customHeight="1">
      <c r="A146" s="75" t="s">
        <v>398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81"/>
    </row>
    <row r="147" spans="1:11" ht="26.25" customHeight="1">
      <c r="A147" s="75" t="s">
        <v>112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</row>
    <row r="148" spans="1:11" ht="26.25" customHeight="1">
      <c r="A148" s="75" t="s">
        <v>72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81"/>
    </row>
    <row r="149" spans="1:11" ht="26.25" customHeight="1">
      <c r="A149" s="75" t="s">
        <v>71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81"/>
    </row>
    <row r="150" spans="1:11" ht="26.25" customHeight="1">
      <c r="A150" s="75" t="s">
        <v>74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81"/>
    </row>
    <row r="151" spans="1:11" ht="26.25" customHeight="1">
      <c r="A151" s="75" t="s">
        <v>73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81"/>
    </row>
    <row r="152" spans="1:11" ht="26.25" customHeight="1">
      <c r="A152" s="75" t="s">
        <v>113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81"/>
    </row>
    <row r="153" spans="1:11" ht="26.25" customHeight="1">
      <c r="A153" s="75" t="s">
        <v>76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81"/>
    </row>
    <row r="154" spans="1:11" ht="26.25" customHeight="1">
      <c r="A154" s="75" t="s">
        <v>75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81"/>
    </row>
    <row r="155" spans="1:11" ht="26.25" customHeight="1">
      <c r="A155" s="75"/>
      <c r="B155" s="76"/>
      <c r="C155" s="76"/>
      <c r="D155" s="76"/>
      <c r="E155" s="76"/>
      <c r="F155" s="76"/>
      <c r="G155" s="76"/>
      <c r="H155" s="76"/>
      <c r="I155" s="76"/>
      <c r="J155" s="76"/>
      <c r="K155" s="81"/>
    </row>
    <row r="156" spans="1:11" ht="24.75" customHeight="1">
      <c r="A156" s="142" t="s">
        <v>654</v>
      </c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</row>
    <row r="157" spans="1:11" ht="24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</row>
    <row r="158" spans="1:11" ht="24" customHeight="1">
      <c r="A158" s="75" t="s">
        <v>114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81"/>
    </row>
    <row r="159" spans="1:11" ht="24" customHeight="1">
      <c r="A159" s="75" t="s">
        <v>78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81"/>
    </row>
    <row r="160" spans="1:11" ht="24" customHeight="1">
      <c r="A160" s="75" t="s">
        <v>77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81"/>
    </row>
    <row r="161" spans="1:11" ht="24" customHeight="1">
      <c r="A161" s="75" t="s">
        <v>80</v>
      </c>
      <c r="B161" s="76"/>
      <c r="C161" s="76"/>
      <c r="D161" s="76"/>
      <c r="E161" s="76"/>
      <c r="F161" s="76"/>
      <c r="G161" s="76"/>
      <c r="H161" s="76"/>
      <c r="I161" s="76"/>
      <c r="J161" s="76"/>
      <c r="K161" s="81"/>
    </row>
    <row r="162" spans="1:11" ht="24" customHeight="1">
      <c r="A162" s="75" t="s">
        <v>79</v>
      </c>
      <c r="B162" s="76"/>
      <c r="C162" s="76"/>
      <c r="D162" s="76"/>
      <c r="E162" s="76"/>
      <c r="F162" s="76"/>
      <c r="G162" s="76"/>
      <c r="H162" s="76"/>
      <c r="I162" s="76"/>
      <c r="J162" s="76"/>
      <c r="K162" s="81"/>
    </row>
    <row r="163" spans="1:11" ht="24.75" customHeight="1">
      <c r="A163" s="75" t="s">
        <v>115</v>
      </c>
      <c r="B163" s="76"/>
      <c r="C163" s="76"/>
      <c r="D163" s="76"/>
      <c r="E163" s="76"/>
      <c r="F163" s="76"/>
      <c r="G163" s="76"/>
      <c r="H163" s="76"/>
      <c r="I163" s="76"/>
      <c r="J163" s="76"/>
      <c r="K163" s="81"/>
    </row>
    <row r="164" spans="1:11" ht="24.75" customHeight="1">
      <c r="A164" s="75" t="s">
        <v>81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81"/>
    </row>
    <row r="165" spans="1:11" ht="24.75" customHeight="1">
      <c r="A165" s="75" t="s">
        <v>109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81"/>
    </row>
    <row r="166" spans="1:11" ht="24.75" customHeight="1">
      <c r="A166" s="75" t="s">
        <v>110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81"/>
    </row>
    <row r="167" spans="1:11" ht="24.75" customHeight="1">
      <c r="A167" s="75" t="s">
        <v>111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81"/>
    </row>
    <row r="168" spans="1:11" ht="24.75" customHeight="1">
      <c r="A168" s="75" t="s">
        <v>116</v>
      </c>
      <c r="B168" s="76"/>
      <c r="C168" s="76"/>
      <c r="D168" s="76"/>
      <c r="E168" s="76"/>
      <c r="F168" s="76"/>
      <c r="G168" s="76"/>
      <c r="H168" s="76"/>
      <c r="I168" s="76"/>
      <c r="J168" s="76"/>
      <c r="K168" s="81"/>
    </row>
    <row r="169" spans="1:11" ht="24.75" customHeight="1">
      <c r="A169" s="75" t="s">
        <v>82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81"/>
    </row>
    <row r="170" spans="1:11" ht="24.75" customHeight="1">
      <c r="A170" s="75" t="s">
        <v>84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81"/>
    </row>
    <row r="171" spans="1:11" ht="24.75" customHeight="1">
      <c r="A171" s="75" t="s">
        <v>524</v>
      </c>
      <c r="B171" s="76"/>
      <c r="C171" s="76"/>
      <c r="D171" s="76"/>
      <c r="E171" s="76"/>
      <c r="F171" s="76"/>
      <c r="G171" s="76"/>
      <c r="H171" s="76"/>
      <c r="I171" s="76"/>
      <c r="J171" s="76"/>
      <c r="K171" s="81"/>
    </row>
    <row r="172" spans="1:11" ht="24.75" customHeight="1">
      <c r="A172" s="75" t="s">
        <v>83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81"/>
    </row>
    <row r="173" spans="1:11" ht="24.75" customHeight="1">
      <c r="A173" s="75" t="s">
        <v>85</v>
      </c>
      <c r="B173" s="76"/>
      <c r="C173" s="76"/>
      <c r="D173" s="76"/>
      <c r="E173" s="76"/>
      <c r="F173" s="76"/>
      <c r="G173" s="76"/>
      <c r="H173" s="76"/>
      <c r="I173" s="76"/>
      <c r="J173" s="76"/>
      <c r="K173" s="81"/>
    </row>
    <row r="174" spans="1:11" ht="24.75" customHeight="1">
      <c r="A174" s="75" t="s">
        <v>86</v>
      </c>
      <c r="B174" s="76"/>
      <c r="C174" s="76"/>
      <c r="D174" s="76"/>
      <c r="E174" s="76"/>
      <c r="F174" s="76"/>
      <c r="G174" s="76"/>
      <c r="H174" s="76"/>
      <c r="I174" s="76"/>
      <c r="J174" s="76"/>
      <c r="K174" s="81"/>
    </row>
    <row r="175" spans="1:11" ht="24.75" customHeight="1">
      <c r="A175" s="75" t="s">
        <v>133</v>
      </c>
      <c r="B175" s="76"/>
      <c r="C175" s="76"/>
      <c r="D175" s="76"/>
      <c r="E175" s="76"/>
      <c r="F175" s="76"/>
      <c r="G175" s="76"/>
      <c r="H175" s="76"/>
      <c r="I175" s="76"/>
      <c r="J175" s="76"/>
      <c r="K175" s="81"/>
    </row>
    <row r="176" spans="1:11" ht="27" customHeight="1">
      <c r="A176" s="74" t="s">
        <v>347</v>
      </c>
      <c r="K176" s="81"/>
    </row>
    <row r="177" ht="27" customHeight="1">
      <c r="A177" s="74" t="s">
        <v>117</v>
      </c>
    </row>
    <row r="178" ht="27" customHeight="1">
      <c r="A178" s="74" t="s">
        <v>575</v>
      </c>
    </row>
    <row r="179" ht="27" customHeight="1">
      <c r="A179" s="74" t="s">
        <v>303</v>
      </c>
    </row>
    <row r="180" ht="27" customHeight="1">
      <c r="A180" s="74" t="s">
        <v>87</v>
      </c>
    </row>
    <row r="181" spans="1:6" ht="27" customHeight="1">
      <c r="A181" s="74" t="s">
        <v>501</v>
      </c>
      <c r="B181" s="76"/>
      <c r="C181" s="76"/>
      <c r="D181" s="76"/>
      <c r="E181" s="76"/>
      <c r="F181" s="76"/>
    </row>
    <row r="182" spans="1:11" ht="24" customHeight="1">
      <c r="A182" s="75"/>
      <c r="B182" s="76"/>
      <c r="C182" s="76"/>
      <c r="D182" s="76"/>
      <c r="E182" s="76"/>
      <c r="F182" s="76"/>
      <c r="G182" s="76"/>
      <c r="H182" s="76"/>
      <c r="I182" s="76"/>
      <c r="J182" s="76"/>
      <c r="K182" s="81"/>
    </row>
  </sheetData>
  <mergeCells count="16">
    <mergeCell ref="A156:K156"/>
    <mergeCell ref="A63:K63"/>
    <mergeCell ref="E87:G87"/>
    <mergeCell ref="I87:K87"/>
    <mergeCell ref="A96:K96"/>
    <mergeCell ref="E72:G72"/>
    <mergeCell ref="I72:K72"/>
    <mergeCell ref="A125:K125"/>
    <mergeCell ref="A1:K1"/>
    <mergeCell ref="E40:G40"/>
    <mergeCell ref="E4:G4"/>
    <mergeCell ref="I4:K4"/>
    <mergeCell ref="A34:K34"/>
    <mergeCell ref="I40:K40"/>
    <mergeCell ref="E28:G28"/>
    <mergeCell ref="I28:K28"/>
  </mergeCells>
  <printOptions/>
  <pageMargins left="0.43" right="0.19" top="0.59" bottom="0.37" header="0.31" footer="0.21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I A International Auditing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I A</dc:creator>
  <cp:keywords/>
  <dc:description/>
  <cp:lastModifiedBy>IB Department</cp:lastModifiedBy>
  <cp:lastPrinted>2004-08-05T12:39:44Z</cp:lastPrinted>
  <dcterms:created xsi:type="dcterms:W3CDTF">1999-04-17T06:02:17Z</dcterms:created>
  <dcterms:modified xsi:type="dcterms:W3CDTF">2004-08-10T11:27:24Z</dcterms:modified>
  <cp:category/>
  <cp:version/>
  <cp:contentType/>
  <cp:contentStatus/>
</cp:coreProperties>
</file>