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" windowWidth="9195" windowHeight="4770" tabRatio="841" activeTab="0"/>
  </bookViews>
  <sheets>
    <sheet name="งบ" sheetId="1" r:id="rId1"/>
    <sheet name="งบแสดงการเปลี่ยนแปลง" sheetId="2" r:id="rId2"/>
    <sheet name="Note P1-9" sheetId="3" r:id="rId3"/>
    <sheet name="P10" sheetId="4" r:id="rId4"/>
    <sheet name="P11-12" sheetId="5" r:id="rId5"/>
    <sheet name="P13" sheetId="6" r:id="rId6"/>
    <sheet name="P14-16" sheetId="7" r:id="rId7"/>
    <sheet name="P17-18" sheetId="8" r:id="rId8"/>
    <sheet name="P19-25" sheetId="9" r:id="rId9"/>
  </sheets>
  <definedNames/>
  <calcPr fullCalcOnLoad="1"/>
</workbook>
</file>

<file path=xl/sharedStrings.xml><?xml version="1.0" encoding="utf-8"?>
<sst xmlns="http://schemas.openxmlformats.org/spreadsheetml/2006/main" count="1224" uniqueCount="893">
  <si>
    <t xml:space="preserve">                ราคาตามบัญชีของสินทรัพย์และหนี้สินทางการเงินมีมูลค่าใกล้เคียงกับราคายุติธรรม       นอกจากนี้ผู้บริหาร</t>
  </si>
  <si>
    <t>ณ  วันที่  31  มีนาคม  2547  บริษัท  พีซีเอ็ม คอนสตรัคชั่น แมททีเรียล จำกัด  ซึ่งเป็นบริษัทย่อยมีเงินกู้ยืมจาก</t>
  </si>
  <si>
    <t xml:space="preserve">      บริษัท  เอเชี่ยน พร็อพเพอร์ตี้  ดีเวลลอปเม้นท์  จำกัด  (มหาชน)  โดยการออกตั๋วสัญญาใช้เงินจำนวน 3.95 ล้านบาท</t>
  </si>
  <si>
    <t xml:space="preserve">      ครบกำหนดเมื่อทวงถามอัตราดอกเบี้ยร้อยละ  5.75  ต่อปี   ในไตรมาส  2   ของปี  2547    บริษัทย่อยได้จ่ายชำระคืน</t>
  </si>
  <si>
    <t xml:space="preserve">            บัญชีค่าสาธารณูปโภคซึ่งถือเป็นส่วนหนึ่งของสินค้าคงเหลือ โดยจะตัดจ่ายเป็นต้นทุนขายตามการรับรู้รายได้ </t>
  </si>
  <si>
    <t xml:space="preserve">            ของสินค้าคงเหลือ  โดยตัดจ่ายเป็นต้นทุนตามสัดส่วนของที่ดินที่โอนขาย </t>
  </si>
  <si>
    <t xml:space="preserve">                      ประกอบด้วย ค่าใช้จ่ายเกี่ยวข้องกับการเตรียมการและพัฒนาโครงการก่อนเปิดขาย บันทึกเป็นส่วนหนึ่ง</t>
  </si>
  <si>
    <t xml:space="preserve">     เข้าเป็นต้นทุนแต่เจ้าหนี้ยังไม่เรียกชำระตามสัญญา  แสดงไว้เป็น    "ต้นทุนค่าก่อสร้างที่เจ้าหนี้ยังไม่ได้เรียกชำระ"  </t>
  </si>
  <si>
    <t xml:space="preserve">            - บริษัท ทริลเลี่ยน</t>
  </si>
  <si>
    <t xml:space="preserve">                   ดีเวลลอปเม้นท์ จำกัด</t>
  </si>
  <si>
    <t>บริษัท ทริลเลี่ยน</t>
  </si>
  <si>
    <t xml:space="preserve">     ดีเวลลอปเม้นท์ จำกัด</t>
  </si>
  <si>
    <t xml:space="preserve">     จะกำหนดอัตราดอกเบี้ยลอยตัวและแล้วแต่ผู้ให้กู้และผู้กู้จะตกลงกัน ข้อมูลเกี่ยวกับอัตราดอกเบี้ยและวันครบกำหนด</t>
  </si>
  <si>
    <t xml:space="preserve">      ดอกเบี้ย 4.50%  ต่อปี   อัตราดอกเบี้ยในปีถัดไป    แล้วแต่คู่สัญญาจะตกลงกันกำหนดผ่อนชำระเป็นรายเดือน เดือนละ </t>
  </si>
  <si>
    <t xml:space="preserve">                      แล้วแต่ยังไม่ถึงกำหนดเรียกชำระตามสัญญาแสดงไว้เป็น  "รายได้ที่ยังไม่ได้เรียกชำระ"  ในงบดุล</t>
  </si>
  <si>
    <t xml:space="preserve">                      โดยจะบันทึกสำรองเผื่อผลขาดทุนสำหรับโครงการก่อสร้างทั้งจำนวน         เมื่อทราบแน่ชัดว่าโครงการ</t>
  </si>
  <si>
    <t xml:space="preserve">                      ก่อสร้างนั้นจะประสบผลขาดทุน ผลต่างระหว่างต้นทุนที่บันทึกตามอัตราส่วนร้อยละของงานที่ทำเสร็จ</t>
  </si>
  <si>
    <t xml:space="preserve">            ต้นทุนก่อสร้าง  ประกอบด้วย  ค่าวัสดุ  ค่าแรงงานทางตรงและโสหุ้ยในการก่อสร้าง  ส่วนค่าใช้จ่ายทั่วไปและ</t>
  </si>
  <si>
    <t xml:space="preserve">            ประเมินมูลค่ายุติธรรมของเงินลงทุนที่ซื้อมา  โดยคำนวณจากสินทรัพย์สุทธิของบริษัทย่อยดังกล่าว  ณ  วันซื้อ </t>
  </si>
  <si>
    <t xml:space="preserve">            8,013,536.00  บาท  แลกกับหุ้นสามัญของบริษัท  พีซีเอ็ม คอนสตรัคชั่น แมททีเรียล  จำกัด  ("PCM")  จำนวน  </t>
  </si>
  <si>
    <t xml:space="preserve">            499,993  หุ้น   มูลค่าหุ้นละ  10.00  บาท    ซึ่งเป็นเงินลงทุนของบริษัท  เอเชี่ยน  พร็อพเพอร์ตี้  ดีเวลลอปเม้นท์ </t>
  </si>
  <si>
    <t xml:space="preserve">            จำกัด   (มหาชน)    ("APD")    จึงทำให้บริษัทฯ   มีการซื้อเงินลงทุนในบริษัทย่อยคือ    "PCM"   โดยมีสัดส่วน</t>
  </si>
  <si>
    <t xml:space="preserve">            การลงทุนร้อยละ 99.99 และ "APD"  ซื้อบริษัทฯ อีกต่อหนึ่ง โดยมีสัดส่วนการลงทุนร้อยละ 64.08  ซึ่งจากการ</t>
  </si>
  <si>
    <t xml:space="preserve">            บวกด้วยส่วนเพิ่มจากการตีราคาทรัพย์สินของบริษัทย่อย  บริษัทย่อยได้ว่าจ้างผู้ประเมินราคาอิสระให้ประเมิน</t>
  </si>
  <si>
    <t xml:space="preserve">            ราคาที่ดิน อาคารและอุปกรณ์บางส่วนตามวิธีต้นทุนทดแทน  ตามรายงานการประเมิน ลงวันที่ 23 พฤศจิกายน </t>
  </si>
  <si>
    <t xml:space="preserve">            ดังกล่าว  กับมูลค่าหุ้นเพิ่มทุนของบริษัทที่ออกใหม่ได้แสดงเป็น  "ส่วนเกินมูลค่าหุ้นสามัญ - จากการลงทุนใน</t>
  </si>
  <si>
    <t xml:space="preserve">            บริษัทย่อย"    ในส่วนของผู้ถือหุ้น </t>
  </si>
  <si>
    <t xml:space="preserve">            ราคาที่ประเมินโดยถือเป็นราคาทุน   ณ   วันซื้อเงินลงทุน   ผลต่างระหว่างมูลค่ายุติธรรมของเงินลงทุนที่ได้มา</t>
  </si>
  <si>
    <t xml:space="preserve">            55,822.86 บาท </t>
  </si>
  <si>
    <t xml:space="preserve">     คอนสตรัคชั่น แมททีเรียล จำกัด"  ได้คำนวณค่าเสื่อมราคาใหม่สำหรับอาคารและอุปกรณ์ โดยวิธีเส้นตรงตามอายุ</t>
  </si>
  <si>
    <t xml:space="preserve">     การใช้งานที่เหลือ  โดยประมาณของสินทรัพย์  นับจากวันที่บริษัทฯ ซื้อเงินลงทุนมาดังนี้</t>
  </si>
  <si>
    <t xml:space="preserve">            ในการจัดทำงบการเงินรวม สินทรัพย์ประจำที่มีการประเมินราคายุติธรรมเพิ่มของบริษัทย่อย  "บริษัท พีซีเอ็ม </t>
  </si>
  <si>
    <t>2 - 14</t>
  </si>
  <si>
    <t>12 - 44</t>
  </si>
  <si>
    <t xml:space="preserve">     ผู้ประเมินราคาอิสระซึ่งฝ่ายบริหารเห็นชอบด้วย</t>
  </si>
  <si>
    <t xml:space="preserve">      บริษัทฯ ได้ลงทุนซื้อหุ้นเพิ่มทุนตามสัดส่วนการถือหุ้น จำนวนเงิน 59,940,000.00 บาท </t>
  </si>
  <si>
    <t xml:space="preserve">            เงินสดและรายการเทียบเท่าเงินสด   หมายถึง   เงินสดในมือและเงินฝากธนาคารทุกประเภทแต่ไม่รวมเงินฝาก</t>
  </si>
  <si>
    <t xml:space="preserve">     เปลี่ยนแปลงในมูลค่าน้อย       </t>
  </si>
  <si>
    <t>จำนวนปี</t>
  </si>
  <si>
    <t>ส่วนปรับปรุงที่ดิน</t>
  </si>
  <si>
    <t xml:space="preserve">อาคารและสิ่งปลูกสร้าง </t>
  </si>
  <si>
    <t xml:space="preserve">เงินปันผลจ่าย - บริษัทย่อย </t>
  </si>
  <si>
    <t xml:space="preserve">เงินปันผลจ่าย </t>
  </si>
  <si>
    <t xml:space="preserve"> - วงเงินที่ 1 จำนวน  96.60  ล้านบาท  ในปีแรกอัตราดอกเบี้ยคงที่  4.5%  ต่อปี  อัตราดอกเบี้ยในปีถัดไปแล้วแต่</t>
  </si>
  <si>
    <t xml:space="preserve">     ตัวตนต่าง   ๆ   เมื่อมีข้อบ่งชี้ว่าสินทรัพย์เกิดการด้อยค่า    โดยพิจารณาจากมูลค่าที่คาดว่าจะได้รับคืนของสินทรัพย์ </t>
  </si>
  <si>
    <t xml:space="preserve">     หากมีราคาต่ำกว่าราคาตามบัญชีถือว่าสินทรัพย์นั้นเกิดการด้อยค่า   ซึ่งจะรับรู้ผลขาดทุนจากการด้อยค่าดังกล่าวใน</t>
  </si>
  <si>
    <t xml:space="preserve">     งบกำไรขาดทุน     และบริษัทฯ    จะบันทึกกลับรายการจากการด้อยค่าต่อเมื่อมีข้อบ่งชี้ว่าการด้อยค่านั้นไม่มีอยู่อีก</t>
  </si>
  <si>
    <t xml:space="preserve">         หนี้สงสัยจะสูญ</t>
  </si>
  <si>
    <t xml:space="preserve">          เงินรับล่วงหน้าค่าสินค้า</t>
  </si>
  <si>
    <t>8</t>
  </si>
  <si>
    <t xml:space="preserve">      เงินกู้ยืมดังกล่าวแล้วทั้งจำนวน</t>
  </si>
  <si>
    <t xml:space="preserve">      แห่งหนึ่ง จำนวน 2 วงเงิน </t>
  </si>
  <si>
    <t xml:space="preserve">     ซื้อเงินลงทุนของบริษัทย่อย    ตามที่กล่าวใน  2.6     โดยวิธีเส้นตรงตามอายุการใช้งานที่เหลือจากการประเมินของ</t>
  </si>
  <si>
    <t>31 ธันวาคม 2547</t>
  </si>
  <si>
    <t xml:space="preserve">      ผู้ให้กู้และผู้กู้จะตกลงกันมีเงื่อนไขการผ่อนชำระทุกเดือน      โดยเริ่มผ่อนชำระครั้งแรกตั้งแต่เดือนถัดจากเดือนที่เบิก</t>
  </si>
  <si>
    <t xml:space="preserve">      เงินกู้ตามสัญญา ถึงเดือนสิงหาคม 2546 เดือนละ 350,000.00 บาท และถึงเดือนกรกฎาคม 2551 เดือนละ 1,550,000.00 </t>
  </si>
  <si>
    <t xml:space="preserve">     ค่าใช้จ่ายในการขาย</t>
  </si>
  <si>
    <t xml:space="preserve">          และบริหาร</t>
  </si>
  <si>
    <t>ส่วนงานพัฒนา</t>
  </si>
  <si>
    <t>อสังหาริมทรัพย์</t>
  </si>
  <si>
    <t>ผู้บริหาร/กรรมการร่วมกัน/บริษัทย่อย</t>
  </si>
  <si>
    <t>บริษัทย่อย</t>
  </si>
  <si>
    <t xml:space="preserve">       บริษัทฯ ได้ซื้อเงินลงทุนในบริษัทย่อย "บริษัท พีซีเอ็ม คอนสตรัคชั่น แมททีเรียล จำกัด" โดยจ่ายชำระเป็นหุ้นสามัญ</t>
  </si>
  <si>
    <t xml:space="preserve">ของบริษัทฯ จำนวน 8,013,536 หุ้น มูลค่าหุ้นละ 1.00 บาท รวม 8,013,536.00 บาท ตามที่กล่าวในหมายเหตุ 2.2 </t>
  </si>
  <si>
    <t xml:space="preserve">     อาคารชั่วคราวและ</t>
  </si>
  <si>
    <t xml:space="preserve">          สินทรัพย์ประจำอื่น ๆ</t>
  </si>
  <si>
    <t xml:space="preserve">     อาคารชั่วคราว</t>
  </si>
  <si>
    <t xml:space="preserve">              วันที่  30 มกราคม 2547   ตามลำดับ   ได้มีมติอนุมัติการแปรสภาพบริษัทเป็นบริษัทมหาชนจำกัด   โดยบริษัทฯ </t>
  </si>
  <si>
    <t xml:space="preserve">              ได้จดทะเบียนการแปรสภาพกับกระทรวงพาณิชย์    เมื่อวันที่  10  กุมภาพันธ์  2547    และได้มีมติเปลี่ยนแปลง</t>
  </si>
  <si>
    <t xml:space="preserve">              กับกระทรวงพาณิชย์เมื่อวันที่ 10 กุมภาพันธ์ 2547</t>
  </si>
  <si>
    <t xml:space="preserve">              เป็นจำนวน 5,000,000 หุ้น มูลค่าหุ้นละ 1.00 บาท   โดยบริษัทฯ ได้จดทะเบียนการเปลี่ยนแปลงมูลค่าหุ้นสามัญ</t>
  </si>
  <si>
    <t xml:space="preserve">              มูลค่าหุ้นสามัญจดทะเบียนจากเดิม   500,000  หุ้น   มูลค่าหุ้นละ 10.00 บาท  จำนวนเงินรวม 5,000,000.00 บาท </t>
  </si>
  <si>
    <t xml:space="preserve">               30,448,830.44 บาท  </t>
  </si>
  <si>
    <t>18.2</t>
  </si>
  <si>
    <t>19</t>
  </si>
  <si>
    <t xml:space="preserve">     2.6  จากการที่บริษัทฯ   ได้ออกหุ้นสามัญเพิ่มทุน   จำนวน  8,013,536   หุ้น   มูลค่าหุ้นละ  1.00   บาท   จำนวนเงิน </t>
  </si>
  <si>
    <t xml:space="preserve">            ซื้อเงินลงทุนดังกล่าว   บริษัทฯ  ได้บันทึกมูลค่ายุติธรรมเงินลงทุนที่ได้มาตามที่แสดงในข้อ  2.7   บริษัทฯ  ได้</t>
  </si>
  <si>
    <t xml:space="preserve">     2.7  มูลค่าสินทรัพย์ของบริษัท พีซีเอ็ม คอนสตรัคชั่น แมททีเรียล จำกัด ณ วันที่ลงทุน ประกอบด้วยรายการ ดังนี้</t>
  </si>
  <si>
    <t xml:space="preserve">     2.8  บริษัทฯ มีเงินสดรับสุทธิจากการซื้อเงินลงทุนในบริษัทย่อย  "บริษัท ทริลเลี่ยน ดีเวลลอปเม้นท์ จำกัด  จำนวน </t>
  </si>
  <si>
    <t xml:space="preserve">     ทุกประเภท โดยวิธีเส้นตรงตามอายุการใช้งานโดยประมาณของสินทรัพย์ดังนี้ </t>
  </si>
  <si>
    <t xml:space="preserve">            บริษัทฯ   และบริษัทย่อย   "บริษัท  ทริลเลี่ยน  ดีเวลลอปเม้นท์  จำกัด"   คำนวณค่าเสื่อมราคาสำหรับสินทรัพย์</t>
  </si>
  <si>
    <t xml:space="preserve">          รายได้รับล่วงหน้าเงินจองเงินดาวน์ </t>
  </si>
  <si>
    <t xml:space="preserve">      หุ้น มูลค่าหุ้นละ 10.00 บาท  คิดเป็นสัดส่วนร้อยละ 99.9986 ตามที่กล่าวใน 2.6 และ 2.7  โดยบันทึกราคาทุนตามมูลค่ายุติธรรมของเงินลงทุนที่ได้มาจำนวนเงิน 194,554,648.75 บาท</t>
  </si>
  <si>
    <t xml:space="preserve">               15 ล้านบาท  ค้ำประกันโดยการจดจำนองที่ดินโครงการ  (หมายเหตุ 8)  และที่ดินรอการพัฒนา  (หมายเหตุ 12)</t>
  </si>
  <si>
    <t xml:space="preserve">      และ  18.2)  คิดเป็นสัดส่วนการลงทุนร้อยละ  99.99  โดยการออกหุ้นสามัญของบริษัทฯ  จำนวน  8,013,536  หุ้น  มูลค่า</t>
  </si>
  <si>
    <t xml:space="preserve">      ในหมายเหตุ 2.7  ทำให้เกิด "ส่วนเกินมูลค่าหุ้นสามัญ - จากการลงทุนในบริษัทย่อย"  จำนวน  186,541,112.75 บาท </t>
  </si>
  <si>
    <t xml:space="preserve">              บริษัท   พีซีเอ็ม   คอนสตรัคชั่น   แมททีเรียล  จำกัด      ซึ่งเป็นบริษัทย่อยได้นำที่ดิน   อาคารโรงงานและเครื่องจักรไป</t>
  </si>
  <si>
    <t xml:space="preserve">                           ได้มีมติอนุมัติให้เพิ่มทุนจดทะเบียนจาก 5 ล้านบาท (แบ่งออกเป็น 0.50 ล้านหุ้น มูลค่าหุ้นละ10.00 บาท)  </t>
  </si>
  <si>
    <t>หัก    เงินกู้ยืมระยะยาวที่ถึงกำหนด</t>
  </si>
  <si>
    <t xml:space="preserve">           ชำระภายใน 1 ปี</t>
  </si>
  <si>
    <t>16</t>
  </si>
  <si>
    <t>17</t>
  </si>
  <si>
    <t>2548          บาท          2547</t>
  </si>
  <si>
    <t xml:space="preserve">     2.1  งบการเงินรวมและงบการเงินเฉพาะบริษัทแสดงรายการตามประกาศของกรมพัฒนาธุรกิจการค้า  ลงวันที่  14  </t>
  </si>
  <si>
    <t xml:space="preserve">                      ติดต่อกัน</t>
  </si>
  <si>
    <t xml:space="preserve">                      อัตราส่วนของงานที่เกิดขึ้นแล้วกับต้นทุนทั้งหมดที่ประมาณว่าจะใช้ในการก่อสร้างตามสัญญา ทั้งหมด </t>
  </si>
  <si>
    <t xml:space="preserve">                      (ไม่รวมต้นทุนที่ดิน) โดยบริษัทฯ จะรับรู้รายได้เมื่อได้รับชำระเงินเกินกว่าร้อยละ  20 ของสัญญาแต่ละ</t>
  </si>
  <si>
    <t xml:space="preserve">                      แต่ละอาคาร    และบริษัทฯ  หยุดรับรู้รายได้สำหรับสัญญาจะซื้อจะขายที่ผิดนัดชำระเงินเกิน    3    งวด </t>
  </si>
  <si>
    <t xml:space="preserve">     มีเงินลงทุนระยะยาวดังนี้ </t>
  </si>
  <si>
    <t xml:space="preserve">              บริษัท  พีซีเอ็ม  คอนสตรัคชั่น  แมททีเรียล  จำกัด  และบริษัท ทริลเลี่ยน ดีเวลลอปเม้นท์ จำกัด   ซึ่งเป็นบริษัทย่อย </t>
  </si>
  <si>
    <t xml:space="preserve">     - บริษัท พีซีเอ็ม คอนสตรัคชั่น </t>
  </si>
  <si>
    <t xml:space="preserve">                แมททีเรียล จำกัด</t>
  </si>
  <si>
    <t>4.8% - 5.38%</t>
  </si>
  <si>
    <t xml:space="preserve">       ราคาสุทธิ 14.00 บาท)</t>
  </si>
  <si>
    <t xml:space="preserve">              จากการให้ธนาคารออกหนังสือค้ำประกันให้กับหน่วยงานราชการหรือบุคคลอื่นจำนวน    22,916,727.00  บาท</t>
  </si>
  <si>
    <t xml:space="preserve">              (ณ วันที่ 31 ธันวาคม 2547 จำนวน 21,916,727.00 บาท)</t>
  </si>
  <si>
    <t xml:space="preserve">             ในภายหน้า       โดยการให้ธนาคารออกหนังสือค้ำประกันในการซื้อสินค้า    จำนวนเงิน   28,600,000.00   บาท </t>
  </si>
  <si>
    <t xml:space="preserve">                           ประชุมคณะกรรมการ ครั้งที่ 3/2547 ลงวันที่ 26 กุมภาพันธ์ 2547 มีมติให้เรียกชำระเพิ่มทุนจากบริษัทฯ  </t>
  </si>
  <si>
    <t xml:space="preserve">                           บริษัทย่อย  ครั้งที่ 1/2547  เมื่อวันที่  6  มกราคม  2547  และครั้งที่ 3/2546  เมื่อวันที่  19  ธันวาคม 2546  </t>
  </si>
  <si>
    <t xml:space="preserve">                           แล้ว  เมื่อวันที่ 29 มีนาคม 2547</t>
  </si>
  <si>
    <t xml:space="preserve">                            ครั้งที่ 1/2547 และครั้งที่ 2/2547 ลงวันที่ 14 มิถุนายน 2547 และวันที่ 2 กรกฎาคม 2547  มีมติดังนี้</t>
  </si>
  <si>
    <t xml:space="preserve">                           ซึ่งเป็นผู้ถือหุ้นรายใหญ่ จำนวน 25 ล้านบาท และได้ดำเนินการจดทะเบียนเพิ่มทุนกับกระทรวงพาณิชย์</t>
  </si>
  <si>
    <t xml:space="preserve">                           เป็นทุนจดทะเบียน 30 ล้านบาท  (แบ่งออกเป็น  3 ล้านหุ้น มูลค่าหุ้นละ 10.00 บาท)  ซึ่งตามรายงานการ</t>
  </si>
  <si>
    <t xml:space="preserve">                            -     เพิ่มทุนจดทะเบียนจากเดิม  100,000.00  บาท  แบ่งเป็นจำนวน  1,000 หุ้น  มูลค่าหุ้นละ 10.00  บาท  </t>
  </si>
  <si>
    <t xml:space="preserve">                                  การจดทะเบียนเพิ่มทุนกับกระทรวงพาณิชย์ในวันที่ 8 กรกฎาคม 2547</t>
  </si>
  <si>
    <t xml:space="preserve">                                  เป็น 100 ล้านบาท แบ่งออกเป็นจำนวน 10 ล้านหุ้น  มูลค่าหุ้นละ 10.00 บาท  โดยบริษัทฯ ได้ดำเนิน</t>
  </si>
  <si>
    <t xml:space="preserve">                            -     เปลี่ยนแปลงชื่อบริษัทฯ จากเดิม "บริษัท ทองหล่อ พร็อพเพอร์ตี้ จำกัด" เปลี่ยนเป็น "บริษัท ทริลเลี่ยน   </t>
  </si>
  <si>
    <t xml:space="preserve">                                  ในวันที่ 5 กรกฎาคม 2547</t>
  </si>
  <si>
    <t xml:space="preserve">                                  ดีเวลลอปเม้นท์   จำกัด"       โดยบริษัทฯ     ได้ดำเนินการจดทะเบียนเปลี่ยนชื่อกับกระทรวงพาณิชย์</t>
  </si>
  <si>
    <t xml:space="preserve">               ของบริษัทฯ    อีกจำนวน  195,000,000 หุ้น   มูลค่าหุ้นละ 1.00 บาท  จำนวนเงิน  195,000,000.00 บาท  เป็น</t>
  </si>
  <si>
    <t xml:space="preserve">               ทุนจดทะเบียนของบริษัทจำนวน  200,000,000  หุ้น  มูลค่าหุ้นละ  1.00 บาท จำนวนเงินรวม 200,000,000.00     </t>
  </si>
  <si>
    <t xml:space="preserve">               จากบริษัท   เอเชี่ยน   พร็อพเพอร์ตี้   ดีเวลลอปเม้นท์  จำกัด   (มหาชน)    จำนวน    499,993   หุ้น   มูลค่ารวม </t>
  </si>
  <si>
    <t xml:space="preserve">               วันที่ 10 กุมภาพันธ์ 2547 บริษัทฯ จัดสรรหุ้นสามัญเพิ่มทุนดังนี้ </t>
  </si>
  <si>
    <t xml:space="preserve">               บาท    โดยบริษัทฯ   ได้จดทะเบียนเพิ่มทุนกับกระทรวงพาณิชย์และแก้ไขเพิ่มเติมหนังสือบริคณห์สนธิ  เมื่อ</t>
  </si>
  <si>
    <t>ในไตรมาสที่ 1  ปี  2547  บริษัทฯ ได้ซื้อหุ้นของบริษัท  พีซีเอ็ม  คอนสตรัคชั่น  แมททีเรียล จำกัด  จากบริษัท  เอเชี่ยน</t>
  </si>
  <si>
    <t xml:space="preserve">     ให้บริษัท อเมริกัน อินเตอร์เนชั่นแนล แอสชัวรันส์ จำกัด    เป็นผู้จัดการกองทุนฯ   ซึ่งตามระเบียบของกองทุนฯ พนักงาน</t>
  </si>
  <si>
    <t xml:space="preserve">      รวม 8,013,536.00 บาท ไปแลกกับหุ้นสามัญของ "PCM" จำนวน 499,993 หุ้น มูลค่าหุ้นละ 10.00 บาท มูลค่ารวม </t>
  </si>
  <si>
    <t xml:space="preserve">            มูลค่าที่คาดว่าจะได้รับคืนของสินทรัพย์ หมายถึง ราคาขายสุทธิหรือมูลค่าจากการใช้ทรัพย์สิน แล้วแต่ราคาใด</t>
  </si>
  <si>
    <t xml:space="preserve">     จะสูงกว่าและจะประมาณจากสินทรัพย์แต่ละรายการ  หรือหน่วยสินทรัพย์ที่ก่อให้เกิดเงินสดแล้วแต่กรณี</t>
  </si>
  <si>
    <t xml:space="preserve">            บริษัทฯ บันทึกภาษีเงินได้นิติบุคคลที่จะต้องจ่ายในแต่ละปี  เป็นค่าใช้จ่ายทั้งหมดในงวด</t>
  </si>
  <si>
    <t>งบการเงินรวม</t>
  </si>
  <si>
    <t>เงินสด</t>
  </si>
  <si>
    <t>เงินฝากกระแสรายวัน</t>
  </si>
  <si>
    <t xml:space="preserve">เงินฝากออมทรัพย์ </t>
  </si>
  <si>
    <t xml:space="preserve">            ยอดคงเหลือของลูกหนี้การค้าและตามอายุหนี้ที่ค้างชำระมีรายละเอียดดังนี้</t>
  </si>
  <si>
    <t>บริษัทอื่น</t>
  </si>
  <si>
    <t>บริษัทที่เกี่ยวข้องกัน</t>
  </si>
  <si>
    <t>เพิ่มขึ้น</t>
  </si>
  <si>
    <t>สินค้าสำเร็จรูป</t>
  </si>
  <si>
    <t>วัตถุดิบ</t>
  </si>
  <si>
    <t xml:space="preserve">วัสดุก่อสร้าง </t>
  </si>
  <si>
    <t>วัสดุสิ้นเปลือง</t>
  </si>
  <si>
    <t>สัดส่วนการลงทุน</t>
  </si>
  <si>
    <t>ทุนชำระแล้ว (บาท)</t>
  </si>
  <si>
    <t>(ร้อยละ)</t>
  </si>
  <si>
    <t>วิธีราคาทุน (บาท)</t>
  </si>
  <si>
    <t>วิธีส่วนได้เสีย (บาท)</t>
  </si>
  <si>
    <t>ชื่อกิจการ</t>
  </si>
  <si>
    <t>ประเภทกิจการ</t>
  </si>
  <si>
    <t>บริษัท พีซีเอ็ม</t>
  </si>
  <si>
    <t xml:space="preserve">     คอนสตรัคชั่น </t>
  </si>
  <si>
    <t xml:space="preserve">     แมททีเรียล จำกัด</t>
  </si>
  <si>
    <t>อัดแรง</t>
  </si>
  <si>
    <t>อัตราดอกเบี้ย</t>
  </si>
  <si>
    <t>อายุ</t>
  </si>
  <si>
    <t>9 - 10 ปี</t>
  </si>
  <si>
    <t>ค้ำประกันการใช้</t>
  </si>
  <si>
    <t>กระแสไฟฟ้า</t>
  </si>
  <si>
    <t>จำหน่าย</t>
  </si>
  <si>
    <t xml:space="preserve">ราคาทุน :- </t>
  </si>
  <si>
    <t xml:space="preserve">     อาคารและสิ่งปลูกสร้าง</t>
  </si>
  <si>
    <t xml:space="preserve">     เครื่องใช้สำนักงาน</t>
  </si>
  <si>
    <t xml:space="preserve">     เครื่องตกแต่งสำนักงาน</t>
  </si>
  <si>
    <t xml:space="preserve">     ยานพาหนะ</t>
  </si>
  <si>
    <t xml:space="preserve">     สินทรัพย์ระหว่างติดตั้ง</t>
  </si>
  <si>
    <t xml:space="preserve">ค่าเสื่อมราคาสะสม :- </t>
  </si>
  <si>
    <t>เมื่อวันที่  11  มิถุนายน  2547    ตามรายงานการประชุมกรรมการ ครั้งที่  8    มีมติให้บริษัทฯ  ซื้อหุ้นสามัญ</t>
  </si>
  <si>
    <t xml:space="preserve">      หุ้นละ 6.17 บาท จำนวนเงิน 37,022.21 บาท ตามมูลค่าบัญชีสุทธิ</t>
  </si>
  <si>
    <t>กำไรส่วนที่เป็นของผู้ถือหุ้นส่วนน้อย</t>
  </si>
  <si>
    <t xml:space="preserve">      เงินลงทุนดังกล่าวเป็นศูนย์   </t>
  </si>
  <si>
    <t xml:space="preserve">      ของบริษัท  ทริลเลี่ยน  ดีเวลลอปเม้นท์  จำกัด  จากบริษัท  เอเชี่ยน พร็อพเพอร์ตี้ ดีเวลลอปเม้นท์  จำกัด (มหาชน)  </t>
  </si>
  <si>
    <t xml:space="preserve">      จำนวน  6,000  หุ้น   มูลค่าหุ้นละ  10.00  บาท   คิดเป็นสัดส่วนการถือหุ้นร้อยละ   60.00    โดยบริษัทฯ จ่ายชำระ</t>
  </si>
  <si>
    <t>อาคารชั่วคราวและสินทรัพย์ประจำอื่น ๆ</t>
  </si>
  <si>
    <t>สำรองตามกฏหมาย - เพิ่มขึ้น</t>
  </si>
  <si>
    <t>ส่วนเกินมูลค่า</t>
  </si>
  <si>
    <t>จัดสรรแล้ว</t>
  </si>
  <si>
    <t xml:space="preserve">            - บริษัท พีซีเอ็ม คอนสตรัคชั่น </t>
  </si>
  <si>
    <t xml:space="preserve">     โดยมีรายละเอียดการคำนวณราคาทุนดังนี้   </t>
  </si>
  <si>
    <t xml:space="preserve">            บริษัทฯ และบริษัทย่อยตีราคาสินค้าคงเหลือตามราคาทุนหรือมูลค่าสุทธิที่จะได้รับ   แล้วแต่ราคาใดจะต่ำกว่า   </t>
  </si>
  <si>
    <t xml:space="preserve">      หักขาดทุนสะสม  (ถ้ามี)  เป็นทุนสำรองจนกว่าสำรองดังกล่าวมีจำนวนเท่ากับร้อยละ  10   ของทุนจดทะเบียนทุนสำรอง</t>
  </si>
  <si>
    <t xml:space="preserve">     แสดงข้อมูลจำแนกตามส่วนงานในงบการเงินนี้</t>
  </si>
  <si>
    <t xml:space="preserve">              ทำบันทึกข้อตกลงและชำระเงินให้แก่โจทก์แล้วจำนวน 1,450,000.00 บาท  บริษัทฯ  ได้ตั้งค่าเผื่อความเสียหาย</t>
  </si>
  <si>
    <t xml:space="preserve">               ณ   วันที่ 27 กุมภาพันธ์ 2547  โจทก์ถอนฟ้องเนื่องจาก  บริษัทฯ ตกลงชำระเงินแก่โจทก์ จำนวน </t>
  </si>
  <si>
    <t xml:space="preserve">              แล้วเมื่อวันที่  19  กรกฎาคม 2545  ให้บริษัทฯ  กับพวกร่วมกันชำระเงินต้น  จำนวน  2,357,847.73 บาท พร้อม</t>
  </si>
  <si>
    <t xml:space="preserve">              2547  วงเงินรวม  43,710,662.52  บาท</t>
  </si>
  <si>
    <t xml:space="preserve">              2,730,000.00 บาท) </t>
  </si>
  <si>
    <t>- 20 -</t>
  </si>
  <si>
    <t>ลูกหนี้การค้า</t>
  </si>
  <si>
    <t xml:space="preserve">  -  บมจ. เอเชี่ยน พร็อพเพอร์ตี้ ดีเวลลอปเม้นท์</t>
  </si>
  <si>
    <t xml:space="preserve">  -  บจ. เอเชี่ยน พร็อพเพอร์ตี้</t>
  </si>
  <si>
    <t xml:space="preserve">  -  บจ. เอเชี่ยน พร็อพเพอร์ตี้ (กรุงเทพ)</t>
  </si>
  <si>
    <t xml:space="preserve">  -  บจ. เอเชี่ยน พร็อพเพอร์ตี้ (ลาดพร้าว) </t>
  </si>
  <si>
    <t xml:space="preserve">  -  บจ. เอเชี่ยน พร็อพเพอร์ตี้ (รัชวิภา)</t>
  </si>
  <si>
    <t xml:space="preserve">  -  บมจ. แลนด์ แอนด์ เฮ้าส์ </t>
  </si>
  <si>
    <t xml:space="preserve">  -  บจ. ควอลิตี้ เฮ้าส์ </t>
  </si>
  <si>
    <t xml:space="preserve">  -  บจ. สยามธานี เรียลเอสเตท</t>
  </si>
  <si>
    <t xml:space="preserve">  -  บจ. แปซิฟิค เรียลเอสเตท</t>
  </si>
  <si>
    <t>รายได้ที่ยังไม่ได้เรียกชำระ</t>
  </si>
  <si>
    <t xml:space="preserve">  -  บมจ. เอเชี่ยน พร็อพเพอร์ตี้ ดีเวลลอปเม้นท์ </t>
  </si>
  <si>
    <t xml:space="preserve">  -  บจ. เอเชี่ยน พร็อพเพอร์ตี้ </t>
  </si>
  <si>
    <t xml:space="preserve">  -  บจ. สยามธานี เรียลเอสเตท </t>
  </si>
  <si>
    <t>เงินประกันผลงานก่อสร้าง</t>
  </si>
  <si>
    <t xml:space="preserve">  -  บจ. เอเชี่ยน พร็อพเพอร์ตี้ (กรุงเทพ) </t>
  </si>
  <si>
    <t xml:space="preserve">  -  บมจ. แลนด์ แอนด์ เฮ้าส์</t>
  </si>
  <si>
    <t xml:space="preserve">  -  บมจ. สยามธานี เรียลเอสเตท</t>
  </si>
  <si>
    <t xml:space="preserve">              ดอกเบี้ยอัตราร้อยละ  7.5  ต่อปี   ซึ่งคดีความอยู่ระหว่างการยื่นอุทธรณ์คำพิพากษาของศาลชั้นต้น  บริษัทฯ ได้</t>
  </si>
  <si>
    <t xml:space="preserve">     ที่เกี่ยวข้องกับคู่ค้าอื่น ๆ</t>
  </si>
  <si>
    <t xml:space="preserve">      เปลี่ยนแปลงในส่วนประกอบของสินทรัพย์ดำเนินงาน(เพิ่มขึ้น)ลดลง</t>
  </si>
  <si>
    <t xml:space="preserve">         ลูกหนี้การค้าและตั๋วเงินรับ</t>
  </si>
  <si>
    <t xml:space="preserve">         รายได้ที่ยังไม่ได้เรียกชำระ</t>
  </si>
  <si>
    <t xml:space="preserve">         สินค้าคงเหลือ</t>
  </si>
  <si>
    <t xml:space="preserve">         เงินประกันผลงานก่อสร้าง</t>
  </si>
  <si>
    <t xml:space="preserve">         เงินจ่ายล่วงหน้าผู้รับเหมา</t>
  </si>
  <si>
    <t xml:space="preserve">         สินทรัพย์หมุนเวียนอื่น</t>
  </si>
  <si>
    <t xml:space="preserve">         ภาษีเงินได้หัก ณ ที่จ่าย</t>
  </si>
  <si>
    <t xml:space="preserve">         สินทรัพย์ไม่หมุนเวียนอื่น</t>
  </si>
  <si>
    <t xml:space="preserve">   การเปลี่ยนแปลงในส่วนประกอบของหนี้สินดำเนินงานเพิ่มขึ้น(ลดลง)</t>
  </si>
  <si>
    <t xml:space="preserve">          เจ้าหนี้การค้าและตั๋วเงินจ่าย</t>
  </si>
  <si>
    <t xml:space="preserve">          เงินรับล่วงหน้าตามสัญญา</t>
  </si>
  <si>
    <t xml:space="preserve">          ค่าใช้จ่ายค้างจ่าย</t>
  </si>
  <si>
    <t xml:space="preserve">          หนี้สินหมุนเวียนอื่น</t>
  </si>
  <si>
    <t xml:space="preserve">          เงินประกันผลงานค้างจ่าย</t>
  </si>
  <si>
    <t xml:space="preserve">          เงินสดรับจากการขายทรัพย์สิน </t>
  </si>
  <si>
    <t xml:space="preserve">          จ่ายชำระเงินกู้ยืมบริษัทที่</t>
  </si>
  <si>
    <t>30 มิถุนายน 2548</t>
  </si>
  <si>
    <t>เมื่อวันที่  29  มีนาคม  2547  บริษัทฯ ได้ซื้อหุ้นเพิ่มทุนทั้งหมดของบริษัทย่อยดังกล่าว  จำนวนเงิน  25,000,000.00  บาท  ตามที่กล่าวในหมายเหตุ  18.3  ทำให้บริษัทฯ  มีเงินลงทุน</t>
  </si>
  <si>
    <t xml:space="preserve">     ที่ดินรอการพัฒนา </t>
  </si>
  <si>
    <t xml:space="preserve">        เงินฝากประจำ - มีภาระผูกพัน 14</t>
  </si>
  <si>
    <t>13</t>
  </si>
  <si>
    <t>13. ที่ดิน อาคารและอุปกรณ์ - สุทธิ ประกอบด้วย</t>
  </si>
  <si>
    <t>12.  ที่ดินรอการพัฒนา  ประกอบด้วย</t>
  </si>
  <si>
    <t xml:space="preserve">                   ที่ดิน</t>
  </si>
  <si>
    <t xml:space="preserve">                   ดอกเบี้ยจ่ายรอตัดบัญชี </t>
  </si>
  <si>
    <t xml:space="preserve">     เครื่องตกแต่งสำนักงานและ</t>
  </si>
  <si>
    <t xml:space="preserve">          บ้านตัวอย่าง </t>
  </si>
  <si>
    <t xml:space="preserve">       พีซีเอ็ม คอนสตรัคชั่น แมททีเรียล จำกัด ในงบการเงินรวม ค่าเสื่อมราคาสำหรับงวด 6 เดือน สิ้นสุดวันที่ 30 มิถุนายน 2548</t>
  </si>
  <si>
    <t xml:space="preserve">       สูงกว่างบการเงินของบริษัท  พีซีเอ็ม คอนสตรัคชั่น แมททีเรียล  จำกัด  จำนวน  4,751,350.42  บาท </t>
  </si>
  <si>
    <t xml:space="preserve">              ค่าเสื่อมราคา สำหรับงวด 6 เดือน  สิ้นสุดวันที่ 30 มิถุนายน 2548  จำนวน 16,852,647.49 บาท </t>
  </si>
  <si>
    <t xml:space="preserve">              ค่าเสื่อมราคา สำหรับงวด 6 เดือน  สิ้นสุดวันที่ 30 มิถุนายน 2547  จำนวน 10,623,088.23 บาท </t>
  </si>
  <si>
    <t xml:space="preserve">       14.00 บาท)</t>
  </si>
  <si>
    <t xml:space="preserve">              ณ   วันที่   30  มิถุนายน  2548   บริษัทฯ   มีสินทรัพย์ถาวรที่หักมูลค่าหมดแล้วแต่ยังใช้งานอยู่   ซึ่งมีราคาทุนจำนวน  </t>
  </si>
  <si>
    <t xml:space="preserve">       591,843.90  บาท  ราคาทุนสุทธิ 32.00 บาท  (ณ  วันที่  31 ธันวาคม 2547  ราคาทุนจำนวน 327,083.65 บาท  ราคาทุนสุทธิ </t>
  </si>
  <si>
    <t xml:space="preserve">       ค้ำประกันเงินเบิกเกินบัญชี  เงินกู้ยืมจากธนาคารแห่งหนึ่ง  และค้ำประกันภาระหนี้สินที่อาจเกิดขึ้น  (หมายเหตุ 15.1,  17</t>
  </si>
  <si>
    <t xml:space="preserve">       และ 25) </t>
  </si>
  <si>
    <t xml:space="preserve">     หมายเหตุ  15.1  และ  17</t>
  </si>
  <si>
    <t xml:space="preserve">              ที่ดินบางส่วนได้จดจำนองเป็นหลักทรัพย์     ค้ำประกันเงินเบิกเกินบัญชีและเงินกู้ยืมระยะยาวของบริษัทย่อย     ตาม</t>
  </si>
  <si>
    <t xml:space="preserve">ค่าเสื่อมราคา สำหรับงวด 6 เดือน  สิ้นสุดวันที่ 30 มิถุนายน 2548 จำนวน 3,710,343.59 บาท </t>
  </si>
  <si>
    <t xml:space="preserve">ค่าเสื่อมราคา สำหรับงวด 6 เดือน  สิ้นสุดวันที่ 30 มิถุนายน 2547 จำนวน 2,672,920.21 บาท </t>
  </si>
  <si>
    <t xml:space="preserve">ณ  วันที่  30  มิถุนายน  2548   บริษัทฯ  มีสินทรัพย์ถาวรที่หักมูลค่าหมดแล้วแต่ยังใช้งานอยู่   ซึ่งมีราคาทุนจำนวน </t>
  </si>
  <si>
    <t xml:space="preserve">       591,843.90  บาท   ราคาทุนสุทธิ  32.00  บาท     (ณ   วันที่  31  ธันวาคม  2547    มีราคาทุนจำนวน   327,083.65   บาท </t>
  </si>
  <si>
    <t>14. เงินฝากประจำ - มีภาระผูกพัน</t>
  </si>
  <si>
    <t>ณ  วันที่  30  มิถุนายน  2548   บริษัทฯ  มีเงินฝากประจำ  12,528,762.75  บาท   ใช้เป็นหลักประกันให้ธนาคาร</t>
  </si>
  <si>
    <t>15. เงินเบิกเกินบัญชีและเงินกู้ยืมระยะสั้นจากสถาบันการเงิน</t>
  </si>
  <si>
    <t xml:space="preserve">      15.1  บริษัทฯ   มีวงเงินเบิกเกินบัญชีจากธนาคารแห่งหนึ่งวงเงิน   20   ล้านบาท      ค้ำประกันโดยการจดจำนองที่ดิน</t>
  </si>
  <si>
    <t xml:space="preserve">               จำนวน  20 ล้านบาท ค้ำประกันโดยการจดจำนองที่ดิน อาคารโรงงานและจำนำเครื่องจักร  (หมายเหตุ 13)</t>
  </si>
  <si>
    <t xml:space="preserve">      15.2  ณ  วันที่   30  มิถุนายน  2548   บริษัทฯ  มีเงินกู้ยืมจากธนาคาร  1  แห่ง   โดยออกตั๋วสัญญาใช้เงิน  จำนวน   70</t>
  </si>
  <si>
    <t xml:space="preserve">               ล้านบาท อัตราดอกเบี้ยร้อยละ 5.75 ต่อปี ครบกำหนดชำระวันที่ 30 ธันวาคม 2548 ค้ำประกันโดยบริษัท เอเชี่ยน </t>
  </si>
  <si>
    <t xml:space="preserve">      15.3  ณ วันที่ 30 มิถุนายน 2548  บริษัทฯ มีเงินกู้ยืมจากบริษัทการเงินอื่น จำนวน 4 แห่ง  โดยออกตั๋วแลกเงินจำนวน</t>
  </si>
  <si>
    <t xml:space="preserve">      ครบกำหนดเมื่อทวงถาม อัตราดอกเบี้ยร้อยละ  4.50 ต่อปี</t>
  </si>
  <si>
    <t xml:space="preserve">      แมททีเรียล จำกัด  ซึ่งเป็นบริษัทย่อย  จำนวน  40.80  ล้านบาท  และ  50  ล้านบาท  ตามลำดับ  เป็นตั๋วสัญญาใช้เงิน  </t>
  </si>
  <si>
    <t xml:space="preserve">               4 ฉบับ เป็นเงิน 80 ล้านบาท อัตราดอกเบี้ยร้อยละ 5.00 ต่อปี ครบกำหนดชำระวันที่ 11 สิงหาคม 2548 และวันที่</t>
  </si>
  <si>
    <t>16. เจ้าหนี้เงินประกันผลงาน</t>
  </si>
  <si>
    <t>17. เงินกู้ยืมระยะยาว</t>
  </si>
  <si>
    <t xml:space="preserve">      บาท ครบกำหนดชำระภายในวันที่ 15 สิงหาคม 2551 ณ วันที่ 30 มิถุนายน 2548 คงเหลือ จำนวน 13.45 ล้านบาท </t>
  </si>
  <si>
    <t xml:space="preserve">      นับตั้งแต่วันที่มีการเบิกเงินกู้ตามสัญญา  ณ วันที่ 30 มิถุนายน 2548  มีเงินกู้ยืมคงเหลือจำนวน 56.68 ล้านบาท</t>
  </si>
  <si>
    <t>เงินกู้ยืมระยะยาวค้ำประกันโดยการจดจำนองที่ดิน อาคารโรงงานและจำนำเครื่องจักร (หมายเหตุ 13)</t>
  </si>
  <si>
    <t xml:space="preserve">บริษัท  ทริลเลี่ยน  ดีเวลลอปเม้นท์  จำกัด   ซึ่งเป็นบริษัทย่อย มีเงินกู้ยืมระยะยาวจากธนาคารพาณิชย์แห่งหนึ่ง   </t>
  </si>
  <si>
    <t xml:space="preserve">     จำนวน 84 ล้านบาท) </t>
  </si>
  <si>
    <t xml:space="preserve">     ส่วนตัวกรรมการ  ณ วันที่  30  มิถุนายน  2548  มีเงินกู้คงเหลือจำนวน  138.33 ล้านบาท  (ณ วันที่  31  ธันวาคม  2547 </t>
  </si>
  <si>
    <t>18. ทุนจดทะเบียน</t>
  </si>
  <si>
    <t xml:space="preserve">     18.1  ตามมติที่ประชุมวิสามัญผู้ถือหุ้นของบริษัทฯ  ครั้งที่ 1/2546 และครั้งที่ 1/2547  เมื่อวันที่ 29 ธันวาคม 2546 และ</t>
  </si>
  <si>
    <t xml:space="preserve">     18.2  เมื่อวันที่  30  มกราคม  2547   ที่ประชุมวิสามัญครั้งที่  1/2547     ผู้ถือหุ้นบริษัทฯ  ได้มีมติเพิ่มทุนจดทะเบียน</t>
  </si>
  <si>
    <t xml:space="preserve">     18.3  เพิ่มทุนของบริษัทย่อย</t>
  </si>
  <si>
    <t xml:space="preserve">               18.3.1  ตามรายงานการประชุมผู้ถือหุ้นวิสามัญของบริษัท  พีซีเอ็ม  คอนสตรัคชั่น  แมททีเรียล  จำกัด   ซึ่งเป็น</t>
  </si>
  <si>
    <t xml:space="preserve">               18.3.2  ตามรายงานการประชุมวิสามัญผู้ถือหุ้น  ของบริษัท ทริลเลี่ยน ดีเวลลอปเม้นท์ จำกัด  ซึ่งเป็นบริษัทย่อย</t>
  </si>
  <si>
    <t>19. ส่วนเกินมูลค่าหุ้นสามัญ - จากการลงทุนในบริษัทย่อย</t>
  </si>
  <si>
    <t>20. สำรองตามกฏหมาย</t>
  </si>
  <si>
    <t>21. เงินปันผลจ่าย</t>
  </si>
  <si>
    <t>22. กองทุนสำรองเลี้ยงชีพพนักงาน</t>
  </si>
  <si>
    <t>วันที่  4  สิงหาคม  2548</t>
  </si>
  <si>
    <t xml:space="preserve">     หารยอดกำไร(ขาดทุน)สุทธิ  สำหรับงวดด้วยจำนวนหุ้นสามัญที่ออกจำหน่ายและเรียกชำระแล้วถัวเฉลี่ยถ่วงน้ำหนัก</t>
  </si>
  <si>
    <t xml:space="preserve">               1  มีนาคม  2549   โดยหักดอกเบี้ยจ่ายล่วงหน้า  จำนวน  2,384,275.54   บาท     ตัดจ่ายเป็นดอกเบี้ยจ่ายจำนวน </t>
  </si>
  <si>
    <t xml:space="preserve">               จำนวน 2 ฉบับ  เป็นเงิน  20  ล้านบาท)</t>
  </si>
  <si>
    <t xml:space="preserve">               880,698.31   บาท   มีดอกเบี้ยจ่ายล่วงหน้าคงเหลือจำนวน  1,503,577.23   บาท   (ณ  วันที่   31  ธันวาคม  2547  </t>
  </si>
  <si>
    <t xml:space="preserve">บริษัทฯ ได้เข้าร่วมเป็นสมาชิกกองทุนสำรองเลี้ยงชีพ  เอไอ เอ เพิ่มพูน ซึ่งจดทะเบียนแล้ว  และเมื่อวันที่ 23 กรกฎาคม </t>
  </si>
  <si>
    <t xml:space="preserve">ณ วันที่ 30 มิถุนายน 2548  บริษัทฯ บันทึกเงินสมทบเข้ากองทุนเป็นค่าใช้จ่าย จำนวน 223,144.00 บาท  </t>
  </si>
  <si>
    <t>23. ค่าตอบแทนกรรมการ</t>
  </si>
  <si>
    <t xml:space="preserve">     มหาชน จำกัด โดยไม่รวมเงินเดือนและประโยชน์ที่เกี่ยวข้องที่จ่ายให้กับกรรมการ </t>
  </si>
  <si>
    <t>ค่าตอบแทนกรรมการเป็นผลประโยชน์ที่จ่ายให้แก่กรรมการของบริษัทฯ   ตามมาตรา   90   ของพระราชบัญญัติบริษัท</t>
  </si>
  <si>
    <t>24. การเสนอข้อมูลทางการเงินจำแนกตามส่วนงาน</t>
  </si>
  <si>
    <t>24.1  บริษัทฯ และบริษัท พีซีเอ็ม คอนสตรัคชั่น แมททีเรียล จำกัด และบริษัท ทริลเลี่ยน ดีเวลลอปเม้นท์ จำกัด ซึ่งเป็น</t>
  </si>
  <si>
    <t xml:space="preserve">     ข้อมูลทางการเงินจำแนกตามส่วนงาน   สำหรับงวด 6 เดือนสิ้นสุดวันที่  30 มิถุนายน 2548  มีดังต่อไปนี้</t>
  </si>
  <si>
    <t>24.2  สำหรับงบการเงินเฉพาะไม่ได้นำเสนอข้อมูลทางการเงินจำแนกตามส่วนงาน  เนื่องจากบริษัทฯ  ดำเนิน</t>
  </si>
  <si>
    <t xml:space="preserve">25. ภาระผูกพันและหนี้สินที่อาจจะเกิดขึ้น </t>
  </si>
  <si>
    <t xml:space="preserve">     25.1  ณ   วันที่   30  มิถุนายน  2548   บริษัทฯ   มีภาระหนี้สินที่อาจเกิดขึ้นจากการให้ธนาคารออกหนังสือค้ำประกัน</t>
  </si>
  <si>
    <t xml:space="preserve">                บริษัทฯ,  บริษัท พีซีเอ็ม คอนสตรัคชั่น แมททีเรียล จำกัด และบริษัท ทริลเลี่ยน ดีเวลลอปเม้นท์ จำกัด ซึ่งเป็น</t>
  </si>
  <si>
    <t xml:space="preserve">     บริษัทย่อยมีรายการบัญชีซึ่งเป็นไปตามปกติทางธุรกิจระหว่างกัน     และกับบุคคลและบริษัทที่เกี่ยวข้อง   สินทรัพย์ </t>
  </si>
  <si>
    <t xml:space="preserve">     หนี้สิน   รายได้   และค่าใช้จ่ายส่วนหนึ่งเกิดรายการกับบุคคลและบริษัทที่เกี่ยวข้องดังกล่าว    บริษัทฯ  และบุคคลที่</t>
  </si>
  <si>
    <t xml:space="preserve">     เกี่ยวข้องกันโดยเป็นผู้ถือหุ้นและ/หรือมีผู้ถือหุ้นและ/กรรมการร่วมกัน              ผลของรายการดังกล่าวได้รวมไว้ใน</t>
  </si>
  <si>
    <t xml:space="preserve">     งบการเงินนี้      ตามเกณฑ์ที่ได้พิจารณาร่วมกันว่าเป็นไปตามปกติในทางการค้าระหว่างบริษัท      งบดุลและบริษัท</t>
  </si>
  <si>
    <t>ออกหุ้นสามัญ - เพิ่มทุน</t>
  </si>
  <si>
    <t>- 19 -</t>
  </si>
  <si>
    <t>พัฒนาอสังหาริมทรัพย์</t>
  </si>
  <si>
    <t xml:space="preserve">     ในแต่ละสัญญาของจำนวนเงินที่บริษัทฯ เรียกเก็บจากลูกค้าในแต่ละงวด โดยลูกค้าจะคืนเงินประกันนี้เมื่อโครงการ</t>
  </si>
  <si>
    <t xml:space="preserve">     งบการเงินรวมแสดงตามมูลค่ายุติธรรม      เนื่องจากเป็นการประเมินมูลค่ายุติธรรมของสินทรัพย์ที่ระบุได้เพื่อการ</t>
  </si>
  <si>
    <t xml:space="preserve">     ซื้อเงินลงทุนตามที่กล่าวในหมายเหตุ 3.10)</t>
  </si>
  <si>
    <t xml:space="preserve">            (ที่ดิน  อาคารและอุปกรณ์ของบริษัทย่อย   "บริษัท  พีซีเอ็ม  คอนสตรัคชั่น แมททีเรียล  จำกัด"   ในการจัดทำ</t>
  </si>
  <si>
    <t xml:space="preserve">              พร็อพเพอร์ตี้  ดีเวลลอปเม้นท์ จำกัด  (มหาชน)  </t>
  </si>
  <si>
    <t xml:space="preserve">              ได้มีทุนทรัพย์ ณ วันฟ้อง รวม 210.50 ล้านบาท</t>
  </si>
  <si>
    <t xml:space="preserve">              อยู่ในระหว่างการพิจารณาของศาล  และฝ่ายบริหารเชื่อว่ามีโอกาสชนะคดีค่อนข้างมาก</t>
  </si>
  <si>
    <t xml:space="preserve">              จากการถูกฟ้องร้องดังกล่าว จำนวน 1,100,000.00 บาท ซึ่งผู้บริหารเชื่อว่าจะประนอมหนี้ได้ในอนาคต</t>
  </si>
  <si>
    <t xml:space="preserve">              1,100,000.00 บาท  ตามคดีแดงที่ 10577/2541</t>
  </si>
  <si>
    <t>จำนวนหุ้นสามัญถัวเฉลี่ยถ่วงน้ำหนัก</t>
  </si>
  <si>
    <t>ลงทุนในบริษัทย่อย</t>
  </si>
  <si>
    <t xml:space="preserve">2.  เกณฑ์ในการจัดทำงบการเงิน  </t>
  </si>
  <si>
    <t xml:space="preserve">3.  สรุปนโยบายการบัญชีที่สำคัญ  </t>
  </si>
  <si>
    <t xml:space="preserve">     3.1  การรับรู้รายได้และค่าใช้จ่าย</t>
  </si>
  <si>
    <t xml:space="preserve">     3.2  เงินสดและรายการเทียบเท่าเงินสด</t>
  </si>
  <si>
    <t xml:space="preserve">     3.3  ค่าเผื่อหนี้สงสัยจะสูญ</t>
  </si>
  <si>
    <t xml:space="preserve">     3.4  สินค้าคงเหลือ</t>
  </si>
  <si>
    <t xml:space="preserve">            3.4.1  ที่ดิน </t>
  </si>
  <si>
    <t xml:space="preserve">            3.4.2  ดอกเบี้ยจ่ายรอการตัด </t>
  </si>
  <si>
    <t xml:space="preserve">            3.4.3  ค่าสาธารณูปโภค </t>
  </si>
  <si>
    <t xml:space="preserve">            3.4.4  ค่าใช้จ่ายพัฒนาโครงการรอตัดบัญชี </t>
  </si>
  <si>
    <t xml:space="preserve">         ดอกเบี้ยจ่ายตัดจ่าย </t>
  </si>
  <si>
    <t xml:space="preserve">     2.4  การตัดบัญชีรายการระหว่างบริษัทฯ      สำหรับเงินลงทุนในบริษัทย่อยตามวิธีส่วนได้เสียกับส่วนของผู้ถือหุ้น</t>
  </si>
  <si>
    <t xml:space="preserve">     2.5  ในปี 2547 บริษัทฯ ได้มีการลงทุนในบริษัทย่อย 2 แห่ง เมื่อวันที่ 18 กุมภาพันธ์ 2547 และเมื่อวันที่ 11 มิถุนายน </t>
  </si>
  <si>
    <t xml:space="preserve">            ตั้งแต่วันที่เข้าซื้อหุ้น หรือลงทุน และไม่รวมอยู่ในงบการเงินรวมตั้งแต่วันที่ขายหุ้น</t>
  </si>
  <si>
    <t xml:space="preserve">            บริษัทฯ  และบริษัทย่อยบันทึกค่าเผื่อหนี้สงสัยจะสูญโดยประมาณการจากจำนวนหนี้ที่อาจเกิดขึ้นจากการเก็บเงิน</t>
  </si>
  <si>
    <t xml:space="preserve">     ปัจจุบันของลูกหนี้คงค้าง ณ วันที่ในงบดุล</t>
  </si>
  <si>
    <t xml:space="preserve">     จากลูกหนี้ไม่ได้     จำนวนค่าเผื่อนี้ประมาณขึ้นจากประสบการณ์ในการเก็บเงินในอดีต     และตามสถานะทางการเงิน</t>
  </si>
  <si>
    <t xml:space="preserve">     เพื่อใช้ในการพัฒนาโครงการอสังหาริมทรัพย์  วงเงินรวม  564  ล้านบาท  อัตราดอกเบี้ยเงินฝากประจำบวกเพิ่มอัตรา</t>
  </si>
  <si>
    <t xml:space="preserve">     ร้อยละ 3 หรือ MLR ลบ  0.50 - 1.50 แล้วแต่อย่างใดจะสูงกว่า  ชำระคืนให้เสร็จสิ้นภายใน  6 ปี  นับแต่วันที่มีการเบิก</t>
  </si>
  <si>
    <t xml:space="preserve">     เงินกู้งวดแรกโดยจ่ายชำระคืนจากการปลอดจำนองโฉนดบ้านและที่ดินในโครงการเพื่อโอนขาย   ในอัตราร้อยละ   65   </t>
  </si>
  <si>
    <t xml:space="preserve">     ของราคาขาย   โดยไม่ต่ำกว่าอัตราชำระคืนขั้นต่ำ   35,038   บาท   ต่อตารางวา    ค้ำประกันโดยการจดจำนองที่ดินและ</t>
  </si>
  <si>
    <t xml:space="preserve">  - บมจ. ควอลิตี้คอนสตรัคชั่นโปรดัคส์ </t>
  </si>
  <si>
    <t xml:space="preserve">            3.4.5  สินค้าสำเร็จรูป วัตถุดิบทางตรง วัตถุดิบทางอ้อม ราคาทุนคำนวณโดยวิธีเข้าก่อนออกก่อน</t>
  </si>
  <si>
    <t xml:space="preserve">     3.5  การบันทึกดอกเบี้ยเป็นต้นทุนของสินทรัพย์</t>
  </si>
  <si>
    <t xml:space="preserve">     3.6  เงินลงทุนในตราสารทุน</t>
  </si>
  <si>
    <t xml:space="preserve">            3.6.1  เงินลงทุนระยะยาวในตราสารทุนที่ไม่อยู่ในความต้องการของตลาด ซึ่งบริษัทฯ ถือเป็นเงินลงทุนทั่วไป   </t>
  </si>
  <si>
    <t xml:space="preserve">            3.6.2  เงินลงทุนในบริษัทย่อย  แสดงด้วยวิธีส่วนได้เสีย</t>
  </si>
  <si>
    <t xml:space="preserve">     3.7  ที่ดิน อาคารและอุปกรณ์</t>
  </si>
  <si>
    <t xml:space="preserve">     3.8  การด้อยค่าของสินทรัพย์</t>
  </si>
  <si>
    <t xml:space="preserve">     3.9  ภาษีเงินได้นิติบุคคล </t>
  </si>
  <si>
    <t xml:space="preserve">     3.11 กำไรต่อหุ้นขั้นพื้นฐาน </t>
  </si>
  <si>
    <t>4.  เงินสดและรายการเทียบเท่าเงินสด</t>
  </si>
  <si>
    <t xml:space="preserve">     3.10 การรวมธุรกิจ </t>
  </si>
  <si>
    <t xml:space="preserve">      1.2  การเสนอซื้อหุ้นสามัญของบริษัท ทริลเลี่ยน ดีเวลลอปเม้นท์ จำกัด</t>
  </si>
  <si>
    <t>1.  ข้อมูลทั่วไป</t>
  </si>
  <si>
    <t>เงินสดและเงินฝากสถาบันการเงิน</t>
  </si>
  <si>
    <t>ลูกหนี้และตั๋วเงินรับการค้า - สุทธิ</t>
  </si>
  <si>
    <t>สินค้าคงเหลือ</t>
  </si>
  <si>
    <t>สินทรัพย์หมุนเวียนอื่น</t>
  </si>
  <si>
    <t>เงินลงทุนระยะยาว</t>
  </si>
  <si>
    <t>เจ้าหนี้การค้าและตั๋วเงินจ่าย</t>
  </si>
  <si>
    <t>หนี้สินหมุนเวียนอื่น</t>
  </si>
  <si>
    <t>เงินกู้ยืมจากบริษัทที่เกี่ยวข้องกัน</t>
  </si>
  <si>
    <t>รวมสินทรัพย์สุทธิตามบัญชี</t>
  </si>
  <si>
    <t>รวมมูลค่ายุติธรรมของเงินลงทุนที่ได้มา - สุทธิ</t>
  </si>
  <si>
    <t>หัก  รายการซื้อโดยการจ่ายชำระเป็นหุ้นสามัญเพิ่มทุนของบริษัทฯ</t>
  </si>
  <si>
    <t>หนี้สิน</t>
  </si>
  <si>
    <t xml:space="preserve">     ในงวดปัจจุบันและงวดต่อ ๆ ไป บริษัทฯ และบริษัทย่อยมีความเสี่ยงเกี่ยวกับอัตราดอกเบี้ย  เนื่องจากสัญญาบางส่วน</t>
  </si>
  <si>
    <t xml:space="preserve">      (มหาชน) ("APD") โดยการนำหุ้นสามัญเพิ่มทุนของบริษัทฯ จำนวน 8,013,536 หุ้น มูลค่าหุ้นละ 1.00 บาท มูลค่า</t>
  </si>
  <si>
    <t xml:space="preserve">      "APD" ถือหุ้นในบริษัทฯ คิดเป็นร้อยละ 61.58</t>
  </si>
  <si>
    <t xml:space="preserve">      ถือหุ้นใน "PCM" คิดเป็นร้อยละ 99.9998</t>
  </si>
  <si>
    <t xml:space="preserve">      4,999,930.00 บาท  ณ วันที่  18 กุมภาพันธ์ 2547  บริษัทฯ  มีการถือหุ้นใน  "PCM"  คิดเป็นร้อยละ  99.9986  และ</t>
  </si>
  <si>
    <t xml:space="preserve">     บริษัทย่อยดำเนินธุรกิจบนส่วนงานหลักคือการรับเหมาก่อสร้าง   การขายพื้นคอนกรีตอัดแรงและพัฒนาอสังหาริมทรัพย์   </t>
  </si>
  <si>
    <t xml:space="preserve">     2/2547  เมื่อวันที่ 8 กันยายน 2547  มีมติให้จ่ายเงินปันผลให้ผู้ถือหุ้นในอัตราหุ้นละ 16.67 บาท ในวันที่ 22 กันยายน 2547</t>
  </si>
  <si>
    <t xml:space="preserve">ตามรายงานการประชุมวิสามัญผู้ถือหุ้นของบริษัท  พีซีเอ็ม คอนสตรัคชั่น แมททีเรียล จำกัด   ซึ่งเป็นบริษัทย่อย  ครั้งที่ </t>
  </si>
  <si>
    <t xml:space="preserve">     ประจำปีผู้ถือหุ้นประจำปี 2547  เมื่อวันที่ 22 มีนาคม 2547 และอนุมัติให้จัดสรรเงินไว้เป็นทุนสำรองตามกฎหมายจำนวน </t>
  </si>
  <si>
    <t xml:space="preserve">     500,000.00 บาท </t>
  </si>
  <si>
    <t xml:space="preserve">     ของบริษัทฯ ในอัตรา  110.00 บาทต่อหุ้น  โดยให้สัตยาบันการจ่ายปันผลระหว่างกาล   ในรายงานการประชุมใหญ่สามัญ    </t>
  </si>
  <si>
    <t xml:space="preserve">     ปันผลระหว่างกาล โดยจัดสรรจากเงินกำไรสุทธิของผลการดำเนินงานสิ้นสุดวันที่ 31 ธันวาคม 2546 และจากกำไรสะสม</t>
  </si>
  <si>
    <t>ตามรายงานการประชุมคณะกรรมการของบริษัทฯ  ครั้งที่ 1/2547  เมื่อวันที่  9 กุมภาพันธ์ 2547  มีมติอนุมัติให้จ่ายเงิน</t>
  </si>
  <si>
    <t xml:space="preserve">     เสร็จตามที่ระบุในสัญญา</t>
  </si>
  <si>
    <t xml:space="preserve">           พันธบัตรรัฐบาล </t>
  </si>
  <si>
    <t xml:space="preserve">           หน่วยลงทุน - กองทุน</t>
  </si>
  <si>
    <t xml:space="preserve">         (กำไร)จากการจำหน่ายสินทรัพย์</t>
  </si>
  <si>
    <t>ประเภทธุรกิจ</t>
  </si>
  <si>
    <t>จดทะเบียนใน</t>
  </si>
  <si>
    <t>อัตราร้อยละของการถือหุ้น</t>
  </si>
  <si>
    <t>หรือส่วนได้เสีย</t>
  </si>
  <si>
    <t xml:space="preserve">                   แมททีเรียล จำกัด</t>
  </si>
  <si>
    <t>ผลิต / ขายพื้น</t>
  </si>
  <si>
    <t>คอนกรีตอัดแรง</t>
  </si>
  <si>
    <t>ประเทศไทย</t>
  </si>
  <si>
    <t>สำนักงานสอบบัญชี  ดี  ไอ  เอ</t>
  </si>
  <si>
    <t>(นางสุวิมล    กฤตยาเกียรณ์)</t>
  </si>
  <si>
    <t>ผู้สอบบัญชีรับอนุญาตเลขทะเบียน  2982</t>
  </si>
  <si>
    <t>เสนอ  ผู้ถือหุ้นบริษัท  พรีบิลท์   จำกัด  (มหาชน)  และบริษัทย่อย</t>
  </si>
  <si>
    <t>บริษัท  พรีบิลท์  จำกัด (มหาชน)  และบริษัทย่อย</t>
  </si>
  <si>
    <t>งบกำไรขาดทุน</t>
  </si>
  <si>
    <t>งบการเงินเฉพาะบริษัท</t>
  </si>
  <si>
    <t>บริษัท  พรีบิลท์  จำกัด (มหาชน) และบริษัทย่อย</t>
  </si>
  <si>
    <t>งบดุล</t>
  </si>
  <si>
    <t>รวมสินทรัพย์หมุนเวียน</t>
  </si>
  <si>
    <t>รวมสินทรัพย์ไม่หมุนเวียน</t>
  </si>
  <si>
    <t>11</t>
  </si>
  <si>
    <t>รวมหนี้สินหมุนเวียน</t>
  </si>
  <si>
    <t>รวมหนี้สินไม่หมุนเวียน</t>
  </si>
  <si>
    <t>รวมหนี้สิน</t>
  </si>
  <si>
    <t>12</t>
  </si>
  <si>
    <t>20</t>
  </si>
  <si>
    <t xml:space="preserve">        ทุนจดทะเบียน</t>
  </si>
  <si>
    <t xml:space="preserve">          ทุนที่ออกและเรียกชำระแล้ว</t>
  </si>
  <si>
    <t xml:space="preserve">          ยังไม่ได้จัดสรร</t>
  </si>
  <si>
    <t xml:space="preserve">          จัดสรรแล้ว</t>
  </si>
  <si>
    <t xml:space="preserve">             สำรองตามกฏหมาย</t>
  </si>
  <si>
    <t>รวมส่วนของผู้ถือหุ้นบริษัทใหญ่</t>
  </si>
  <si>
    <t>ที่ดิน อาคารและ</t>
  </si>
  <si>
    <t xml:space="preserve">   อุปกรณ์ - สุทธิ</t>
  </si>
  <si>
    <t xml:space="preserve"> - ที่ดิน</t>
  </si>
  <si>
    <t xml:space="preserve"> - 3 -</t>
  </si>
  <si>
    <t xml:space="preserve"> - 4 -</t>
  </si>
  <si>
    <t xml:space="preserve"> - 5 -</t>
  </si>
  <si>
    <t xml:space="preserve"> - 6 -</t>
  </si>
  <si>
    <t xml:space="preserve"> - 7 -</t>
  </si>
  <si>
    <t xml:space="preserve"> - 8 -</t>
  </si>
  <si>
    <t xml:space="preserve"> - 9 -</t>
  </si>
  <si>
    <t xml:space="preserve">          หนี้สินไม่หมุนเวียนอื่น</t>
  </si>
  <si>
    <t xml:space="preserve">            3.1.1  บริษัทฯ  บันทึกรายได้จากการรับเหมาก่อสร้างตามอัตราส่วนของงานก่อสร้างที่แล้วเสร็จ  รายได้ที่รับรู้</t>
  </si>
  <si>
    <t xml:space="preserve">            3.1.2  บริษัทฯ    บันทึกต้นทุนงานก่อสร้าง     ตามอัตราส่วนร้อยละของงานที่ทำเสร็จของต้นทุนโดยประมาณ    </t>
  </si>
  <si>
    <t xml:space="preserve">            3.1.3  บริษัทฯ   และบริษัทย่อยบันทึกรายได้จากการขายรับรู้เมื่อมีการส่งมอบสินค้า     และได้โอนความเสี่ยง</t>
  </si>
  <si>
    <t xml:space="preserve">     ประเภทที่ต้องจ่ายคืนเมื่อสิ้นระยะเวลาที่กำหนด     และเงินลงทุนระยะสั้นที่มีสภาพคล่อง    ซึ่งมีความเสี่ยงต่อการ</t>
  </si>
  <si>
    <t xml:space="preserve">            อสังหาริมทรัพย์นั้นเสร็จสมบูรณ์พร้อมที่จะขาย  ซึ่งดอกเบี้ยจ่ายรอตัดดังกล่าว บันทึกเป็นส่วนหนึ่งของสินค้า</t>
  </si>
  <si>
    <t xml:space="preserve">                      บันทึกดอกเบี้ยจ่ายของที่ดินที่ซื้อมาเพื่อขายเป็นดอกเบี้ยจ่ายรอตัดตั้งพักไว้           และจะหยุดบันทึกเมื่อ</t>
  </si>
  <si>
    <t xml:space="preserve">                      บันทึกรายจ่ายเกี่ยวกับการก่อสร้างถนน     ไฟฟ้า     ประปาและสาธารณูปโภคส่วนกลางอื่น  ๆ    ไว้ใน</t>
  </si>
  <si>
    <t xml:space="preserve">            บริษัทฯ    และบริษัทย่อยบันทึกดอกเบี้ยจากเงินกู้ยืม    เพื่อการซื้อสินทรัพย์ถาวร      เป็นส่วนหนึ่งของต้นทุน</t>
  </si>
  <si>
    <t xml:space="preserve">     สินทรัพย์อื่นและจะหยุดบันทึกดอกเบี้ยเป็นต้นทุนของสินทรัพย์ถาวร          เมื่อสินทรัพย์นั้นอยู่ในสภาพพร้อมจะ</t>
  </si>
  <si>
    <t xml:space="preserve">                อสังหาริมทรัพย์และสิทธิเรียกร้อง</t>
  </si>
  <si>
    <t xml:space="preserve">               อสังหาริมทรัพย์และสิทธิเรียกร้อง</t>
  </si>
  <si>
    <t xml:space="preserve">                            รวม</t>
  </si>
  <si>
    <t xml:space="preserve">                        รายการ</t>
  </si>
  <si>
    <t xml:space="preserve"> - 12 -</t>
  </si>
  <si>
    <t>หุ้นสามัญ - จากการ</t>
  </si>
  <si>
    <t>1.   เงินสดจ่ายในระหว่างงวด</t>
  </si>
  <si>
    <t>ส่วนเกินมูลค่าหุ้นสามัญ - จากการลงทุนในบริษัทย่อย</t>
  </si>
  <si>
    <t xml:space="preserve">                      ของราคาต้นทุนโดยประมาณและต้นทุนงานก่อสร้างที่เกิดขึ้นจริง บันทึกเป็นหนี้สินหมุนเวียน</t>
  </si>
  <si>
    <t>9.  ลูกหนี้เงินประกันผลงาน</t>
  </si>
  <si>
    <t xml:space="preserve">10.  เงินลงทุนซึ่งบันทึกโดยวิธีส่วนได้เสียบริษัทย่อย </t>
  </si>
  <si>
    <t xml:space="preserve">11. เงินลงทุนระยะยาวอื่น </t>
  </si>
  <si>
    <t>เครื่องใช้และเครื่องตกแต่งสำนักงาน</t>
  </si>
  <si>
    <t>ยานพาหนะ</t>
  </si>
  <si>
    <t xml:space="preserve">          สัญญาที่รับรู้รายได้</t>
  </si>
  <si>
    <t>7.  มูลค่างานที่เสร็จยังไม่ได้เรียกเก็บ</t>
  </si>
  <si>
    <t xml:space="preserve">                      และผลตอบแทนที่เป็นสาระสำคัญให้กับผู้ซื้อแล้ว</t>
  </si>
  <si>
    <t xml:space="preserve">                      บันทึกที่ดินที่ซื้อมาเพื่อขายตามราคาทุน  โดยวิธีถัวเฉลี่ยถ่วงน้ำหนัก (แยกตามแต่ละโครงการ) </t>
  </si>
  <si>
    <t xml:space="preserve">     ใช้งานได้</t>
  </si>
  <si>
    <t>ผลิต / ขาย</t>
  </si>
  <si>
    <t>ผู้บริหาร/กรรมการร่วมกัน/บริษัทใหญ่</t>
  </si>
  <si>
    <t>ผู้บริหาร/กรรมการร่วมกัน/บริษัทย่อยของบริษัทใหญ่</t>
  </si>
  <si>
    <t xml:space="preserve">        1.  บริษัท เอเชี่ยน พร็อพเพอร์ตี้ ดีเวลลอปเม้นท์ </t>
  </si>
  <si>
    <t xml:space="preserve">                     จำกัด (มหาชน)</t>
  </si>
  <si>
    <t xml:space="preserve">      เรียกเก็บ     โดยบริษัทฯ   จะคืนเงินประกันนี้แก่ผู้รับเหมาเมื่องานนั้น ๆ    ได้แล้วเสร็จและผู้รับเหมาไม่ได้ผิดสัญญา</t>
  </si>
  <si>
    <t xml:space="preserve">2.   รายการที่มิใช่เงินสด </t>
  </si>
  <si>
    <t xml:space="preserve">            ที่มีสาระสำคัญแล้ว</t>
  </si>
  <si>
    <t>ซื้อสินค้า</t>
  </si>
  <si>
    <t xml:space="preserve"> - 25 -</t>
  </si>
  <si>
    <t>(ยังไม่ได้ตรวจสอบ/สอบทานแล้ว)</t>
  </si>
  <si>
    <t xml:space="preserve">     รายได้จากการขาย</t>
  </si>
  <si>
    <t xml:space="preserve">        อื่น ๆ</t>
  </si>
  <si>
    <t xml:space="preserve">     ต้นทุนการก่อสร้างและต้นทุนการขาย</t>
  </si>
  <si>
    <t xml:space="preserve">     ค่าใช้จ่ายในการขายและบริหาร</t>
  </si>
  <si>
    <t xml:space="preserve">     หนี้สงสัยจะสูญ</t>
  </si>
  <si>
    <t xml:space="preserve">             ตามวิธีส่วนได้เสีย</t>
  </si>
  <si>
    <t xml:space="preserve">        ส่วนแบ่งกำไรจากเงินลงทุน</t>
  </si>
  <si>
    <t xml:space="preserve">     ส่วนแบ่งขาดทุนจากเงินลงทุน</t>
  </si>
  <si>
    <t>ยอดคงเหลือ ณ วันที่ 1 มกราคม 2547</t>
  </si>
  <si>
    <t>เพิ่มทุนส่วนของผู้ถือหุ้นส่วนน้อยในบริษัทย่อย</t>
  </si>
  <si>
    <t xml:space="preserve">      รายการปรับกระทบกำไรสุทธิเป็น</t>
  </si>
  <si>
    <t xml:space="preserve">        เงินสดรับ(จ่าย)จากกิจกรรมดำเนินงาน</t>
  </si>
  <si>
    <t xml:space="preserve">         ส่วนแบ่ง(กำไร)จากเงินลงทุน</t>
  </si>
  <si>
    <t xml:space="preserve">              ตามวิธีส่วนได้เสีย </t>
  </si>
  <si>
    <t xml:space="preserve">         ส่วนแบ่งขาดทุนจากเงินลงทุน</t>
  </si>
  <si>
    <t xml:space="preserve">   กำไร(ขาดทุน)จากการดำเนินงานก่อนการ</t>
  </si>
  <si>
    <t xml:space="preserve">      เปลี่ยนแปลงในส่วนประกอบของสินทรัพย์</t>
  </si>
  <si>
    <t xml:space="preserve">      ดำเนินงานและหนี้สินดำเนินงาน</t>
  </si>
  <si>
    <t>เงินสดสุทธิได้มา(ใช้ไป)จากกิจกรรม</t>
  </si>
  <si>
    <t xml:space="preserve">        ดำเนินงาน</t>
  </si>
  <si>
    <t xml:space="preserve">          รายได้รับล่วงหน้าเงินจอง - </t>
  </si>
  <si>
    <t xml:space="preserve">               เงินดาวน์</t>
  </si>
  <si>
    <t xml:space="preserve">          เงินสดรับจากเงินลงทุนในหุ้น</t>
  </si>
  <si>
    <t xml:space="preserve">               บริษัทย่อย</t>
  </si>
  <si>
    <t xml:space="preserve">        ลงทุน</t>
  </si>
  <si>
    <t xml:space="preserve">          เงินเบิกเกินบัญชีธนาคาร </t>
  </si>
  <si>
    <t xml:space="preserve">          รับเงินกู้ยืมระยะสั้นจากสถาบัน</t>
  </si>
  <si>
    <t xml:space="preserve">               การเงิน</t>
  </si>
  <si>
    <t xml:space="preserve">          จ่ายชำระเงินกู้ยืมเงินจากบุคคล</t>
  </si>
  <si>
    <t xml:space="preserve">               ที่เกี่ยวข้องกัน </t>
  </si>
  <si>
    <t xml:space="preserve">               เกี่ยวข้องกัน </t>
  </si>
  <si>
    <t xml:space="preserve">          จ่ายเงินกู้ยืมระยะยาวจากธนาคาร</t>
  </si>
  <si>
    <t xml:space="preserve">        จัดหาเงิน </t>
  </si>
  <si>
    <t xml:space="preserve">เงินสดและรายการเทียบเท่าเงินสดเพิ่มขึ้น </t>
  </si>
  <si>
    <t xml:space="preserve">        (ลดลง)สุทธิ</t>
  </si>
  <si>
    <t xml:space="preserve">เงินสดและรายการเทียบเท่าเงินสด </t>
  </si>
  <si>
    <t xml:space="preserve">        ณ วันต้นงวด</t>
  </si>
  <si>
    <t xml:space="preserve">        ณ วันสิ้นงวด</t>
  </si>
  <si>
    <t>กำไรก่อนดอกเบี้ยจ่ายและภาษีเงินได้</t>
  </si>
  <si>
    <t xml:space="preserve">        นิติบุคคล</t>
  </si>
  <si>
    <t>กำไรหลังดอกเบี้ยจ่ายและภาษีเงินได้</t>
  </si>
  <si>
    <t xml:space="preserve">     รายได้ที่ยังไม่ได้เรียกชำระ</t>
  </si>
  <si>
    <t xml:space="preserve">     สินค้าคงเหลือ</t>
  </si>
  <si>
    <t xml:space="preserve">     ลูกหนี้เงินประกันผลงาน</t>
  </si>
  <si>
    <t xml:space="preserve">     สินทรัพย์หมุนเวียนอื่น</t>
  </si>
  <si>
    <t xml:space="preserve">        เงินจ่ายล่วงหน้าผู้รับเหมา</t>
  </si>
  <si>
    <t xml:space="preserve">         เงินทดรองจ่ายบริษัทอื่น</t>
  </si>
  <si>
    <t xml:space="preserve">         อื่น ๆ</t>
  </si>
  <si>
    <t xml:space="preserve">     เงินลงทุนระยะยาวอื่น</t>
  </si>
  <si>
    <t xml:space="preserve">     สินทรัพย์ไม่หมุนเวียนอื่น </t>
  </si>
  <si>
    <t xml:space="preserve">        ภาษีเงินได้หัก ณ ที่จ่าย</t>
  </si>
  <si>
    <t xml:space="preserve">     เงินลงทุนซึ่งบันทึกโดยวิธี</t>
  </si>
  <si>
    <t xml:space="preserve">        ส่วนได้เสียบริษัทย่อย</t>
  </si>
  <si>
    <t>10</t>
  </si>
  <si>
    <t xml:space="preserve">     เงินให้กู้ยืมระยะยาวแก่</t>
  </si>
  <si>
    <t xml:space="preserve">        บริษัทที่เกี่ยวข้อง </t>
  </si>
  <si>
    <t xml:space="preserve">     ที่ดิน อาคารและอุปกรณ์ - </t>
  </si>
  <si>
    <t xml:space="preserve">        สุทธิ</t>
  </si>
  <si>
    <t xml:space="preserve">     เงินสดและรายการเทียบเท่า</t>
  </si>
  <si>
    <t xml:space="preserve">        เงินสด </t>
  </si>
  <si>
    <t>4</t>
  </si>
  <si>
    <t xml:space="preserve">     ลูกหนี้การค้าและตั๋วเงินรับ - </t>
  </si>
  <si>
    <t xml:space="preserve">        สุทธิ </t>
  </si>
  <si>
    <t xml:space="preserve">  หนี้สินและส่วนของผู้ถือหุ้น</t>
  </si>
  <si>
    <t xml:space="preserve">     เจ้าหนี้การค้าและตั๋วเงินจ่าย</t>
  </si>
  <si>
    <t xml:space="preserve">     เจ้าหนี้เงินประกันผลงาน</t>
  </si>
  <si>
    <t xml:space="preserve">     เงินรับล่วงหน้าค่าสินค้า</t>
  </si>
  <si>
    <t xml:space="preserve">     เงินรับล่วงหน้าตามสัญญา</t>
  </si>
  <si>
    <t xml:space="preserve">     หนี้สินหมุนเวียนอื่น</t>
  </si>
  <si>
    <t xml:space="preserve">        ดอกเบี้ยค้างจ่าย</t>
  </si>
  <si>
    <t xml:space="preserve">        ภาษีขายตั้งพัก</t>
  </si>
  <si>
    <t xml:space="preserve">        ภาษีเงินได้นิติบุคคลค้างจ่าย</t>
  </si>
  <si>
    <t xml:space="preserve">        ค่าใช้จ่ายค้างจ่าย</t>
  </si>
  <si>
    <t xml:space="preserve">     เงินเบิกเกินบัญชีและเงินกู้ยืม</t>
  </si>
  <si>
    <t xml:space="preserve">        ระยะสั้นจากสถาบัน</t>
  </si>
  <si>
    <t xml:space="preserve">        การเงิน   </t>
  </si>
  <si>
    <t xml:space="preserve">     เงินกู้ยืมระยะยาวที่ถึงกำหนด</t>
  </si>
  <si>
    <t xml:space="preserve">        ชำระภายใน 1 ปี  </t>
  </si>
  <si>
    <t xml:space="preserve">     ต้นทุนค่าก่อสร้างที่เจ้าหนี้</t>
  </si>
  <si>
    <t xml:space="preserve">        ยังไม่ได้เรียกชำระ</t>
  </si>
  <si>
    <t xml:space="preserve">     รายได้รับล่วงหน้าเงินจอง - </t>
  </si>
  <si>
    <t xml:space="preserve">        เงินดาวน์ </t>
  </si>
  <si>
    <t xml:space="preserve">     เงินกู้ยืมระยะยาว</t>
  </si>
  <si>
    <t xml:space="preserve">     หนี้สินไม่หมุนเวียนอื่น</t>
  </si>
  <si>
    <t xml:space="preserve"> หนี้สินและส่วนของผู้ถือหุ้น (ต่อ)</t>
  </si>
  <si>
    <t xml:space="preserve">             หุ้นสามัญ 200,000,000 หุ้น </t>
  </si>
  <si>
    <t xml:space="preserve">                มูลค่าหุ้นละ 1 บาท</t>
  </si>
  <si>
    <t xml:space="preserve">                หุ้นละ 1 บาท</t>
  </si>
  <si>
    <t xml:space="preserve">             หุ้นสามัญ 153,000,000 หุ้น </t>
  </si>
  <si>
    <t>รวมส่วนของผู้ถือหุ้น</t>
  </si>
  <si>
    <t>รายงานการสอบทานงบการเงินโดยผู้สอบบัญชีรับอนุญาต</t>
  </si>
  <si>
    <t xml:space="preserve">            งบการเงินเฉพาะแสดงรายการเงินลงทุนตามวิธีส่วนได้เสีย หลังจากได้ตัดยอดคงเหลือและรายการระหว่างกัน</t>
  </si>
  <si>
    <t xml:space="preserve"> - อาคารและอุปกรณ์</t>
  </si>
  <si>
    <t>เงินสดรับสุทธิจากการซื้อบริษัทย่อย</t>
  </si>
  <si>
    <t xml:space="preserve">      ข้อหนึ่งข้อใด</t>
  </si>
  <si>
    <t>ส่วนงานรับเหมา</t>
  </si>
  <si>
    <t>ก่อสร้าง</t>
  </si>
  <si>
    <t>ส่วนงานขาย</t>
  </si>
  <si>
    <t>พื้นคอนกรีต</t>
  </si>
  <si>
    <t xml:space="preserve">     รายได้จากการก่อสร้าง </t>
  </si>
  <si>
    <t xml:space="preserve">          ขายและบริการ</t>
  </si>
  <si>
    <t xml:space="preserve">     ต้นทุนการก่อสร้าง</t>
  </si>
  <si>
    <t xml:space="preserve">          และต้นทุนขาย</t>
  </si>
  <si>
    <t xml:space="preserve">     กำไรขั้นต้น</t>
  </si>
  <si>
    <t xml:space="preserve">     กำไรจากการดำเนินงาน</t>
  </si>
  <si>
    <t>รายการ</t>
  </si>
  <si>
    <t>ตัดบัญชี</t>
  </si>
  <si>
    <t xml:space="preserve">     ดอกเบี้ยจ่าย</t>
  </si>
  <si>
    <t xml:space="preserve">     ภาษีเงินได้</t>
  </si>
  <si>
    <t xml:space="preserve">          ผู้ถือหุ้นส่วนน้อย</t>
  </si>
  <si>
    <t xml:space="preserve">     กำไร(ขาดทุน)สุทธิ</t>
  </si>
  <si>
    <t>สินทรัพย์รวม</t>
  </si>
  <si>
    <t>- 15 -</t>
  </si>
  <si>
    <t>กิจการที่เกี่ยวข้องกัน</t>
  </si>
  <si>
    <t>ลักษณะความสัมพันธ์</t>
  </si>
  <si>
    <t xml:space="preserve">        2.  บริษัท เอเชี่ยน พร็อพเพอร์ตี้ จำกัด</t>
  </si>
  <si>
    <t xml:space="preserve">        3.  บริษัท เอเชี่ยน พร็อพเพอร์ตี้ เรสซิเดนท์ จำกัด</t>
  </si>
  <si>
    <t xml:space="preserve">        4.  บริษัท เอเชี่ยน พร็อพเพอร์ตี้ (กรุงเทพ) จำกัด</t>
  </si>
  <si>
    <t xml:space="preserve">        5.  บริษัท เอเชี่ยน พร็อพเพอร์ตี้ (ลาดพร้าว) จำกัด</t>
  </si>
  <si>
    <t xml:space="preserve">            ส่วนของผู้ถือหุ้นส่วนน้อย</t>
  </si>
  <si>
    <t>ส่วนน้อย</t>
  </si>
  <si>
    <t xml:space="preserve">สินทรัพย์ไม่หมุนเวียน </t>
  </si>
  <si>
    <t xml:space="preserve">กำไรต่อหุ้นขั้นพื้นฐาน </t>
  </si>
  <si>
    <t>- 10 -</t>
  </si>
  <si>
    <t>ที่ดิน อาคารและอุปกรณ์ - สุทธิ</t>
  </si>
  <si>
    <t>- 11 -</t>
  </si>
  <si>
    <t>และ  ณ  วันที่  31  ธันวาคม  2547  (ตรวจสอบแล้ว)</t>
  </si>
  <si>
    <t xml:space="preserve">            2547 ตามที่กล่าวในหมายเหตุ  1.1  และ  1.2   จึงได้นำเสนองบการเงินรวมดังนี้</t>
  </si>
  <si>
    <t xml:space="preserve">          ลูกหนี้การค้าและตั๋วเงินรับ - สุทธิ</t>
  </si>
  <si>
    <t xml:space="preserve">          ตั๋วเงินรับ</t>
  </si>
  <si>
    <t xml:space="preserve">          หัก    ค่าเผื่อหนี้สงสัยจะสูญ</t>
  </si>
  <si>
    <t xml:space="preserve">          ลูกหนี้การค้าค้างชำระไม่เกิน</t>
  </si>
  <si>
    <t>3 เดือน</t>
  </si>
  <si>
    <t>3 - 6 เดือน</t>
  </si>
  <si>
    <t>6 - 12 เดือน</t>
  </si>
  <si>
    <t>มากกว่า 12 เดือน</t>
  </si>
  <si>
    <t xml:space="preserve">          สัญญาที่รับเงินไม่ครบ 20%</t>
  </si>
  <si>
    <t xml:space="preserve">          มูลค่าขายในอนาคต</t>
  </si>
  <si>
    <t xml:space="preserve">   มูลค่ารวมของโครงการ</t>
  </si>
  <si>
    <t>มูลค่าซื้อขายที่ได้ทำสัญญาแล้ว</t>
  </si>
  <si>
    <t>คิดเป็นร้อยละของยอดขายรวมของ</t>
  </si>
  <si>
    <t xml:space="preserve">        ทั้งสิ้น (บาท)</t>
  </si>
  <si>
    <t xml:space="preserve">        โครงการที่เปิดอยู่ </t>
  </si>
  <si>
    <t>31 มีนาคม 2548</t>
  </si>
  <si>
    <t xml:space="preserve">เงินกู้ยืมจากบริษัทการเงินอื่น - </t>
  </si>
  <si>
    <t xml:space="preserve">      ตั๋วแลกเงิน</t>
  </si>
  <si>
    <t xml:space="preserve">               พร็อพเพอร์ตี้ ดีเวลลอปเม้นท์ จำกัด (มหาชน) ซึ่งเป็นบริษัทใหญ่และโดยส่วนตัวกรรมการ (ณ วันที่ 31 ธันวาคม </t>
  </si>
  <si>
    <t xml:space="preserve">               2547 จำนวน 80 ล้านบาท) </t>
  </si>
  <si>
    <t xml:space="preserve">      หุ้นสามัญดังกล่าว  รวม  2,999,993 หุ้น  มูลค่าหุ้นละ 10.00 บาท คิดเป็นสัดส่วนร้อยละ 99.9998</t>
  </si>
  <si>
    <t xml:space="preserve">      ลงทุนในบริษัทดังกล่าวร้อยละ 60 มูลค่ารวม 37,022.21  บาท</t>
  </si>
  <si>
    <t>เมื่อวันที่ 11 มิถุนายน 2547 บริษัทฯ ซื้อหุ้นของบริษัท ทริลเลี่ยน ดีเวลลอปเม้นท์ จำกัด จำนวน 6,000 หุ้น มูลค่าหุ้นละ 6.17 บาท  ตามที่กล่าวในหมายเหตุ 1.2  คิดเป็นสัดส่วนการ</t>
  </si>
  <si>
    <t xml:space="preserve">ในไตรมาส 1  ของปี 2547  บริษัทฯ ซื้อหุ้นของบริษัท พีซีเอ็ม คอนสตรัคชั่น แมททีเรียล จำกัด  จากบริษัท เอเชี่ยน พร็อพเพอร์ตี้ ดีเวลลอปเม้นท์ จำกัด (มหาชน)  จำนวน 499,993 </t>
  </si>
  <si>
    <t>- 13 -</t>
  </si>
  <si>
    <t xml:space="preserve">      1.77  ล้านบาท   โดยเริ่มผ่อนชำระครั้งแรกตั้งแต่เดือนถัดจากเดือน ที่เบิกเงินกู้ตามสัญญา  และในกรณีที่มีการเพิ่มทุน </t>
  </si>
  <si>
    <t xml:space="preserve">     (กำไร)ขาดทุนส่วนของ</t>
  </si>
  <si>
    <t>- 14 -</t>
  </si>
  <si>
    <t>บริษัทฯ   หักเงินประกันการปฏิบัติตามสัญญาจากผู้รับเหมาในอัตราร้อยละ  5   ของมูลค่าก่อสร้างที่ผู้รับเหมา</t>
  </si>
  <si>
    <t>5</t>
  </si>
  <si>
    <t>เงินกู้ยืมระยะยาว</t>
  </si>
  <si>
    <t xml:space="preserve">                ราคายุติธรรมของเครื่องมือทางการเงิน</t>
  </si>
  <si>
    <t>ข้าพเจ้าได้สอบทานงบดุลรวมและงบดุลเฉพาะบริษัท  ณ วันที่  30  มิถุนายน  2548  งบกำไรขาดทุนรวมและ</t>
  </si>
  <si>
    <t>การเปลี่ยนแปลงในส่วนของผู้ถือหุ้นรวมและงบแสดงการเปลี่ยนแปลงในส่วนของผู้ถือหุ้นเฉพาะบริษัท และงบกระแส</t>
  </si>
  <si>
    <t>งบกำไรขาดทุนเฉพาะบริษัท สำหรับงวด 3 เดือน  และ 6 เดือน  สิ้นสุดวันที่ 30 มิถุนายน 2548 และ 2547  และงบแสดง</t>
  </si>
  <si>
    <t xml:space="preserve">งบการเงินดังกล่าวจากผลการสอบทานของข้าพเจ้า </t>
  </si>
  <si>
    <t>พรีบิลท์ จำกัด (มหาชน) และบริษัทย่อย  และของเฉพาะของบริษัท พรีบิลท์ จำกัด (มหาชน)  ซึ่งผู้บริหารของกิจการเป็น</t>
  </si>
  <si>
    <t xml:space="preserve">เงินสดรวมและงบกระแสเงินสดเฉพาะบริษัทสำหรับงวด 6 เดือน  สิ้นสุดวันที่ 30 มิถุนายน 2548 และ 2547  ของบริษัท </t>
  </si>
  <si>
    <t>ผู้รับผิดชอบต่อความถูกต้องและครบถ้วนของข้อมูลในงบการเงินเหล่านี้  ส่วนข้าพเจ้าเป็นผู้รับผิดชอบในการรายงานต่อ</t>
  </si>
  <si>
    <t>วางแผนและปฏิบัติงานสอบทานเพื่อให้ได้ความเชื่อมั่นอย่างพอประมาณว่า     งบการเงินแสดงข้อมูลที่ขัดต่อข้อเท็จจริง</t>
  </si>
  <si>
    <t>ข้าพเจ้าได้ปฏิบัติงานสอบทานตามมาตรฐานการสอบบัญชีที่เกี่ยวกับการสอบทาน  ซึ่งกำหนดให้ข้าพเจ้าต้อง</t>
  </si>
  <si>
    <t>อันเป็นสาระสำคัญหรือไม่ การสอบทานนี้มีขอบเขตจำกัด โดยส่วนใหญ่ใช้วิธีการสอบถามบุคลากรของกิจการและการ</t>
  </si>
  <si>
    <t>วิเคราะห์เปรียบเทียบข้อมูลทางการเงิน    จึงให้ความเชื่อมั่นน้อยกว่าการตรวจสอบตามมาตรฐานการสอบบัญชีที่รับรอง</t>
  </si>
  <si>
    <t xml:space="preserve">ทั่วไป  ดังนั้นข้าพเจ้าจึงไม่อาจแสดงความเห็นต่องบการเงินที่สอบทานได้ </t>
  </si>
  <si>
    <t>ที่รับรองทั่วไปจากการสอบทานของข้าพเจ้า</t>
  </si>
  <si>
    <t>ข้าพเจ้าไม่พบสิ่งที่เป็นเหตุให้เชื่อว่า งบการเงินดังกล่าวไม่ถูกต้องตามที่ควรในสาระสำคัญตามหลักการบัญชี</t>
  </si>
  <si>
    <t xml:space="preserve">ข้าพเจ้าได้เคยตรวจสอบงบการเงินรวม  สำหรับปีสิ้นสุดวันที่  31  ธันวาคม  2547  ของบริษัท  พรีบิลท์  จำกัด </t>
  </si>
  <si>
    <t>(มหาชน) และบริษัทย่อยและงบการเงินเฉพาะของบริษัท พรีบิลท์ จำกัด (มหาชน)  ตามมาตรฐานการสอบบัญชีที่รับรอง</t>
  </si>
  <si>
    <t>ทั่วไปและเสนอรายงานไว้อย่างไม่มีเงื่อนไข  ตามรายงานลงวันที่  16  กุมภาพันธ์  2548  งบดุลรวมและงบดุลเฉพาะของ</t>
  </si>
  <si>
    <t xml:space="preserve">เสนอรายงานไว้แล้วดังกล่าว  ข้าพเจ้ามิได้ใช้วิธีการตรวจสอบอื่นใดภายหลังจากวันที่ในรายงานนั้น </t>
  </si>
  <si>
    <t>บริษัท   ณ   วันที่  31  ธันวาคม   2547   ที่นำมาแสดงเปรียบเทียบเป็นส่วนหนึ่งของงบการเงินที่ข้าพเจ้าได้ตรวจสอบและ</t>
  </si>
  <si>
    <t xml:space="preserve">     ค่าตอบแทนกรรมการ </t>
  </si>
  <si>
    <t>สำหรับงวด  3  เดือน  สิ้นสุดวันที่  30  มิถุนายน  2548  และ  2547</t>
  </si>
  <si>
    <t>สำหรับงวด  6  เดือน  สิ้นสุดวันที่  30  มิถุนายน  2548  และ  2547</t>
  </si>
  <si>
    <t>ณ  วันที่  30  มิถุนายน  2548  (ยังไม่ได้ตรวจสอบ/สอบทานแล้ว)</t>
  </si>
  <si>
    <t xml:space="preserve">     ธันวาคม 2547  ได้รวมงบการเงินของบริษัทย่อยดังต่อไปนี้</t>
  </si>
  <si>
    <t>งบการเงินรวมสำหรับงวด 6 เดือน  สิ้นสุดวันที่ 30 มิถุนายน 2548 และ 2547  และสำหรับปีสิ้นสุดวันที่  31</t>
  </si>
  <si>
    <t xml:space="preserve">     ต่อไป หรือยังมีอยู่แต่จะเป็นไปตามทางที่ลดลง  โดยบันทึกในบัญชี  "รายได้อื่น"</t>
  </si>
  <si>
    <t>30 มิถุนายน 2548 บาท 31 ธันวาคม 2547</t>
  </si>
  <si>
    <t xml:space="preserve">          รายได้ที่รับรู้</t>
  </si>
  <si>
    <t xml:space="preserve">          หัก      รับชำระ</t>
  </si>
  <si>
    <t>หัก    โอนออกเป็นต้นทุน</t>
  </si>
  <si>
    <t>คงเหลือ</t>
  </si>
  <si>
    <t>20, 21</t>
  </si>
  <si>
    <t>21</t>
  </si>
  <si>
    <t>กำไรสุทธิสำหรับงวด 6 เดือน</t>
  </si>
  <si>
    <t>ยอดคงเหลือ ณ วันที่ 30 มิถุนายน 2548</t>
  </si>
  <si>
    <t>ยอดคงเหลือ ณ วันที่ 30 มิถุนายน 2547</t>
  </si>
  <si>
    <t>สำหรับงวด 6 เดือน  สิ้นสุดวันที่  30  มิถุนายน  2548  และ  2547</t>
  </si>
  <si>
    <t>ซื้อหุ้นสามัญบริษัทย่อย-ส่วนของผู้ถือหุ้นส่วนน้อย</t>
  </si>
  <si>
    <t>ราคาซื้อขายสินค้าที่บริษัทฯ  ซื้อขายกับบริษัทใหญ่และและบริษัทที่เกี่ยวข้องกัน   เป็นราคาตามปกติทางธุรกิจ</t>
  </si>
  <si>
    <t xml:space="preserve">       ที่บริษัทฯและบริษัทที่เกี่ยวข้องซื้อขายกับรายอื่น</t>
  </si>
  <si>
    <t>บวก  ส่วนของมูลค่ายุติธรรมของสินทรัพย์ที่ระบุได้ที่สูงกว่ามูลค่าตามบัญชี - สุทธิ</t>
  </si>
  <si>
    <t>รวมมูลค่ายุติธรรมที่สูงกว่ามูลค่าตามบัญชี - สุทธิ</t>
  </si>
  <si>
    <t xml:space="preserve">            ที่ดิน  อาคารและอุปกรณ์แสดงด้วยราคาทุนหักค่าเสื่อมราคาสะสม   และค่าเผื่อการด้อยค่าของสินทรัพย์ ถ้ามี</t>
  </si>
  <si>
    <t xml:space="preserve">เครื่องจักรและอุปกรณ์ </t>
  </si>
  <si>
    <t xml:space="preserve">      28.4  ณ วันที่ 30 มิถุนายน 2548 บริษัทฯ มีพนักงาน 183 คน</t>
  </si>
  <si>
    <t xml:space="preserve">      28.3  ค่าใช้จ่ายพนักงานสำหรับงวด 6 เดือน สิ้นสุดวันที่ 30 มิถุนายน 2548 จำนวน 30,280,423.76 บาท</t>
  </si>
  <si>
    <t xml:space="preserve">      เงินลงทุนในบริษัท พีซีเอ็ม คอนสตรัคชั่น แมททีเรียล จำกัด</t>
  </si>
  <si>
    <t>ณ  วันที่  30  มิถุนายน  2547   เงินลงทุนในบริษัทย่อยดังกล่าวมีมูลค่าต่ำกว่าศูนย์เนื่องจากมีผลการดำเนินงานขาดทุนเกินทุนจำนวน  1,066.52  บาท  ดังนั้น   บริษัทฯ  จึงปรับปรุง</t>
  </si>
  <si>
    <t xml:space="preserve">เมื่อวันที่  8  กรกฎาคม  2547   บริษัท  ทริลเลี่ยน  ดีเวลลอปเม้นท์  จำกัด  ได้จดทะเบียนเพิ่มทุนจาก  10,000  หุ้น มูลค่าหุ้นละ 10.00 บาท เป็น 10 ล้านหุ้น มูลค่าหุ้นละ 10.00  บาท </t>
  </si>
  <si>
    <t xml:space="preserve">     เครื่องจักรและอุปกรณ์</t>
  </si>
  <si>
    <t xml:space="preserve">     เครื่องจักรและอุปกรณ์ </t>
  </si>
  <si>
    <t xml:space="preserve">        -  จำนวน  8,013,536 หุ้น  นำไปแลกเพื่อซื้อหุ้นสามัญบริษัท  พีซีเอ็ม คอนสตรัคชั่น  แมททีเรียล  จำกัด </t>
  </si>
  <si>
    <t xml:space="preserve">        -  จำนวน 9,851,102 หุ้น เสนอขายแก่ผู้ลงทุนโดยเฉพาะเจาะจง ราคาหุ้นละ 1.00 บาท </t>
  </si>
  <si>
    <t xml:space="preserve">        -  จำนวน 130,135,362 หุ้น เสนอขายแก่ผู้ถือหุ้นเดิม ราคาหุ้นละ 1.00 บาท</t>
  </si>
  <si>
    <t xml:space="preserve">        -  จำนวน 47,000,000 หุ้น เสนอขายแก่บุคคลและประชาชนทั่วไป ราคาหุ้นละ 1.00 บาท </t>
  </si>
  <si>
    <t xml:space="preserve">      พร็อพเพอร์ตี้ ดีเวลลอปเม้นท์ จำกัด (มหาชน) จำนวน 499,993 หุ้น มูลค่าหุ้นละ 10.00 บาท (ตามที่กล่าวในหมายเหตุ 10</t>
  </si>
  <si>
    <t>ยอดคงเหลือ ณ วันที่ 31 ธันวาคม 2547</t>
  </si>
  <si>
    <t xml:space="preserve">      หุ้นละ 1.00  บาท     บริษัทฯ   จึงได้บันทึกต้นทุนการซื้อเงินลงทุนตามมูลค่ายุติธรรมของเงินลงทุนที่ได้มา   ตามที่กล่าว</t>
  </si>
  <si>
    <t xml:space="preserve">             ถูกบริษัทแห่งหนึ่ง      ดำเนินคดีฟ้องร้องในข้อหาละเมิดสิทธิบัตรและเรียกร้องค่าเสียหายในผลิตภัณฑ์แผ่นพื้น</t>
  </si>
  <si>
    <t xml:space="preserve">               กรรมการ </t>
  </si>
  <si>
    <t xml:space="preserve">               บริษัท  พีซีเอ็ม คอนสตรัคชั่น แมททีเรียล จำกัด  ซึ่งเป็นบริษัทย่อย มีวงเงินเบิกเกินบัญชีจากธนาคารแห่งหนึ่ง   </t>
  </si>
  <si>
    <t xml:space="preserve">               บริษัท  ทริลเลี่ยน   ดีเวลลอปเม้นท์  จำกัด  ซึ่งเป็นบริษัทย่อย   มีวงเงินเบิกเกินบัญชีธนาคารแห่งหนึ่ง  จำนวน </t>
  </si>
  <si>
    <t xml:space="preserve">     2547  บริษัทฯ ได้เข้าเป็นสมาชิกกองทุนสำรองเลี้ยงชีพตามพระราชบัญญัติกองทุนสำรองเลี้ยงชีพ  พ.ศ. 2530  โดยแต่งตั้ง</t>
  </si>
  <si>
    <t xml:space="preserve">     ต้องจ่ายเงินสะสมเข้ากองทุนในอัตราร้อยละ  2  ของค่าจ้าง  และบริษัทฯ  จ่ายสมทบในอัตราร้อยละ  2  โดยมีเงื่อนไขตาม</t>
  </si>
  <si>
    <t xml:space="preserve">     อายุงานและผลประโยชน์จะจ่ายแก่สมาชิกตามเงื่อนไข  เมื่อสมาชิกนั้น ๆ ครบเกษียณ ตาย หรือลาออกจากการเป็นสมาชิก</t>
  </si>
  <si>
    <t>- 17 -</t>
  </si>
  <si>
    <t xml:space="preserve">            3.1.4  บริษัทย่อยบันทึกรายได้จากการขายที่ดินและบ้านตามอัตราส่วนของงานที่ทำเสร็จ          ซึ่งคำนวณตาม</t>
  </si>
  <si>
    <t xml:space="preserve">                      สัญญาและงานระหว่างก่อสร้างได้ผ่านขั้นตอนเบื้องต้นแล้วเกินกว่าร้อยละ    10   ของงานก่อสร้างของ</t>
  </si>
  <si>
    <t xml:space="preserve">            3.1.5  บริษัทฯ และบริษัทย่อยบันทึกรายได้อื่นและค่าใช้จ่ายตามเกณฑ์คงค้าง</t>
  </si>
  <si>
    <t xml:space="preserve"> - วงเงินที่ 2  จำนวน  85  ล้านบาท    บริษัทย่อยรับเงินกู้ยืมเต็มวงเงินในเดือนมีนาคม  2547   เงินกู้ยืมคิดอัตรา</t>
  </si>
  <si>
    <t xml:space="preserve">      ครั้งที่  2    ให้นำเงินจากการเพิ่มทุนมาชำระเพิ่มอีก   จำนวน   20  ล้านบาท    เงินกู้ดังกล่าวครบกำหนดภายใน   4   ปี  </t>
  </si>
  <si>
    <t>- 18 -</t>
  </si>
  <si>
    <t>ตามพระราชบัญญัติบริษัทมหาชน จำกัด พ.ศ. 2535  ซึ่งกำหนดให้มีการจัดสรรกำไรอย่างน้อยร้อยละ 5 ของกำไรสุทธิ</t>
  </si>
  <si>
    <t xml:space="preserve">      นี้ไม่อาจนำไปจ่ายเป็นเงินปันผลได้</t>
  </si>
  <si>
    <t xml:space="preserve">          รับเงินกู้ยืมระยะยาวจากธนาคาร</t>
  </si>
  <si>
    <t xml:space="preserve">            2547 ซึ่งราคาดังกล่าวฝ่ายบริหารของบริษัทฯ เห็นชอบด้วย บริษัทฯ จึงได้ปรับปรุงราคาทรัพย์สินดังกล่าวตาม</t>
  </si>
  <si>
    <t xml:space="preserve">              ราคาทุนของที่ดิน อาคารและอุปกรณ์ของบริษัทย่อย  "บริษัท พีซีเอ็ม คอนสตรัคชั่น แมททีเรียล จำกัด"  ในการจัดทำ</t>
  </si>
  <si>
    <t xml:space="preserve">       งบการเงินรวมแสดงตามมูลค่ายุติธรรมของเงินลงทุนที่ซื้อมา      ซึ่งมีการประเมินมูลค่ายุติธรรมของสินทรัพย์เพื่อการซื้อ</t>
  </si>
  <si>
    <t xml:space="preserve">       งบการเงินที่กล่าวในหมายเหตุข้อ 3.10 โดยมีการประเมินราคาที่ดินเพิ่มจำนวน 132,071,473.16 บาท  อาคารและอุปกรณ์</t>
  </si>
  <si>
    <t xml:space="preserve">       เพิ่มจำนวน  30,612,974.49  บาท  ซึ่งการประเมินราคาเพิ่มดังกล่าว  ทำให้ค่าเสื่อมราคาของอาคารและอุปกรณ์ของบริษัท </t>
  </si>
  <si>
    <t>เงินฝากประจำ</t>
  </si>
  <si>
    <t>ภาระจากการพัฒนาโครงการที่ดำเนินการอยู่</t>
  </si>
  <si>
    <t>จำนวนโครงการที่ดำเนินการอยู่ต้นงวด</t>
  </si>
  <si>
    <t>-</t>
  </si>
  <si>
    <t>จำนวนโครงการที่เปิดใหม่</t>
  </si>
  <si>
    <t>จำนวนโครงการที่ดำเนินการอยู่สิ้นงวด</t>
  </si>
  <si>
    <t>ที่ดิน</t>
  </si>
  <si>
    <t>งานระหว่างก่อสร้าง</t>
  </si>
  <si>
    <t>งานสาธารณูปโภค</t>
  </si>
  <si>
    <t>ดอกเบี้ยจ่ายรอตัด</t>
  </si>
  <si>
    <t xml:space="preserve">      เงินลงทุนในบริษัท ทริลเลี่ยน ดีเวลลอปเม้นท์ จำกัด</t>
  </si>
  <si>
    <t xml:space="preserve">     - บริษัท ทริลเลี่ยน ดีเวลลอปเม้นท์ จำกัด</t>
  </si>
  <si>
    <t>เงินเบิกเกินบัญชีธนาคาร</t>
  </si>
  <si>
    <t>เงินกู้ยืมจากธนาคาร</t>
  </si>
  <si>
    <t xml:space="preserve">               อาคารโรงงาน   และจำนำเครื่องจักรของบริษัท  พีซีเอ็ม  คอนสตรัคชั่น  แมททีเรียล  จำกัด   ซึ่งเป็นบริษัทย่อย, </t>
  </si>
  <si>
    <t xml:space="preserve">               ค้ำประกันโดยบริษัท เอเชี่ยน พร็อพเพอร์ตี้ ดีเวลลอปเม้นท์ จำกัด (มหาชน) ซึ่งเป็นบริษัทใหญ่และโดยส่วนตัว</t>
  </si>
  <si>
    <t xml:space="preserve">     เป็นสกุลเงินตราต่างประเทศ</t>
  </si>
  <si>
    <t xml:space="preserve">     ในงบดุล ประกอบด้วย เงินเบิกเกินบัญชี และเงินกู้ยืมระยะยาว</t>
  </si>
  <si>
    <t xml:space="preserve">     เชื่อว่าบริษัทฯ ไม่มีความเสี่ยงจากเครื่องมือทางการเงินที่มีนัยสำคัญ</t>
  </si>
  <si>
    <t>ทุนเรือนหุ้นที่ออก</t>
  </si>
  <si>
    <t>และเรียกชำระแล้ว</t>
  </si>
  <si>
    <t>กำไร(ขาดทุน)สะสม</t>
  </si>
  <si>
    <t>ภาษีเงินได้นิติบุคคล</t>
  </si>
  <si>
    <t>สินทรัพย์หมุนเวียน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</si>
  <si>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</si>
  <si>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</si>
  <si>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หนี้สินหมุนเวียน</t>
  </si>
  <si>
    <t>ส่วนของผู้ถือหุ้น</t>
  </si>
  <si>
    <t xml:space="preserve">    </t>
  </si>
  <si>
    <t>รวมหนี้สินและส่วนของผู้ถือหุ้น</t>
  </si>
  <si>
    <t>รายได้</t>
  </si>
  <si>
    <t>รวมรายได้</t>
  </si>
  <si>
    <t>ค่าใช้จ่าย</t>
  </si>
  <si>
    <t>ดอกเบี้ยจ่าย</t>
  </si>
  <si>
    <t>รวมค่าใช้จ่าย</t>
  </si>
  <si>
    <t>รวม</t>
  </si>
  <si>
    <t>- 2 -</t>
  </si>
  <si>
    <t>- 3 -</t>
  </si>
  <si>
    <t>ยังไม่ได้จัดสรร</t>
  </si>
  <si>
    <t>(หน่วย : บาท)</t>
  </si>
  <si>
    <t>หนี้สินไม่หมุนเวียน</t>
  </si>
  <si>
    <t>หมายเหตุ</t>
  </si>
  <si>
    <t>สินทรัพย์</t>
  </si>
  <si>
    <t xml:space="preserve">กำไรสุทธิ </t>
  </si>
  <si>
    <t xml:space="preserve">     ทุนเรือนหุ้น</t>
  </si>
  <si>
    <t xml:space="preserve">     กำไรสะสม</t>
  </si>
  <si>
    <t xml:space="preserve">          ภาษีขายตั้งพัก </t>
  </si>
  <si>
    <t xml:space="preserve">          จ่ายเงินปันผล</t>
  </si>
  <si>
    <t xml:space="preserve">     และแสดงราคาทุนปรับยอดด้วยค่าเผื่อการด้อยค่าของเงินลงทุน (ถ้ามี) </t>
  </si>
  <si>
    <t>งบการเงินเฉพาะบริษัท  (บาท)</t>
  </si>
  <si>
    <t xml:space="preserve">     รายได้อื่น</t>
  </si>
  <si>
    <t>บาท</t>
  </si>
  <si>
    <t xml:space="preserve">     กับโอกาสที่จะเกิดความสูญเสียดังกล่าว</t>
  </si>
  <si>
    <t>งบแสดงการเปลี่ยนแปลงในส่วนของผู้ถือหุ้นรวม</t>
  </si>
  <si>
    <t>HP LaserJet III</t>
  </si>
  <si>
    <t>- 16 -</t>
  </si>
  <si>
    <t>รายงานของผู้สอบบัญชีและงบการเงิน</t>
  </si>
  <si>
    <t xml:space="preserve">          </t>
  </si>
  <si>
    <t>บริษัท  พรีบิลท์ จำกัด (มหาชน)  และบริษัทย่อย</t>
  </si>
  <si>
    <t>กระแสเงินสดจากกิจการดำเนินงาน</t>
  </si>
  <si>
    <t xml:space="preserve">   กำไรสุทธิ</t>
  </si>
  <si>
    <t xml:space="preserve">   ส่วนของผู้ถือหุ้นส่วนน้อย</t>
  </si>
  <si>
    <t xml:space="preserve">         ค่าเสื่อมราคา</t>
  </si>
  <si>
    <t>งบกระแสเงินสด</t>
  </si>
  <si>
    <t xml:space="preserve">          ภาษีเงินได้นิติบุคคลค้างจ่าย </t>
  </si>
  <si>
    <t>กระแสเงินสดจากกิจกรรมลงทุน</t>
  </si>
  <si>
    <t>กระแสเงินสดจากกิจกรรมจัดหาเงิน</t>
  </si>
  <si>
    <t>ข้อมูลกระแสเงินสดเปิดเผยเพิ่มเติม</t>
  </si>
  <si>
    <t xml:space="preserve">         เงินฝากธนาคารมีภาระผูกพัน</t>
  </si>
  <si>
    <t xml:space="preserve">          ค่าเผื่อความเสียหาย</t>
  </si>
  <si>
    <t xml:space="preserve">          เงินสดจ่ายจากการซื้อพันธบัตร </t>
  </si>
  <si>
    <t xml:space="preserve">          ซื้อที่ดิน อาคารและอุปกรณ์ </t>
  </si>
  <si>
    <t xml:space="preserve">          เงินสดรับจากการเพิ่มทุน </t>
  </si>
  <si>
    <t>บริษัท พีซีเอ็ม คอนสตรัคชั่น แมททีเรียล จำกัด ซึ่งเป็นบริษัทย่อย  มีวงเงินกู้ยืมกับธนาคารพาณิชย์ในประเทศ</t>
  </si>
  <si>
    <t xml:space="preserve"> </t>
  </si>
  <si>
    <t>งบแสดงการเปลี่ยนแปลงในส่วนของผู้ถือหุ้นเฉพาะบริษัท</t>
  </si>
  <si>
    <t xml:space="preserve">            บริษัทฯ คำนวณค่าเสื่อมราคาอาคาร เครื่องจักรและอุปกรณ์ ของบริษัทย่อยที่แสดงด้วยมูลค่ายุติธรรม จากการ</t>
  </si>
  <si>
    <t xml:space="preserve">      1.1  การเสนอซื้อหุ้นสามัญของบริษัท พีซีเอ็ม คอนสตรัคชั่น แมททีเรียล จำกัด ("PCM")</t>
  </si>
  <si>
    <t xml:space="preserve">เมื่อวันที่   30   มกราคม  2547   ที่ประชุมวิสามัญผู้ถือหุ้นของบริษัทฯ     ได้มีมติให้ซื้อหุ้นสามัญของบริษัท </t>
  </si>
  <si>
    <t xml:space="preserve">      พีซีเอ็ม  คอนสตรัคชั่น  แมททีเรียล  จำกัด  ("PCM")   จากบริษัท  เอเชี่ยน  พร็อพเพอร์ตี้   ดีเวลลอปเม้นท์   จำกัด </t>
  </si>
  <si>
    <t xml:space="preserve">เมื่อวันที่  29  มีนาคม  2547   บริษัทฯ  ได้ชำระหุ้นเพิ่มทุนของบริษัท   พีซีเอ็ม   คอนสตรัคชั่น  แมททีเรียล </t>
  </si>
  <si>
    <t xml:space="preserve">            กันยายน  2544    เรื่องกำหนดรายการย่อที่ต้องมีในงบการเงิน   และได้จัดทำตามหลักการบัญชีที่รับรองทั่วไป     </t>
  </si>
  <si>
    <t xml:space="preserve">     2.2  ในการจัดทำงบการเงินรวม    ถือหลักเกณฑ์การรวมเฉพาะบริษัทย่อย    ซึ่งบริษัท พรีบิลท์ จำกัด  (มหาชน)  มี</t>
  </si>
  <si>
    <t xml:space="preserve">            อำนาจในการควบคุมหรือถือหุ้นเกินกว่าร้อยละ   50    ของหุ้นที่มีสิทธิออกเสียงของบริษัทย่อยดังกล่าว    โดย</t>
  </si>
  <si>
    <t xml:space="preserve">            โดยถือหลักการการตัดบัญชีเป็นเงินลงทุนร้อยละ     100       ส่วนที่เป็นของผู้ถือหุ้นรายอื่นแสดงเป็นส่วนของ</t>
  </si>
  <si>
    <t xml:space="preserve">      จำกัด จำนวน 2.5 ล้านหุ้นมูลค่าหุ้นละ 10.00 บาท จำนวนเงิน 25 ล้านบาท ทั้งหมดแต่ผู้เดียว  ทำให้บริษัทฯ มีการ</t>
  </si>
  <si>
    <t>เมื่อวันที่  8 กรกฎาคม 2547  บริษัท ทริลเลี่ยน ดีเวลลอปเม้นท์ จำกัด  ได้จดทะเบียนเพิ่มทุนจาก 10,000 หุ้น</t>
  </si>
  <si>
    <t xml:space="preserve">      มูลค่าหุ้นละ 10.00 บาท เป็น 10 ล้านหุ้น มูลค่าหุ้นละ 10.00 บาท บริษัทฯ ได้ลงทุนซื้อหุ้นเพิ่มทุนตามสัดส่วนการ</t>
  </si>
  <si>
    <t xml:space="preserve">      ถือหุ้นร้อยละ 60</t>
  </si>
  <si>
    <t>จำนวนเงิน (บาท)</t>
  </si>
  <si>
    <t xml:space="preserve">            บริษัทฯ  ใช้วิธีปฏิบัติทางบัญชีประเภทการซื้อธุรกิจสำหรับการรวมธุรกิจตามที่กล่าวในหมายเหตุ  1.1 </t>
  </si>
  <si>
    <t xml:space="preserve">     เทียบเท่าเงินสดหรือมูลค่ายุติธรรมของสิ่งตอบแทน ซึ่งบริษัทฯ ได้รับมา ณ วันที่แลกเปลี่ยน </t>
  </si>
  <si>
    <t xml:space="preserve">            บริษัทฯ   บันทึกต้นทุนการซื้อเงินลงทุนด้วยมูลค่ายุติธรรมของเงินลงทุนที่ได้มา    ซึ่งรวมถึงเงินสด    รายการ</t>
  </si>
  <si>
    <t xml:space="preserve">            กำไร(ขาดทุน)ต่อหุ้น   ที่แสดงไว้ในงบกำไรขาดทุนเป็นกำไร(ขาดทุน)ต่อหุ้นขั้นพื้นฐาน   ซึ่งคำนวณโดยการ</t>
  </si>
  <si>
    <t xml:space="preserve">5.  ลูกหนี้การค้าและตั๋วเงินรับ - สุทธิ  </t>
  </si>
  <si>
    <t>6.  รายได้ที่ยังไม่ได้เรียกชำระ</t>
  </si>
  <si>
    <t xml:space="preserve">8.  สินค้าคงเหลือ </t>
  </si>
  <si>
    <t>งบการเงินรวม (บาท)</t>
  </si>
  <si>
    <t xml:space="preserve">เพิ่มขึ้น </t>
  </si>
  <si>
    <t>โอนเข้า(ออก)</t>
  </si>
  <si>
    <t xml:space="preserve">        ราคาทุน</t>
  </si>
  <si>
    <t xml:space="preserve">     ที่ดินและส่วนปรับปรุง</t>
  </si>
  <si>
    <t xml:space="preserve">                รวม</t>
  </si>
  <si>
    <t xml:space="preserve">        ค่าเสื่อมราคาสะสม</t>
  </si>
  <si>
    <t>บริษัท  พรีบิลท์  จำกัด  (มหาชน)  และบริษัทย่อย</t>
  </si>
  <si>
    <t>หมายเหตุประกอบงบการเงิน</t>
  </si>
  <si>
    <t xml:space="preserve">            ตามพระราชบัญญัติการบัญชี ปี 2543</t>
  </si>
  <si>
    <t xml:space="preserve">            ผู้ถือหุ้นส่วนน้อย</t>
  </si>
  <si>
    <t xml:space="preserve">     ค่าใช้จ่ายในการบริหาร   บริษัทฯ ถือเป็นค่าใช้จ่ายในงบกำไรขาดทุนในงวดที่เกิดขึ้น  ต้นทุนงานก่อสร้างที่จัดสรร</t>
  </si>
  <si>
    <t>ผู้ถือหุ้นของบริษัทใหญ่</t>
  </si>
  <si>
    <t>ผู้ถือหุ้นรายใหญ่เป็นญาติสนิทของกรรมการบริษัทใหญ่</t>
  </si>
  <si>
    <t xml:space="preserve">            คงเหลือ   และจะรับรู้เป็นต้นทุนตามการรับรู้รายได้โดยวิธีถัวเฉลี่ย  (แยกตามแต่ละโครงการ)</t>
  </si>
  <si>
    <t>6</t>
  </si>
  <si>
    <t>9</t>
  </si>
  <si>
    <t>ส่วนเกินมูลค่าหุ้นสามัญ - จากการลงทุน</t>
  </si>
  <si>
    <t>15</t>
  </si>
  <si>
    <t>งบดุล (ต่อ)</t>
  </si>
  <si>
    <t>งบกระแสเงินสด (ต่อ)</t>
  </si>
  <si>
    <t xml:space="preserve">    ในบริษัทย่อย</t>
  </si>
  <si>
    <t xml:space="preserve">     ที่เกี่ยวกับสินทรัพย์และหนี้สินทางการเงินแต่ละประเภทได้เปิดเผยไว้แล้วในหมายเหตุข้อ 3</t>
  </si>
  <si>
    <t xml:space="preserve">        6.  บริษัท เอเชี่ยน พร็อพเพอร์ตี้ (รัชวิภา) จำกัด</t>
  </si>
  <si>
    <t>- 21 -</t>
  </si>
  <si>
    <t>- 22 -</t>
  </si>
  <si>
    <t xml:space="preserve"> - 23 -</t>
  </si>
  <si>
    <t>เงินให้กู้ยืมระยะยาวแก่บริษัทที่เกี่ยวข้อง</t>
  </si>
  <si>
    <t xml:space="preserve">  - บจ. ทริลเลี่ยน ดีเวลลอปเม้นท์</t>
  </si>
  <si>
    <t>ยกมา</t>
  </si>
  <si>
    <t>เพิ่ม</t>
  </si>
  <si>
    <t>(ลด)</t>
  </si>
  <si>
    <t>ปลายงวด</t>
  </si>
  <si>
    <t>27</t>
  </si>
  <si>
    <t xml:space="preserve">         ขาดทุนจากการตัดจำหน่ายทรัพย์สิน  </t>
  </si>
  <si>
    <t>ที่ดินบางส่วน ได้จดจำนองเป็นหลักทรัพย์ค้ำประกันเงินเบิกเกินบัญชี (หมายเหตุ 15.1) และเงินกู้ยืมระยะยาว</t>
  </si>
  <si>
    <t xml:space="preserve">     ของบริษัทย่อย (ตามหมายเหตุ 17)</t>
  </si>
  <si>
    <t xml:space="preserve">บริษัทฯ   มีลูกหนี้เงินประกันผลงานเป็นเงินที่ลูกค้าหักเงินประกันผลงานในอัตราร้อยละ  1.2   ถึงร้อยละ  5  </t>
  </si>
  <si>
    <t xml:space="preserve">      ออกหนังสือค้ำประกัน ตามหมายเหตุ 25.1 (ณ วันที่ 31 ธันวาคม 2547 จำนวน 6,011,662.83 บาท)</t>
  </si>
  <si>
    <t xml:space="preserve">     สิ่งปลูกสร้าง  (หมายเหตุ  8)  และที่ดินรอการพัฒนา  (หมายเหตุ  12)   ค้ำประกันโดยบริษัทใหญ่ตามสัดส่วนและโดย</t>
  </si>
  <si>
    <t>30 มิถุนายน 2548 บาท 30 มิถุนายน 2547</t>
  </si>
  <si>
    <t xml:space="preserve">              ให้กับบริษัทอื่น เพื่อค้ำประกันการปฏิบัติงานตามสัญญาก่อสร้างและการจ่ายชำระหนี้ วงเงินรวม 144.80 ล้านบาท</t>
  </si>
  <si>
    <t xml:space="preserve">              ใช้ไปจำนวน 125,467,618.27 บาท ค้ำประกันโดยการจำนำเงินฝากประจำตามหมายเหตุ 14 (ณ วันที่ 31 ธันวาคม   </t>
  </si>
  <si>
    <t xml:space="preserve">     25.3  เมื่อวันที่  9  เมษายน  2541  บริษัทฯ  ถูกฟ้องคดีแพ่งในเรื่องซื้อขาย จ้างทำของ และศาลชั้นต้นได้มีคำพิพากษา</t>
  </si>
  <si>
    <t xml:space="preserve">     25.2  ณ  วันที่  30  มิถุนายน  2548  บริษัทฯ  มีภาระหนี้สินที่อาจเกิดขึ้นจากการออกตั๋วเงินจ่ายให้กับบริษัทอื่น  เพื่อ</t>
  </si>
  <si>
    <t xml:space="preserve">              ค้ำประกันการปฏิบัติงานตามสัญญาก่อสร้าง  จำนวน 17,670,000.00 บาท  (ณ วันที่ 31 ธันวาคม 2547  จำนวน </t>
  </si>
  <si>
    <t xml:space="preserve">     25.4  บริษัท   พีซีเอ็ม   คอนสตรัคชั่น  แมททีเรียล  จำกัด   ซึ่งเป็นบริษัทย่อย   มีภาระผูกพันและหนี้สินที่อาจเกิดขึ้น</t>
  </si>
  <si>
    <t xml:space="preserve">              ค้ำประกันโดยการจดจำนองที่ดิน   อาคารโรงงานและจำนำเครื่องจักร  (หมายเหตุ 13)  และโดยบริษัท เอเชี่ยน  </t>
  </si>
  <si>
    <t xml:space="preserve">             200  ล้านบาท     ค้ำประกันโดยการจดจำนองที่ดินพร้อมสิ่งปลูกสร้าง    ( หมายเหตุ  13 )    ของบริษัท   พีซีเอ็ม  </t>
  </si>
  <si>
    <t xml:space="preserve">     25.5  ณ วันที่ 30 มิถุนายน 2548  บริษัทฯ มีวงเงินกู้ยืมระยะสั้นและระยะยาวกับธนาคารพาณิชย์แห่งหนึ่ง วงเงินรวม </t>
  </si>
  <si>
    <t xml:space="preserve">     25.6  ณ วันที่ 30 มิถุนายน 2548 บริษัท ทริลเลี่ยน ดีเวลลอปเม้นท์ จำกัด ซึ่งเป็นบริษัทย่อย มีภาระหนี้สินที่อาจเกิดขึ้น</t>
  </si>
  <si>
    <t xml:space="preserve">     25.7  เมื่อวันที่  23  สิงหาคม 2547  บริษัท พีซีเอ็ม คอนสตรัคชั่น แมททีเรียล จำกัด  ซึ่งเป็นบริษัทย่อยมีภาระจากการ</t>
  </si>
  <si>
    <t>26. เครื่องมือทางการเงิน</t>
  </si>
  <si>
    <t xml:space="preserve">     26.1  นโยบายการบัญชี</t>
  </si>
  <si>
    <t xml:space="preserve">     26.2  ความเสี่ยงด้านสินเชื่อ</t>
  </si>
  <si>
    <t xml:space="preserve">     26.3  ความเสี่ยงเกี่ยวกับอัตราดอกเบี้ย</t>
  </si>
  <si>
    <t xml:space="preserve">     ของเงินกู้ยืมจากสถาบันการเงินได้เปิดเผยไว้ในหมายเหตุ 17, 27</t>
  </si>
  <si>
    <t xml:space="preserve">     26.4  ความเสี่ยงจากอัตราแลกเปลี่ยน</t>
  </si>
  <si>
    <t>27. รายการบัญชีกับงบดุลและบริษัทที่เกี่ยวข้องกัน</t>
  </si>
  <si>
    <t xml:space="preserve">        8.  บริษัท ทริลเลี่ยน ดีเวลลอปเม้นท์ จำกัด</t>
  </si>
  <si>
    <t xml:space="preserve">        9.  บริษัท พีซีเอ็ม คอนสตรัคชั่น แมททีเรียล จำกัด</t>
  </si>
  <si>
    <t xml:space="preserve">      10.  บริษัท แลนด์ แอนด์ เฮ้าส์ จำกัด (มหาชน)</t>
  </si>
  <si>
    <t xml:space="preserve">      11.  บริษัท ควอลิตี้ เฮ้าส์ จำกัด</t>
  </si>
  <si>
    <t xml:space="preserve">      12.  บริษัท สยามธานี เรียลเอสเตท จำกัด</t>
  </si>
  <si>
    <t xml:space="preserve">      13.  บริษัท แปซิฟิค เรียลเอสเตท จำกัด</t>
  </si>
  <si>
    <t xml:space="preserve">      14.  บริษัท ควอลิตี้คอนสตรัคชั่นโปรดัคส์ จำกัด</t>
  </si>
  <si>
    <t xml:space="preserve">        7.  บริษัท เอเชี่ยน พร็อพเพอร์ตี้ (ทองหล่อ) จำกัด</t>
  </si>
  <si>
    <t xml:space="preserve">  -  บจ. เอเชี่ยน พร็อพเพอร์ตี้ (ทองหล่อ) </t>
  </si>
  <si>
    <t xml:space="preserve">ณ วันที่ 30 มิถุนายน 2548 และวันที่ 31 ธันวาคม 2547 บริษัทฯ ให้กู้ยืมเงินแก่บริษัท พีซีเอ็ม คอนสตรัคชั่น </t>
  </si>
  <si>
    <t>28. อื่น ๆ</t>
  </si>
  <si>
    <t xml:space="preserve">      28.1  บริษัทฯ ได้จดทะเบียนเป็นบริษัทจำกัด (มหาชน) เมื่อวันที่ 10 กุมภาพันธ์ 2547</t>
  </si>
  <si>
    <t xml:space="preserve">      28.2  สำนักงานใหญ่ตั้งอยู่เลขที่ 409 ชั้นที่ 3 ถนนบอนด์สตรีท ตำบลบางพูด อำเภอปากเกร็ด นนทบุรี</t>
  </si>
  <si>
    <t xml:space="preserve">      28.3  บริษัทฯ ดำเนินธุรกิจเกี่ยวกับการรับเหมาก่อสร้าง</t>
  </si>
  <si>
    <t xml:space="preserve">  -  บจ. พีซีเอ็ม คอนสตรัคชั่น แมททีเรียล</t>
  </si>
  <si>
    <t>ดอกเบี้ยค้างรับ</t>
  </si>
  <si>
    <t xml:space="preserve">  - บจ. พีซีเอ็ม คอนสตรัคชั่น แมททีเรียล</t>
  </si>
  <si>
    <t>เจ้าหนี้การค้า</t>
  </si>
  <si>
    <t>เงินกู้ยืมระยะยาวจากบุคคลที่เกี่ยวข้องกัน</t>
  </si>
  <si>
    <t xml:space="preserve"> - 24 -</t>
  </si>
  <si>
    <t>เงินกู้ยืมระยะยาวจากบริษัทที่เกี่ยวข้องกัน</t>
  </si>
  <si>
    <t>รายได้จากการรับเหมาก่อสร้าง</t>
  </si>
  <si>
    <t>ขายสินค้า</t>
  </si>
  <si>
    <t>ดอกเบี้ยรับ</t>
  </si>
  <si>
    <t xml:space="preserve">  -  บจ. ทริลเลี่ยน ดีเวลลอปเม้นท์</t>
  </si>
  <si>
    <t xml:space="preserve">     กิจการในส่วนงานทางธุรกิจการรับเหมาก่อสร้าง     ซึ่งดำเนินธุรกิจในส่วนงานทางภูมิศาสตร์เดียว    ดังนั้นจึงไม่ได้</t>
  </si>
  <si>
    <t xml:space="preserve">            บริษัทฯ   พิจารณาการด้อยค่าของสินทรัพย์ประเภทที่ดิน   อาคารและอุปกรณ์   เงินลงทุนและสินทรัพย์ที่ไม่มี</t>
  </si>
  <si>
    <t xml:space="preserve">              จำกัด  (มหาชน)     ซึ่งเป็นบริษัทใหญ่ และส่วนตัวกรรมการ</t>
  </si>
  <si>
    <t xml:space="preserve">     2.3  สินทรัพย์ หนี้สินและผลการดำเนินงานของบริษัทย่อย บริษัทฯ แสดงรายการของกิจการที่นำมารวมในงบการเงิน</t>
  </si>
  <si>
    <t xml:space="preserve">              คอนสตรัคชั่น แมททีเรียล จำกัด ซึ่งเป็นบริษัทย่อย, ค้ำประกันโดยบริษัท เอเชี่ยน พร็อพเพอร์ตี้ ดีเวลลอปเม้นท์   </t>
  </si>
  <si>
    <t xml:space="preserve">              สำเร็จรูป   ตามคดีหมายเลขดำที่ ทป. 129/2547     ต่อศาลทรัพย์สินทางปัญญาและการค้าระหว่างประเทศกลาง</t>
  </si>
  <si>
    <t xml:space="preserve">           บริษัทย่อยดังกล่าวยังมิได้บันทึกบัญชีค่าเสียหายจากการถูกฟ้องร้องดังกล่าว     เนื่องจากปัจจุบันคดียัง</t>
  </si>
  <si>
    <t xml:space="preserve">              รายละเอียดของนโยบายการบัญชีที่สำคัญ   วิธีการที่ใช้ซึ่งรวมถึงเกณฑ์ในการรับรู้การวัดมูลค่า   และค่าใช้จ่าย</t>
  </si>
  <si>
    <t xml:space="preserve">              บริษัทฯ   มีความเสี่ยงด้านการให้สินเชื่อที่เกี่ยวเนื่องกับลูกหนี้ของกิจการ  อย่างไรก็ตาม   หากมีลูกหนี้ที่บริษัท</t>
  </si>
  <si>
    <t xml:space="preserve">     คาดว่าอาจจะมีปัญหาด้านการชำระเงิน     ผู้บริหารของกิจการมีนโยบายที่จะบันทึกค่าเผื่อหนี้สงสัยจะสูญให้เพียงพอ</t>
  </si>
  <si>
    <t xml:space="preserve">                ความเสี่ยงเกี่ยวกับอัตราดอกเบี้ย  เกิดจากการที่อัตราดอกเบี้ยจะเปลี่ยนไป  ซึ่งก่อให้เกิดผลเสียหายแก่บริษัทฯ</t>
  </si>
  <si>
    <t xml:space="preserve">                บริษัทฯ   ไม่มีความเสี่ยงจากอัตราแลกเปลี่ยนเงินตราต่างประเทศ       เนื่องจากไม่มีรายการลูกหนี้และเจ้าหนี้</t>
  </si>
  <si>
    <t xml:space="preserve">                สินทรัพย์ทางการเงินที่แสดงในงบดุลประกอบด้วย   เงินสด  และเงินฝาก  ลูกหนี้  หนี้สินทางการเงินที่แสดง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</si>
</sst>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_);\(#,##0.0\)"/>
    <numFmt numFmtId="200" formatCode="#,##0.000_);\(#,##0.000\)"/>
    <numFmt numFmtId="201" formatCode="#,##0.0000_);\(#,##0.0000\)"/>
    <numFmt numFmtId="202" formatCode="0.0%"/>
    <numFmt numFmtId="203" formatCode="#,##0.0_);[Red]\(#,##0.0\)"/>
    <numFmt numFmtId="204" formatCode="_-* #,##0_-;\-* #,##0_-;_-* &quot;-&quot;??_-;_-@_-"/>
    <numFmt numFmtId="205" formatCode="#,##0.00\ ;\(#,##0.00\)\ "/>
    <numFmt numFmtId="206" formatCode="_-* #,##0.0_-;\-* #,##0.0_-;_-* &quot;-&quot;??_-;_-@_-"/>
    <numFmt numFmtId="207" formatCode="0.0"/>
    <numFmt numFmtId="208" formatCode="#,##0.00_);[Red]\(#,##0.00\)"/>
    <numFmt numFmtId="209" formatCode="#,##0.00_);\(#,##0.00\)"/>
    <numFmt numFmtId="210" formatCode="#,##0_);\(#,##0\)"/>
    <numFmt numFmtId="211" formatCode="#,##0.0;[Red]\-#,##0.0"/>
    <numFmt numFmtId="212" formatCode="0.0000%"/>
    <numFmt numFmtId="213" formatCode="#,##0.00\ ;\(#,##0.00\)"/>
  </numFmts>
  <fonts count="12">
    <font>
      <sz val="14"/>
      <name val="Cordia New"/>
      <family val="0"/>
    </font>
    <font>
      <sz val="10"/>
      <name val="Courier"/>
      <family val="0"/>
    </font>
    <font>
      <sz val="16"/>
      <name val="AngsanaUPC"/>
      <family val="1"/>
    </font>
    <font>
      <sz val="16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sz val="15"/>
      <name val="AngsanaUPC"/>
      <family val="1"/>
    </font>
    <font>
      <b/>
      <sz val="16"/>
      <name val="AngsanaUPC"/>
      <family val="1"/>
    </font>
    <font>
      <sz val="14"/>
      <name val="AngsanaUPC"/>
      <family val="1"/>
    </font>
    <font>
      <u val="single"/>
      <sz val="16"/>
      <name val="AngsanaUPC"/>
      <family val="1"/>
    </font>
    <font>
      <u val="single"/>
      <sz val="11.9"/>
      <color indexed="12"/>
      <name val="Cordia New"/>
      <family val="0"/>
    </font>
    <font>
      <u val="single"/>
      <sz val="11.9"/>
      <color indexed="36"/>
      <name val="Cordia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39" fontId="1" fillId="0" borderId="0">
      <alignment/>
      <protection/>
    </xf>
  </cellStyleXfs>
  <cellXfs count="237">
    <xf numFmtId="0" fontId="0" fillId="0" borderId="0" xfId="0" applyAlignment="1">
      <alignment/>
    </xf>
    <xf numFmtId="0" fontId="2" fillId="0" borderId="0" xfId="0" applyFont="1" applyAlignment="1">
      <alignment/>
    </xf>
    <xf numFmtId="39" fontId="2" fillId="0" borderId="0" xfId="23" applyFont="1" applyAlignment="1" applyProtection="1">
      <alignment horizontal="left"/>
      <protection/>
    </xf>
    <xf numFmtId="39" fontId="2" fillId="0" borderId="0" xfId="23" applyFont="1" applyAlignment="1" applyProtection="1">
      <alignment horizontal="center"/>
      <protection/>
    </xf>
    <xf numFmtId="39" fontId="2" fillId="0" borderId="0" xfId="23" applyFont="1" applyAlignment="1">
      <alignment/>
      <protection/>
    </xf>
    <xf numFmtId="0" fontId="2" fillId="0" borderId="0" xfId="0" applyFont="1" applyAlignment="1">
      <alignment/>
    </xf>
    <xf numFmtId="39" fontId="2" fillId="0" borderId="0" xfId="23" applyFont="1" applyAlignment="1" applyProtection="1">
      <alignment/>
      <protection/>
    </xf>
    <xf numFmtId="39" fontId="2" fillId="0" borderId="0" xfId="23" applyFont="1" applyBorder="1" applyAlignment="1" applyProtection="1">
      <alignment/>
      <protection/>
    </xf>
    <xf numFmtId="39" fontId="2" fillId="0" borderId="0" xfId="23" applyFont="1" applyBorder="1" applyAlignment="1">
      <alignment/>
      <protection/>
    </xf>
    <xf numFmtId="37" fontId="2" fillId="0" borderId="0" xfId="23" applyNumberFormat="1" applyFont="1" applyAlignment="1" applyProtection="1">
      <alignment/>
      <protection/>
    </xf>
    <xf numFmtId="39" fontId="2" fillId="0" borderId="1" xfId="23" applyFont="1" applyBorder="1" applyAlignment="1">
      <alignment horizontal="center"/>
      <protection/>
    </xf>
    <xf numFmtId="39" fontId="2" fillId="0" borderId="1" xfId="23" applyFont="1" applyBorder="1" applyAlignment="1" applyProtection="1">
      <alignment horizontal="center"/>
      <protection/>
    </xf>
    <xf numFmtId="39" fontId="2" fillId="0" borderId="0" xfId="23" applyFont="1" applyAlignment="1">
      <alignment horizontal="right"/>
      <protection/>
    </xf>
    <xf numFmtId="39" fontId="2" fillId="0" borderId="2" xfId="23" applyFont="1" applyBorder="1" applyAlignment="1" applyProtection="1">
      <alignment horizontal="center"/>
      <protection/>
    </xf>
    <xf numFmtId="39" fontId="2" fillId="0" borderId="2" xfId="23" applyFont="1" applyBorder="1" applyAlignment="1">
      <alignment horizontal="right"/>
      <protection/>
    </xf>
    <xf numFmtId="40" fontId="2" fillId="0" borderId="0" xfId="23" applyNumberFormat="1" applyFont="1" applyAlignment="1">
      <alignment/>
      <protection/>
    </xf>
    <xf numFmtId="40" fontId="2" fillId="0" borderId="0" xfId="0" applyNumberFormat="1" applyFont="1" applyAlignment="1">
      <alignment/>
    </xf>
    <xf numFmtId="40" fontId="2" fillId="0" borderId="0" xfId="0" applyNumberFormat="1" applyFont="1" applyAlignment="1">
      <alignment/>
    </xf>
    <xf numFmtId="40" fontId="2" fillId="0" borderId="0" xfId="23" applyNumberFormat="1" applyFont="1" applyAlignment="1" applyProtection="1">
      <alignment horizontal="left"/>
      <protection/>
    </xf>
    <xf numFmtId="40" fontId="2" fillId="0" borderId="0" xfId="23" applyNumberFormat="1" applyFont="1" applyAlignment="1">
      <alignment horizontal="center"/>
      <protection/>
    </xf>
    <xf numFmtId="40" fontId="2" fillId="0" borderId="0" xfId="23" applyNumberFormat="1" applyFont="1" applyAlignment="1" quotePrefix="1">
      <alignment horizontal="center"/>
      <protection/>
    </xf>
    <xf numFmtId="40" fontId="2" fillId="0" borderId="0" xfId="23" applyNumberFormat="1" applyFont="1" applyAlignment="1" applyProtection="1" quotePrefix="1">
      <alignment horizontal="left"/>
      <protection/>
    </xf>
    <xf numFmtId="40" fontId="2" fillId="0" borderId="0" xfId="23" applyNumberFormat="1" applyFont="1" applyBorder="1" applyAlignment="1">
      <alignment/>
      <protection/>
    </xf>
    <xf numFmtId="43" fontId="2" fillId="0" borderId="0" xfId="15" applyFont="1" applyAlignment="1">
      <alignment/>
    </xf>
    <xf numFmtId="39" fontId="2" fillId="0" borderId="0" xfId="23" applyFont="1">
      <alignment/>
      <protection/>
    </xf>
    <xf numFmtId="40" fontId="2" fillId="0" borderId="0" xfId="0" applyNumberFormat="1" applyFont="1" applyBorder="1" applyAlignment="1">
      <alignment/>
    </xf>
    <xf numFmtId="43" fontId="2" fillId="0" borderId="0" xfId="15" applyFont="1" applyBorder="1" applyAlignment="1">
      <alignment/>
    </xf>
    <xf numFmtId="39" fontId="2" fillId="0" borderId="0" xfId="23" applyFont="1" applyBorder="1" applyProtection="1">
      <alignment/>
      <protection/>
    </xf>
    <xf numFmtId="40" fontId="2" fillId="0" borderId="0" xfId="15" applyNumberFormat="1" applyFont="1" applyBorder="1" applyAlignment="1">
      <alignment/>
    </xf>
    <xf numFmtId="40" fontId="2" fillId="0" borderId="0" xfId="15" applyNumberFormat="1" applyFont="1" applyAlignment="1">
      <alignment/>
    </xf>
    <xf numFmtId="40" fontId="2" fillId="0" borderId="0" xfId="23" applyNumberFormat="1" applyFont="1">
      <alignment/>
      <protection/>
    </xf>
    <xf numFmtId="39" fontId="2" fillId="0" borderId="0" xfId="23" applyFont="1" quotePrefix="1">
      <alignment/>
      <protection/>
    </xf>
    <xf numFmtId="40" fontId="2" fillId="0" borderId="0" xfId="0" applyNumberFormat="1" applyFont="1" applyBorder="1" applyAlignment="1">
      <alignment/>
    </xf>
    <xf numFmtId="40" fontId="2" fillId="0" borderId="0" xfId="23" applyNumberFormat="1" applyFont="1" applyAlignment="1" applyProtection="1">
      <alignment horizontal="center"/>
      <protection/>
    </xf>
    <xf numFmtId="40" fontId="2" fillId="0" borderId="0" xfId="23" applyNumberFormat="1" applyFont="1" applyBorder="1" applyAlignment="1" applyProtection="1">
      <alignment/>
      <protection/>
    </xf>
    <xf numFmtId="40" fontId="6" fillId="0" borderId="0" xfId="0" applyNumberFormat="1" applyFont="1" applyAlignment="1">
      <alignment/>
    </xf>
    <xf numFmtId="40" fontId="2" fillId="0" borderId="0" xfId="0" applyNumberFormat="1" applyFont="1" applyAlignment="1">
      <alignment horizontal="right"/>
    </xf>
    <xf numFmtId="40" fontId="2" fillId="0" borderId="0" xfId="23" applyNumberFormat="1" applyFont="1" applyAlignment="1">
      <alignment horizontal="right"/>
      <protection/>
    </xf>
    <xf numFmtId="40" fontId="2" fillId="0" borderId="0" xfId="23" applyNumberFormat="1" applyFont="1" applyAlignment="1" applyProtection="1">
      <alignment horizontal="right"/>
      <protection/>
    </xf>
    <xf numFmtId="40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/>
    </xf>
    <xf numFmtId="40" fontId="6" fillId="0" borderId="2" xfId="23" applyNumberFormat="1" applyFont="1" applyBorder="1" applyAlignment="1">
      <alignment horizontal="center"/>
      <protection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15" fontId="6" fillId="0" borderId="0" xfId="0" applyNumberFormat="1" applyFont="1" applyAlignment="1" quotePrefix="1">
      <alignment horizontal="center"/>
    </xf>
    <xf numFmtId="43" fontId="6" fillId="0" borderId="0" xfId="15" applyFont="1" applyAlignment="1">
      <alignment/>
    </xf>
    <xf numFmtId="43" fontId="6" fillId="0" borderId="0" xfId="15" applyFont="1" applyAlignment="1">
      <alignment horizontal="center"/>
    </xf>
    <xf numFmtId="40" fontId="8" fillId="0" borderId="0" xfId="23" applyNumberFormat="1" applyFont="1" applyAlignment="1">
      <alignment horizontal="center"/>
      <protection/>
    </xf>
    <xf numFmtId="40" fontId="8" fillId="0" borderId="0" xfId="23" applyNumberFormat="1" applyFont="1" applyAlignment="1" quotePrefix="1">
      <alignment horizontal="center"/>
      <protection/>
    </xf>
    <xf numFmtId="39" fontId="2" fillId="0" borderId="0" xfId="23" applyFont="1" applyAlignment="1" applyProtection="1" quotePrefix="1">
      <alignment horizontal="center"/>
      <protection/>
    </xf>
    <xf numFmtId="40" fontId="6" fillId="0" borderId="0" xfId="23" applyNumberFormat="1" applyFont="1" applyAlignment="1">
      <alignment/>
      <protection/>
    </xf>
    <xf numFmtId="40" fontId="6" fillId="0" borderId="0" xfId="23" applyNumberFormat="1" applyFont="1" applyAlignment="1" applyProtection="1">
      <alignment horizontal="left"/>
      <protection/>
    </xf>
    <xf numFmtId="0" fontId="2" fillId="0" borderId="0" xfId="0" applyFont="1" applyBorder="1" applyAlignment="1">
      <alignment/>
    </xf>
    <xf numFmtId="39" fontId="2" fillId="0" borderId="0" xfId="23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39" fontId="2" fillId="0" borderId="0" xfId="0" applyNumberFormat="1" applyFont="1" applyAlignment="1">
      <alignment/>
    </xf>
    <xf numFmtId="39" fontId="2" fillId="0" borderId="0" xfId="23" applyFont="1" applyAlignment="1">
      <alignment horizontal="center"/>
      <protection/>
    </xf>
    <xf numFmtId="3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9" fontId="2" fillId="0" borderId="0" xfId="0" applyNumberFormat="1" applyFont="1" applyBorder="1" applyAlignment="1">
      <alignment horizontal="right"/>
    </xf>
    <xf numFmtId="40" fontId="8" fillId="0" borderId="0" xfId="0" applyNumberFormat="1" applyFont="1" applyAlignment="1">
      <alignment/>
    </xf>
    <xf numFmtId="40" fontId="8" fillId="0" borderId="0" xfId="23" applyNumberFormat="1" applyFont="1" applyAlignment="1" quotePrefix="1">
      <alignment/>
      <protection/>
    </xf>
    <xf numFmtId="40" fontId="9" fillId="0" borderId="0" xfId="23" applyNumberFormat="1" applyFont="1" applyAlignment="1" applyProtection="1">
      <alignment horizontal="left"/>
      <protection/>
    </xf>
    <xf numFmtId="40" fontId="9" fillId="0" borderId="0" xfId="23" applyNumberFormat="1" applyFont="1" applyAlignment="1">
      <alignment/>
      <protection/>
    </xf>
    <xf numFmtId="0" fontId="6" fillId="0" borderId="0" xfId="0" applyFont="1" applyAlignment="1">
      <alignment/>
    </xf>
    <xf numFmtId="207" fontId="2" fillId="0" borderId="0" xfId="0" applyNumberFormat="1" applyFont="1" applyAlignment="1">
      <alignment/>
    </xf>
    <xf numFmtId="208" fontId="2" fillId="0" borderId="0" xfId="23" applyNumberFormat="1" applyFont="1" applyBorder="1" applyAlignment="1">
      <alignment/>
      <protection/>
    </xf>
    <xf numFmtId="208" fontId="2" fillId="0" borderId="0" xfId="23" applyNumberFormat="1" applyFont="1" applyBorder="1" applyAlignment="1" applyProtection="1">
      <alignment/>
      <protection/>
    </xf>
    <xf numFmtId="208" fontId="2" fillId="0" borderId="4" xfId="23" applyNumberFormat="1" applyFont="1" applyBorder="1" applyAlignment="1">
      <alignment/>
      <protection/>
    </xf>
    <xf numFmtId="208" fontId="2" fillId="0" borderId="0" xfId="0" applyNumberFormat="1" applyFont="1" applyAlignment="1">
      <alignment/>
    </xf>
    <xf numFmtId="208" fontId="2" fillId="0" borderId="0" xfId="15" applyNumberFormat="1" applyFont="1" applyAlignment="1">
      <alignment/>
    </xf>
    <xf numFmtId="208" fontId="2" fillId="0" borderId="0" xfId="0" applyNumberFormat="1" applyFont="1" applyBorder="1" applyAlignment="1">
      <alignment/>
    </xf>
    <xf numFmtId="208" fontId="2" fillId="0" borderId="0" xfId="0" applyNumberFormat="1" applyFont="1" applyAlignment="1">
      <alignment horizontal="right"/>
    </xf>
    <xf numFmtId="208" fontId="2" fillId="0" borderId="2" xfId="0" applyNumberFormat="1" applyFont="1" applyBorder="1" applyAlignment="1">
      <alignment/>
    </xf>
    <xf numFmtId="208" fontId="2" fillId="0" borderId="2" xfId="0" applyNumberFormat="1" applyFont="1" applyBorder="1" applyAlignment="1">
      <alignment horizontal="right"/>
    </xf>
    <xf numFmtId="208" fontId="2" fillId="0" borderId="3" xfId="0" applyNumberFormat="1" applyFont="1" applyBorder="1" applyAlignment="1">
      <alignment/>
    </xf>
    <xf numFmtId="208" fontId="2" fillId="0" borderId="4" xfId="0" applyNumberFormat="1" applyFont="1" applyBorder="1" applyAlignment="1">
      <alignment/>
    </xf>
    <xf numFmtId="208" fontId="2" fillId="0" borderId="0" xfId="0" applyNumberFormat="1" applyFont="1" applyBorder="1" applyAlignment="1">
      <alignment horizontal="right"/>
    </xf>
    <xf numFmtId="208" fontId="2" fillId="0" borderId="0" xfId="15" applyNumberFormat="1" applyFont="1" applyBorder="1" applyAlignment="1">
      <alignment horizontal="right"/>
    </xf>
    <xf numFmtId="208" fontId="2" fillId="0" borderId="0" xfId="15" applyNumberFormat="1" applyFont="1" applyAlignment="1">
      <alignment horizontal="right"/>
    </xf>
    <xf numFmtId="208" fontId="2" fillId="0" borderId="0" xfId="0" applyNumberFormat="1" applyFont="1" applyAlignment="1">
      <alignment/>
    </xf>
    <xf numFmtId="208" fontId="2" fillId="0" borderId="0" xfId="23" applyNumberFormat="1" applyFont="1" applyAlignment="1">
      <alignment/>
      <protection/>
    </xf>
    <xf numFmtId="208" fontId="2" fillId="0" borderId="0" xfId="23" applyNumberFormat="1" applyFont="1" applyAlignment="1" applyProtection="1">
      <alignment/>
      <protection/>
    </xf>
    <xf numFmtId="208" fontId="2" fillId="0" borderId="0" xfId="0" applyNumberFormat="1" applyFont="1" applyBorder="1" applyAlignment="1">
      <alignment/>
    </xf>
    <xf numFmtId="208" fontId="2" fillId="0" borderId="3" xfId="23" applyNumberFormat="1" applyFont="1" applyBorder="1" applyAlignment="1">
      <alignment/>
      <protection/>
    </xf>
    <xf numFmtId="208" fontId="2" fillId="0" borderId="3" xfId="23" applyNumberFormat="1" applyFont="1" applyBorder="1" applyAlignment="1" applyProtection="1">
      <alignment/>
      <protection/>
    </xf>
    <xf numFmtId="208" fontId="2" fillId="0" borderId="0" xfId="23" applyNumberFormat="1" applyFont="1" applyAlignment="1" applyProtection="1">
      <alignment horizontal="left"/>
      <protection/>
    </xf>
    <xf numFmtId="208" fontId="2" fillId="0" borderId="5" xfId="23" applyNumberFormat="1" applyFont="1" applyBorder="1" applyAlignment="1">
      <alignment/>
      <protection/>
    </xf>
    <xf numFmtId="208" fontId="2" fillId="0" borderId="2" xfId="23" applyNumberFormat="1" applyFont="1" applyBorder="1" applyAlignment="1">
      <alignment/>
      <protection/>
    </xf>
    <xf numFmtId="208" fontId="2" fillId="0" borderId="2" xfId="0" applyNumberFormat="1" applyFont="1" applyBorder="1" applyAlignment="1">
      <alignment/>
    </xf>
    <xf numFmtId="208" fontId="2" fillId="0" borderId="0" xfId="23" applyNumberFormat="1" applyFont="1" applyAlignment="1">
      <alignment horizontal="right"/>
      <protection/>
    </xf>
    <xf numFmtId="208" fontId="2" fillId="0" borderId="0" xfId="0" applyNumberFormat="1" applyFont="1" applyAlignment="1" quotePrefix="1">
      <alignment/>
    </xf>
    <xf numFmtId="208" fontId="2" fillId="0" borderId="0" xfId="0" applyNumberFormat="1" applyFont="1" applyAlignment="1">
      <alignment horizontal="center"/>
    </xf>
    <xf numFmtId="208" fontId="2" fillId="0" borderId="0" xfId="23" applyNumberFormat="1" applyFont="1" applyAlignment="1" applyProtection="1" quotePrefix="1">
      <alignment horizontal="left"/>
      <protection/>
    </xf>
    <xf numFmtId="208" fontId="2" fillId="0" borderId="0" xfId="0" applyNumberFormat="1" applyFont="1" applyAlignment="1">
      <alignment horizontal="left"/>
    </xf>
    <xf numFmtId="208" fontId="2" fillId="0" borderId="0" xfId="23" applyNumberFormat="1" applyFont="1" applyAlignment="1">
      <alignment horizontal="left"/>
      <protection/>
    </xf>
    <xf numFmtId="208" fontId="3" fillId="0" borderId="0" xfId="0" applyNumberFormat="1" applyFont="1" applyAlignment="1">
      <alignment/>
    </xf>
    <xf numFmtId="208" fontId="2" fillId="0" borderId="0" xfId="23" applyNumberFormat="1" applyFont="1" applyAlignment="1" applyProtection="1" quotePrefix="1">
      <alignment/>
      <protection/>
    </xf>
    <xf numFmtId="208" fontId="2" fillId="0" borderId="0" xfId="23" applyNumberFormat="1" applyFont="1">
      <alignment/>
      <protection/>
    </xf>
    <xf numFmtId="208" fontId="0" fillId="0" borderId="0" xfId="0" applyNumberFormat="1" applyAlignment="1">
      <alignment/>
    </xf>
    <xf numFmtId="208" fontId="2" fillId="0" borderId="0" xfId="23" applyNumberFormat="1" applyFont="1" applyAlignment="1">
      <alignment horizontal="center"/>
      <protection/>
    </xf>
    <xf numFmtId="208" fontId="2" fillId="0" borderId="0" xfId="23" applyNumberFormat="1" applyFont="1" applyAlignment="1" quotePrefix="1">
      <alignment horizontal="center"/>
      <protection/>
    </xf>
    <xf numFmtId="208" fontId="0" fillId="0" borderId="0" xfId="0" applyNumberFormat="1" applyBorder="1" applyAlignment="1">
      <alignment/>
    </xf>
    <xf numFmtId="208" fontId="2" fillId="0" borderId="2" xfId="23" applyNumberFormat="1" applyFont="1" applyBorder="1" applyAlignment="1">
      <alignment horizontal="center"/>
      <protection/>
    </xf>
    <xf numFmtId="208" fontId="2" fillId="0" borderId="0" xfId="23" applyNumberFormat="1" applyFont="1" applyAlignment="1" quotePrefix="1">
      <alignment horizontal="right"/>
      <protection/>
    </xf>
    <xf numFmtId="208" fontId="7" fillId="0" borderId="0" xfId="23" applyNumberFormat="1" applyFont="1" applyAlignment="1" applyProtection="1">
      <alignment horizontal="left"/>
      <protection/>
    </xf>
    <xf numFmtId="208" fontId="2" fillId="0" borderId="1" xfId="23" applyNumberFormat="1" applyFont="1" applyBorder="1" applyAlignment="1">
      <alignment/>
      <protection/>
    </xf>
    <xf numFmtId="208" fontId="6" fillId="0" borderId="0" xfId="23" applyNumberFormat="1" applyFont="1" applyAlignment="1">
      <alignment horizontal="center"/>
      <protection/>
    </xf>
    <xf numFmtId="208" fontId="6" fillId="0" borderId="0" xfId="23" applyNumberFormat="1" applyFont="1" applyBorder="1" applyAlignment="1" applyProtection="1">
      <alignment horizontal="left"/>
      <protection/>
    </xf>
    <xf numFmtId="208" fontId="6" fillId="0" borderId="0" xfId="0" applyNumberFormat="1" applyFont="1" applyBorder="1" applyAlignment="1">
      <alignment/>
    </xf>
    <xf numFmtId="208" fontId="6" fillId="0" borderId="3" xfId="0" applyNumberFormat="1" applyFont="1" applyBorder="1" applyAlignment="1" quotePrefix="1">
      <alignment horizontal="center"/>
    </xf>
    <xf numFmtId="39" fontId="2" fillId="0" borderId="0" xfId="23" applyFont="1" applyAlignment="1" applyProtection="1" quotePrefix="1">
      <alignment horizontal="left"/>
      <protection/>
    </xf>
    <xf numFmtId="39" fontId="2" fillId="0" borderId="0" xfId="23" applyFont="1" applyBorder="1" applyAlignment="1">
      <alignment horizontal="center"/>
      <protection/>
    </xf>
    <xf numFmtId="210" fontId="2" fillId="0" borderId="0" xfId="23" applyNumberFormat="1" applyFont="1" applyBorder="1" applyAlignment="1">
      <alignment horizontal="center"/>
      <protection/>
    </xf>
    <xf numFmtId="210" fontId="2" fillId="0" borderId="4" xfId="23" applyNumberFormat="1" applyFont="1" applyBorder="1" applyAlignment="1">
      <alignment horizontal="center"/>
      <protection/>
    </xf>
    <xf numFmtId="208" fontId="6" fillId="0" borderId="0" xfId="0" applyNumberFormat="1" applyFont="1" applyAlignment="1">
      <alignment/>
    </xf>
    <xf numFmtId="208" fontId="6" fillId="0" borderId="0" xfId="0" applyNumberFormat="1" applyFont="1" applyAlignment="1">
      <alignment/>
    </xf>
    <xf numFmtId="208" fontId="6" fillId="0" borderId="0" xfId="23" applyNumberFormat="1" applyFont="1" applyAlignment="1">
      <alignment/>
      <protection/>
    </xf>
    <xf numFmtId="208" fontId="6" fillId="0" borderId="0" xfId="23" applyNumberFormat="1" applyFont="1" applyAlignment="1" quotePrefix="1">
      <alignment/>
      <protection/>
    </xf>
    <xf numFmtId="208" fontId="6" fillId="0" borderId="0" xfId="23" applyNumberFormat="1" applyFont="1" applyBorder="1" applyAlignment="1">
      <alignment/>
      <protection/>
    </xf>
    <xf numFmtId="208" fontId="6" fillId="0" borderId="3" xfId="23" applyNumberFormat="1" applyFont="1" applyBorder="1" applyAlignment="1" applyProtection="1">
      <alignment horizontal="left"/>
      <protection/>
    </xf>
    <xf numFmtId="208" fontId="6" fillId="0" borderId="3" xfId="23" applyNumberFormat="1" applyFont="1" applyBorder="1" applyAlignment="1" applyProtection="1">
      <alignment horizontal="center"/>
      <protection/>
    </xf>
    <xf numFmtId="208" fontId="6" fillId="0" borderId="3" xfId="0" applyNumberFormat="1" applyFont="1" applyBorder="1" applyAlignment="1">
      <alignment horizontal="center"/>
    </xf>
    <xf numFmtId="208" fontId="6" fillId="0" borderId="3" xfId="23" applyNumberFormat="1" applyFont="1" applyBorder="1" applyAlignment="1">
      <alignment horizontal="center"/>
      <protection/>
    </xf>
    <xf numFmtId="208" fontId="6" fillId="0" borderId="0" xfId="23" applyNumberFormat="1" applyFont="1" applyBorder="1" applyAlignment="1" applyProtection="1">
      <alignment horizontal="right"/>
      <protection/>
    </xf>
    <xf numFmtId="208" fontId="6" fillId="0" borderId="0" xfId="23" applyNumberFormat="1" applyFont="1" applyBorder="1" applyAlignment="1">
      <alignment horizontal="left"/>
      <protection/>
    </xf>
    <xf numFmtId="208" fontId="6" fillId="0" borderId="3" xfId="23" applyNumberFormat="1" applyFont="1" applyBorder="1" applyAlignment="1" applyProtection="1">
      <alignment horizontal="right"/>
      <protection/>
    </xf>
    <xf numFmtId="208" fontId="6" fillId="0" borderId="3" xfId="23" applyNumberFormat="1" applyFont="1" applyBorder="1" applyAlignment="1">
      <alignment/>
      <protection/>
    </xf>
    <xf numFmtId="208" fontId="6" fillId="0" borderId="4" xfId="23" applyNumberFormat="1" applyFont="1" applyBorder="1" applyAlignment="1" applyProtection="1">
      <alignment horizontal="right"/>
      <protection/>
    </xf>
    <xf numFmtId="208" fontId="6" fillId="0" borderId="0" xfId="23" applyNumberFormat="1" applyFont="1" applyAlignment="1" applyProtection="1">
      <alignment/>
      <protection/>
    </xf>
    <xf numFmtId="208" fontId="4" fillId="0" borderId="0" xfId="0" applyNumberFormat="1" applyFont="1" applyAlignment="1">
      <alignment/>
    </xf>
    <xf numFmtId="208" fontId="5" fillId="0" borderId="0" xfId="0" applyNumberFormat="1" applyFont="1" applyAlignment="1">
      <alignment/>
    </xf>
    <xf numFmtId="208" fontId="2" fillId="0" borderId="0" xfId="23" applyNumberFormat="1" applyFont="1" applyAlignment="1" quotePrefix="1">
      <alignment/>
      <protection/>
    </xf>
    <xf numFmtId="208" fontId="4" fillId="0" borderId="4" xfId="0" applyNumberFormat="1" applyFont="1" applyBorder="1" applyAlignment="1">
      <alignment/>
    </xf>
    <xf numFmtId="208" fontId="2" fillId="0" borderId="0" xfId="23" applyNumberFormat="1" applyFont="1" applyBorder="1" applyAlignment="1" quotePrefix="1">
      <alignment horizontal="right"/>
      <protection/>
    </xf>
    <xf numFmtId="208" fontId="6" fillId="0" borderId="0" xfId="23" applyNumberFormat="1" applyFont="1" applyAlignment="1" quotePrefix="1">
      <alignment horizontal="right"/>
      <protection/>
    </xf>
    <xf numFmtId="208" fontId="2" fillId="0" borderId="4" xfId="0" applyNumberFormat="1" applyFont="1" applyBorder="1" applyAlignment="1">
      <alignment/>
    </xf>
    <xf numFmtId="208" fontId="2" fillId="0" borderId="0" xfId="23" applyNumberFormat="1" applyFont="1" applyAlignment="1" applyProtection="1" quotePrefix="1">
      <alignment horizontal="right"/>
      <protection/>
    </xf>
    <xf numFmtId="0" fontId="6" fillId="0" borderId="0" xfId="0" applyFont="1" applyAlignment="1">
      <alignment horizontal="center"/>
    </xf>
    <xf numFmtId="43" fontId="6" fillId="0" borderId="4" xfId="15" applyFont="1" applyBorder="1" applyAlignment="1">
      <alignment horizontal="center"/>
    </xf>
    <xf numFmtId="39" fontId="2" fillId="0" borderId="0" xfId="23" applyFont="1" applyBorder="1" applyAlignment="1">
      <alignment horizontal="right"/>
      <protection/>
    </xf>
    <xf numFmtId="208" fontId="2" fillId="0" borderId="0" xfId="23" applyNumberFormat="1" applyFont="1" applyBorder="1" applyAlignment="1">
      <alignment horizontal="center"/>
      <protection/>
    </xf>
    <xf numFmtId="209" fontId="2" fillId="0" borderId="0" xfId="15" applyNumberFormat="1" applyFont="1" applyAlignment="1">
      <alignment/>
    </xf>
    <xf numFmtId="209" fontId="2" fillId="0" borderId="3" xfId="15" applyNumberFormat="1" applyFont="1" applyBorder="1" applyAlignment="1">
      <alignment/>
    </xf>
    <xf numFmtId="209" fontId="2" fillId="0" borderId="4" xfId="15" applyNumberFormat="1" applyFont="1" applyBorder="1" applyAlignment="1">
      <alignment/>
    </xf>
    <xf numFmtId="0" fontId="4" fillId="0" borderId="0" xfId="22" applyFont="1">
      <alignment/>
      <protection/>
    </xf>
    <xf numFmtId="209" fontId="4" fillId="0" borderId="0" xfId="22" applyNumberFormat="1" applyFont="1">
      <alignment/>
      <protection/>
    </xf>
    <xf numFmtId="209" fontId="4" fillId="0" borderId="3" xfId="22" applyNumberFormat="1" applyFont="1" applyBorder="1">
      <alignment/>
      <protection/>
    </xf>
    <xf numFmtId="209" fontId="4" fillId="0" borderId="0" xfId="22" applyNumberFormat="1" applyFont="1" applyBorder="1">
      <alignment/>
      <protection/>
    </xf>
    <xf numFmtId="40" fontId="2" fillId="0" borderId="0" xfId="23" applyNumberFormat="1" applyFont="1" applyAlignment="1" applyProtection="1" quotePrefix="1">
      <alignment horizontal="center"/>
      <protection/>
    </xf>
    <xf numFmtId="40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/>
    </xf>
    <xf numFmtId="209" fontId="2" fillId="0" borderId="0" xfId="15" applyNumberFormat="1" applyFont="1" applyBorder="1" applyAlignment="1">
      <alignment/>
    </xf>
    <xf numFmtId="40" fontId="2" fillId="0" borderId="2" xfId="0" applyNumberFormat="1" applyFont="1" applyBorder="1" applyAlignment="1">
      <alignment horizontal="center"/>
    </xf>
    <xf numFmtId="40" fontId="2" fillId="0" borderId="0" xfId="0" applyNumberFormat="1" applyFont="1" applyBorder="1" applyAlignment="1">
      <alignment horizontal="center"/>
    </xf>
    <xf numFmtId="15" fontId="4" fillId="0" borderId="3" xfId="22" applyNumberFormat="1" applyFont="1" applyBorder="1" applyAlignment="1" quotePrefix="1">
      <alignment horizontal="center"/>
      <protection/>
    </xf>
    <xf numFmtId="0" fontId="4" fillId="0" borderId="3" xfId="22" applyFont="1" applyBorder="1" applyAlignment="1">
      <alignment horizontal="center"/>
      <protection/>
    </xf>
    <xf numFmtId="209" fontId="2" fillId="0" borderId="2" xfId="15" applyNumberFormat="1" applyFont="1" applyBorder="1" applyAlignment="1">
      <alignment/>
    </xf>
    <xf numFmtId="209" fontId="2" fillId="0" borderId="0" xfId="0" applyNumberFormat="1" applyFont="1" applyBorder="1" applyAlignment="1">
      <alignment/>
    </xf>
    <xf numFmtId="43" fontId="6" fillId="0" borderId="0" xfId="15" applyFont="1" applyBorder="1" applyAlignment="1">
      <alignment horizontal="center"/>
    </xf>
    <xf numFmtId="209" fontId="4" fillId="0" borderId="5" xfId="22" applyNumberFormat="1" applyFont="1" applyBorder="1">
      <alignment/>
      <protection/>
    </xf>
    <xf numFmtId="208" fontId="2" fillId="0" borderId="0" xfId="23" applyNumberFormat="1" applyFont="1" applyBorder="1" applyAlignment="1" applyProtection="1">
      <alignment horizontal="left"/>
      <protection/>
    </xf>
    <xf numFmtId="208" fontId="2" fillId="0" borderId="0" xfId="23" applyNumberFormat="1" applyFont="1" applyBorder="1" applyAlignment="1">
      <alignment horizontal="left"/>
      <protection/>
    </xf>
    <xf numFmtId="208" fontId="2" fillId="0" borderId="0" xfId="23" applyNumberFormat="1" applyFont="1" applyBorder="1" applyAlignment="1" applyProtection="1">
      <alignment horizontal="right"/>
      <protection/>
    </xf>
    <xf numFmtId="43" fontId="6" fillId="0" borderId="0" xfId="15" applyFont="1" applyAlignment="1">
      <alignment/>
    </xf>
    <xf numFmtId="208" fontId="2" fillId="0" borderId="0" xfId="15" applyNumberFormat="1" applyFont="1" applyAlignment="1">
      <alignment/>
    </xf>
    <xf numFmtId="208" fontId="0" fillId="0" borderId="0" xfId="15" applyNumberFormat="1" applyAlignment="1">
      <alignment/>
    </xf>
    <xf numFmtId="208" fontId="2" fillId="0" borderId="0" xfId="15" applyNumberFormat="1" applyFont="1" applyAlignment="1" quotePrefix="1">
      <alignment/>
    </xf>
    <xf numFmtId="208" fontId="2" fillId="0" borderId="3" xfId="15" applyNumberFormat="1" applyFont="1" applyBorder="1" applyAlignment="1">
      <alignment/>
    </xf>
    <xf numFmtId="208" fontId="2" fillId="0" borderId="0" xfId="15" applyNumberFormat="1" applyFont="1" applyBorder="1" applyAlignment="1">
      <alignment/>
    </xf>
    <xf numFmtId="208" fontId="2" fillId="0" borderId="3" xfId="0" applyNumberFormat="1" applyFont="1" applyBorder="1" applyAlignment="1">
      <alignment/>
    </xf>
    <xf numFmtId="40" fontId="2" fillId="0" borderId="0" xfId="23" applyNumberFormat="1" applyFont="1" applyAlignment="1" quotePrefix="1">
      <alignment/>
      <protection/>
    </xf>
    <xf numFmtId="208" fontId="2" fillId="0" borderId="5" xfId="0" applyNumberFormat="1" applyFont="1" applyBorder="1" applyAlignment="1">
      <alignment/>
    </xf>
    <xf numFmtId="208" fontId="8" fillId="0" borderId="0" xfId="15" applyNumberFormat="1" applyFont="1" applyAlignment="1">
      <alignment horizontal="left"/>
    </xf>
    <xf numFmtId="208" fontId="8" fillId="0" borderId="0" xfId="15" applyNumberFormat="1" applyFont="1" applyAlignment="1">
      <alignment/>
    </xf>
    <xf numFmtId="208" fontId="8" fillId="0" borderId="0" xfId="15" applyNumberFormat="1" applyFont="1" applyAlignment="1" quotePrefix="1">
      <alignment/>
    </xf>
    <xf numFmtId="39" fontId="2" fillId="0" borderId="0" xfId="23" applyFont="1" applyBorder="1" applyAlignment="1" applyProtection="1">
      <alignment horizontal="left"/>
      <protection/>
    </xf>
    <xf numFmtId="43" fontId="2" fillId="0" borderId="0" xfId="15" applyFont="1" applyBorder="1" applyAlignment="1" applyProtection="1">
      <alignment horizontal="right"/>
      <protection/>
    </xf>
    <xf numFmtId="39" fontId="8" fillId="0" borderId="0" xfId="23" applyFont="1" quotePrefix="1">
      <alignment/>
      <protection/>
    </xf>
    <xf numFmtId="43" fontId="2" fillId="0" borderId="0" xfId="15" applyFont="1" applyAlignment="1">
      <alignment/>
    </xf>
    <xf numFmtId="204" fontId="2" fillId="0" borderId="0" xfId="15" applyNumberFormat="1" applyFont="1" applyAlignment="1">
      <alignment/>
    </xf>
    <xf numFmtId="43" fontId="2" fillId="0" borderId="4" xfId="15" applyFont="1" applyBorder="1" applyAlignment="1" applyProtection="1">
      <alignment horizontal="left"/>
      <protection/>
    </xf>
    <xf numFmtId="43" fontId="2" fillId="0" borderId="0" xfId="15" applyFont="1" applyAlignment="1" applyProtection="1">
      <alignment horizontal="left"/>
      <protection/>
    </xf>
    <xf numFmtId="43" fontId="2" fillId="0" borderId="4" xfId="15" applyFont="1" applyBorder="1" applyAlignment="1">
      <alignment/>
    </xf>
    <xf numFmtId="208" fontId="2" fillId="0" borderId="1" xfId="0" applyNumberFormat="1" applyFont="1" applyBorder="1" applyAlignment="1">
      <alignment/>
    </xf>
    <xf numFmtId="208" fontId="2" fillId="0" borderId="1" xfId="0" applyNumberFormat="1" applyFont="1" applyBorder="1" applyAlignment="1">
      <alignment horizontal="right"/>
    </xf>
    <xf numFmtId="208" fontId="2" fillId="0" borderId="1" xfId="15" applyNumberFormat="1" applyFont="1" applyBorder="1" applyAlignment="1">
      <alignment/>
    </xf>
    <xf numFmtId="40" fontId="8" fillId="0" borderId="0" xfId="23" applyNumberFormat="1" applyFont="1" applyAlignment="1" applyProtection="1">
      <alignment horizontal="left"/>
      <protection/>
    </xf>
    <xf numFmtId="43" fontId="2" fillId="0" borderId="0" xfId="15" applyFont="1" applyAlignment="1">
      <alignment horizontal="right"/>
    </xf>
    <xf numFmtId="43" fontId="2" fillId="0" borderId="0" xfId="15" applyFont="1" applyAlignment="1" quotePrefix="1">
      <alignment horizontal="right"/>
    </xf>
    <xf numFmtId="40" fontId="2" fillId="0" borderId="0" xfId="0" applyNumberFormat="1" applyFont="1" applyAlignment="1" quotePrefix="1">
      <alignment horizontal="center"/>
    </xf>
    <xf numFmtId="40" fontId="2" fillId="0" borderId="2" xfId="23" applyNumberFormat="1" applyFont="1" applyBorder="1" applyAlignment="1">
      <alignment/>
      <protection/>
    </xf>
    <xf numFmtId="0" fontId="2" fillId="0" borderId="0" xfId="0" applyFont="1" applyFill="1" applyAlignment="1">
      <alignment/>
    </xf>
    <xf numFmtId="43" fontId="2" fillId="0" borderId="0" xfId="15" applyFont="1" applyFill="1" applyAlignment="1">
      <alignment/>
    </xf>
    <xf numFmtId="43" fontId="2" fillId="0" borderId="0" xfId="15" applyFont="1" applyFill="1" applyBorder="1" applyAlignment="1">
      <alignment/>
    </xf>
    <xf numFmtId="0" fontId="8" fillId="0" borderId="0" xfId="0" applyFont="1" applyFill="1" applyAlignment="1">
      <alignment/>
    </xf>
    <xf numFmtId="39" fontId="2" fillId="0" borderId="0" xfId="23" applyFont="1" applyBorder="1" applyAlignment="1" applyProtection="1" quotePrefix="1">
      <alignment horizontal="center"/>
      <protection/>
    </xf>
    <xf numFmtId="0" fontId="2" fillId="0" borderId="0" xfId="0" applyFont="1" applyAlignment="1" quotePrefix="1">
      <alignment horizontal="center"/>
    </xf>
    <xf numFmtId="39" fontId="2" fillId="0" borderId="0" xfId="23" applyFont="1" applyAlignment="1" quotePrefix="1">
      <alignment horizontal="center"/>
      <protection/>
    </xf>
    <xf numFmtId="208" fontId="2" fillId="0" borderId="2" xfId="0" applyNumberFormat="1" applyFont="1" applyBorder="1" applyAlignment="1">
      <alignment horizontal="center"/>
    </xf>
    <xf numFmtId="208" fontId="6" fillId="0" borderId="2" xfId="0" applyNumberFormat="1" applyFont="1" applyBorder="1" applyAlignment="1">
      <alignment horizontal="center"/>
    </xf>
    <xf numFmtId="213" fontId="2" fillId="0" borderId="0" xfId="23" applyNumberFormat="1" applyFont="1" applyAlignment="1">
      <alignment/>
      <protection/>
    </xf>
    <xf numFmtId="213" fontId="2" fillId="0" borderId="4" xfId="23" applyNumberFormat="1" applyFont="1" applyBorder="1" applyAlignment="1">
      <alignment/>
      <protection/>
    </xf>
    <xf numFmtId="213" fontId="2" fillId="0" borderId="4" xfId="15" applyNumberFormat="1" applyFont="1" applyBorder="1" applyAlignment="1">
      <alignment/>
    </xf>
    <xf numFmtId="208" fontId="2" fillId="0" borderId="0" xfId="0" applyNumberFormat="1" applyFont="1" applyAlignment="1" quotePrefix="1">
      <alignment horizontal="right"/>
    </xf>
    <xf numFmtId="208" fontId="2" fillId="0" borderId="0" xfId="0" applyNumberFormat="1" applyFont="1" applyAlignment="1" quotePrefix="1">
      <alignment horizontal="left"/>
    </xf>
    <xf numFmtId="208" fontId="8" fillId="0" borderId="0" xfId="23" applyNumberFormat="1" applyFont="1" applyAlignment="1">
      <alignment horizontal="center"/>
      <protection/>
    </xf>
    <xf numFmtId="208" fontId="8" fillId="0" borderId="0" xfId="23" applyNumberFormat="1" applyFont="1" applyAlignment="1">
      <alignment horizontal="right"/>
      <protection/>
    </xf>
    <xf numFmtId="208" fontId="8" fillId="0" borderId="0" xfId="23" applyNumberFormat="1" applyFont="1" applyAlignment="1">
      <alignment horizontal="left"/>
      <protection/>
    </xf>
    <xf numFmtId="208" fontId="8" fillId="0" borderId="0" xfId="23" applyNumberFormat="1" applyFont="1" applyAlignment="1">
      <alignment/>
      <protection/>
    </xf>
    <xf numFmtId="43" fontId="2" fillId="0" borderId="3" xfId="15" applyFont="1" applyBorder="1" applyAlignment="1">
      <alignment/>
    </xf>
    <xf numFmtId="209" fontId="2" fillId="0" borderId="0" xfId="23" applyNumberFormat="1" applyFont="1" applyAlignment="1">
      <alignment/>
      <protection/>
    </xf>
    <xf numFmtId="209" fontId="2" fillId="0" borderId="3" xfId="23" applyNumberFormat="1" applyFont="1" applyBorder="1" applyAlignment="1">
      <alignment/>
      <protection/>
    </xf>
    <xf numFmtId="40" fontId="2" fillId="0" borderId="0" xfId="23" applyNumberFormat="1" applyFont="1" applyAlignment="1" applyProtection="1">
      <alignment horizontal="center"/>
      <protection/>
    </xf>
    <xf numFmtId="208" fontId="2" fillId="0" borderId="0" xfId="23" applyNumberFormat="1" applyFont="1" applyAlignment="1" applyProtection="1">
      <alignment horizontal="center"/>
      <protection/>
    </xf>
    <xf numFmtId="40" fontId="2" fillId="0" borderId="0" xfId="23" applyNumberFormat="1" applyFont="1" applyAlignment="1" applyProtection="1" quotePrefix="1">
      <alignment horizontal="center"/>
      <protection/>
    </xf>
    <xf numFmtId="39" fontId="2" fillId="0" borderId="0" xfId="23" applyFont="1" applyAlignment="1" applyProtection="1" quotePrefix="1">
      <alignment horizontal="center"/>
      <protection/>
    </xf>
    <xf numFmtId="40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39" fontId="2" fillId="0" borderId="0" xfId="23" applyFont="1" applyAlignment="1" applyProtection="1">
      <alignment horizontal="center"/>
      <protection/>
    </xf>
    <xf numFmtId="39" fontId="2" fillId="0" borderId="3" xfId="23" applyFont="1" applyBorder="1" applyAlignment="1" applyProtection="1">
      <alignment horizontal="center"/>
      <protection/>
    </xf>
    <xf numFmtId="208" fontId="2" fillId="0" borderId="0" xfId="23" applyNumberFormat="1" applyFont="1" applyAlignment="1">
      <alignment horizontal="center"/>
      <protection/>
    </xf>
    <xf numFmtId="0" fontId="2" fillId="0" borderId="0" xfId="0" applyFont="1" applyAlignment="1">
      <alignment horizontal="center"/>
    </xf>
    <xf numFmtId="208" fontId="2" fillId="0" borderId="0" xfId="0" applyNumberFormat="1" applyFont="1" applyAlignment="1">
      <alignment horizontal="center"/>
    </xf>
    <xf numFmtId="208" fontId="2" fillId="0" borderId="0" xfId="23" applyNumberFormat="1" applyFont="1" applyAlignment="1" applyProtection="1" quotePrefix="1">
      <alignment horizont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4" fillId="0" borderId="0" xfId="22" applyFont="1" applyAlignment="1">
      <alignment horizontal="center"/>
      <protection/>
    </xf>
    <xf numFmtId="208" fontId="2" fillId="0" borderId="0" xfId="0" applyNumberFormat="1" applyFont="1" applyAlignment="1" quotePrefix="1">
      <alignment horizontal="center"/>
    </xf>
    <xf numFmtId="208" fontId="6" fillId="0" borderId="0" xfId="23" applyNumberFormat="1" applyFont="1" applyAlignment="1" applyProtection="1" quotePrefix="1">
      <alignment horizontal="center"/>
      <protection/>
    </xf>
    <xf numFmtId="208" fontId="6" fillId="0" borderId="2" xfId="0" applyNumberFormat="1" applyFont="1" applyBorder="1" applyAlignment="1">
      <alignment horizontal="center"/>
    </xf>
    <xf numFmtId="40" fontId="2" fillId="0" borderId="2" xfId="0" applyNumberFormat="1" applyFont="1" applyBorder="1" applyAlignment="1">
      <alignment horizontal="center"/>
    </xf>
    <xf numFmtId="208" fontId="2" fillId="0" borderId="0" xfId="15" applyNumberFormat="1" applyFont="1" applyAlignment="1" applyProtection="1" quotePrefix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ปกติ_Book2" xfId="22"/>
    <cellStyle name="ปกติ_Sheet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104775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705350" y="0"/>
          <a:ext cx="1047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104775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705350" y="0"/>
          <a:ext cx="1047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3"/>
  <sheetViews>
    <sheetView tabSelected="1" zoomScale="90" zoomScaleNormal="90" zoomScaleSheetLayoutView="75" workbookViewId="0" topLeftCell="E317">
      <selection activeCell="G324" sqref="G324"/>
    </sheetView>
  </sheetViews>
  <sheetFormatPr defaultColWidth="9.140625" defaultRowHeight="25.5" customHeight="1"/>
  <cols>
    <col min="1" max="1" width="1.7109375" style="16" customWidth="1"/>
    <col min="2" max="3" width="9.00390625" style="16" customWidth="1"/>
    <col min="4" max="4" width="7.28125" style="16" customWidth="1"/>
    <col min="5" max="5" width="9.28125" style="16" customWidth="1"/>
    <col min="6" max="6" width="15.8515625" style="16" customWidth="1"/>
    <col min="7" max="7" width="1.57421875" style="16" customWidth="1"/>
    <col min="8" max="8" width="16.140625" style="16" customWidth="1"/>
    <col min="9" max="9" width="1.57421875" style="16" customWidth="1"/>
    <col min="10" max="10" width="16.00390625" style="16" customWidth="1"/>
    <col min="11" max="11" width="1.57421875" style="16" customWidth="1"/>
    <col min="12" max="12" width="16.140625" style="16" customWidth="1"/>
    <col min="13" max="13" width="0.71875" style="16" customWidth="1"/>
    <col min="14" max="14" width="8.57421875" style="16" customWidth="1"/>
    <col min="15" max="16384" width="9.140625" style="16" customWidth="1"/>
  </cols>
  <sheetData>
    <row r="1" ht="25.5" customHeight="1">
      <c r="B1" s="16" t="s">
        <v>753</v>
      </c>
    </row>
    <row r="9" spans="2:11" s="17" customFormat="1" ht="30" customHeight="1">
      <c r="B9" s="154"/>
      <c r="C9" s="221" t="s">
        <v>757</v>
      </c>
      <c r="D9" s="221"/>
      <c r="E9" s="221"/>
      <c r="F9" s="221"/>
      <c r="G9" s="221"/>
      <c r="H9" s="221"/>
      <c r="I9" s="221"/>
      <c r="J9" s="154"/>
      <c r="K9" s="30"/>
    </row>
    <row r="10" spans="2:11" s="17" customFormat="1" ht="30" customHeight="1">
      <c r="B10" s="33"/>
      <c r="C10" s="217" t="s">
        <v>755</v>
      </c>
      <c r="D10" s="217"/>
      <c r="E10" s="217"/>
      <c r="F10" s="217"/>
      <c r="G10" s="217"/>
      <c r="H10" s="217"/>
      <c r="I10" s="217"/>
      <c r="J10" s="33"/>
      <c r="K10" s="30"/>
    </row>
    <row r="11" spans="2:11" s="17" customFormat="1" ht="30" customHeight="1">
      <c r="B11" s="33"/>
      <c r="C11" s="217" t="s">
        <v>641</v>
      </c>
      <c r="D11" s="217"/>
      <c r="E11" s="217"/>
      <c r="F11" s="217"/>
      <c r="G11" s="217"/>
      <c r="H11" s="217"/>
      <c r="I11" s="217"/>
      <c r="J11" s="33"/>
      <c r="K11" s="30"/>
    </row>
    <row r="12" spans="2:11" s="17" customFormat="1" ht="30" customHeight="1">
      <c r="B12" s="33"/>
      <c r="C12" s="217" t="s">
        <v>585</v>
      </c>
      <c r="D12" s="217"/>
      <c r="E12" s="217"/>
      <c r="F12" s="217"/>
      <c r="G12" s="217"/>
      <c r="H12" s="217"/>
      <c r="I12" s="217"/>
      <c r="J12" s="33"/>
      <c r="K12" s="30"/>
    </row>
    <row r="13" spans="1:11" s="17" customFormat="1" ht="25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3" s="17" customFormat="1" ht="25.5" customHeight="1">
      <c r="A14" s="33"/>
      <c r="B14" s="222" t="s">
        <v>549</v>
      </c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33"/>
    </row>
    <row r="15" s="17" customFormat="1" ht="25.5" customHeight="1">
      <c r="A15" s="30"/>
    </row>
    <row r="16" spans="2:11" s="17" customFormat="1" ht="25.5" customHeight="1">
      <c r="B16" s="18" t="s">
        <v>389</v>
      </c>
      <c r="C16" s="30"/>
      <c r="D16" s="30"/>
      <c r="E16" s="30"/>
      <c r="F16" s="30"/>
      <c r="G16" s="30"/>
      <c r="H16" s="30"/>
      <c r="I16" s="30"/>
      <c r="J16" s="30"/>
      <c r="K16" s="30"/>
    </row>
    <row r="17" spans="2:11" s="17" customFormat="1" ht="25.5" customHeight="1">
      <c r="B17" s="30"/>
      <c r="D17" s="30"/>
      <c r="E17" s="30"/>
      <c r="F17" s="30"/>
      <c r="G17" s="30"/>
      <c r="H17" s="30"/>
      <c r="I17" s="30"/>
      <c r="J17" s="30"/>
      <c r="K17" s="28"/>
    </row>
    <row r="18" s="1" customFormat="1" ht="25.5" customHeight="1">
      <c r="C18" s="1" t="s">
        <v>619</v>
      </c>
    </row>
    <row r="19" s="1" customFormat="1" ht="25.5" customHeight="1">
      <c r="B19" s="1" t="s">
        <v>621</v>
      </c>
    </row>
    <row r="20" s="1" customFormat="1" ht="25.5" customHeight="1">
      <c r="B20" s="1" t="s">
        <v>620</v>
      </c>
    </row>
    <row r="21" s="1" customFormat="1" ht="25.5" customHeight="1">
      <c r="B21" s="1" t="s">
        <v>624</v>
      </c>
    </row>
    <row r="22" s="196" customFormat="1" ht="25.5" customHeight="1">
      <c r="B22" s="196" t="s">
        <v>623</v>
      </c>
    </row>
    <row r="23" s="196" customFormat="1" ht="25.5" customHeight="1">
      <c r="B23" s="196" t="s">
        <v>625</v>
      </c>
    </row>
    <row r="24" s="196" customFormat="1" ht="25.5" customHeight="1">
      <c r="B24" s="196" t="s">
        <v>622</v>
      </c>
    </row>
    <row r="25" s="196" customFormat="1" ht="25.5" customHeight="1">
      <c r="C25" s="196" t="s">
        <v>627</v>
      </c>
    </row>
    <row r="26" s="196" customFormat="1" ht="25.5" customHeight="1">
      <c r="B26" s="196" t="s">
        <v>626</v>
      </c>
    </row>
    <row r="27" s="196" customFormat="1" ht="25.5" customHeight="1">
      <c r="B27" s="196" t="s">
        <v>628</v>
      </c>
    </row>
    <row r="28" s="196" customFormat="1" ht="25.5" customHeight="1">
      <c r="B28" s="196" t="s">
        <v>629</v>
      </c>
    </row>
    <row r="29" spans="2:11" s="196" customFormat="1" ht="25.5" customHeight="1">
      <c r="B29" s="196" t="s">
        <v>630</v>
      </c>
      <c r="K29" s="197"/>
    </row>
    <row r="30" s="196" customFormat="1" ht="25.5" customHeight="1">
      <c r="C30" s="196" t="s">
        <v>632</v>
      </c>
    </row>
    <row r="31" s="196" customFormat="1" ht="25.5" customHeight="1">
      <c r="B31" s="196" t="s">
        <v>631</v>
      </c>
    </row>
    <row r="32" s="196" customFormat="1" ht="25.5" customHeight="1">
      <c r="C32" s="196" t="s">
        <v>633</v>
      </c>
    </row>
    <row r="33" s="196" customFormat="1" ht="25.5" customHeight="1">
      <c r="B33" s="196" t="s">
        <v>634</v>
      </c>
    </row>
    <row r="34" s="196" customFormat="1" ht="25.5" customHeight="1">
      <c r="B34" s="196" t="s">
        <v>635</v>
      </c>
    </row>
    <row r="35" s="196" customFormat="1" ht="25.5" customHeight="1">
      <c r="B35" s="196" t="s">
        <v>637</v>
      </c>
    </row>
    <row r="36" spans="2:12" s="199" customFormat="1" ht="25.5" customHeight="1">
      <c r="B36" s="196" t="s">
        <v>636</v>
      </c>
      <c r="C36" s="196"/>
      <c r="D36" s="196"/>
      <c r="E36" s="196"/>
      <c r="F36" s="196"/>
      <c r="G36" s="196"/>
      <c r="H36" s="196"/>
      <c r="I36" s="196"/>
      <c r="J36" s="198"/>
      <c r="K36" s="196"/>
      <c r="L36" s="196"/>
    </row>
    <row r="37" spans="2:12" s="199" customFormat="1" ht="25.5" customHeight="1">
      <c r="B37" s="196"/>
      <c r="C37" s="196"/>
      <c r="D37" s="196"/>
      <c r="E37" s="196"/>
      <c r="F37" s="196"/>
      <c r="G37" s="196"/>
      <c r="H37" s="196"/>
      <c r="I37" s="196"/>
      <c r="K37" s="196"/>
      <c r="L37" s="196"/>
    </row>
    <row r="38" spans="2:11" s="17" customFormat="1" ht="25.5" customHeight="1">
      <c r="B38" s="30"/>
      <c r="C38" s="30"/>
      <c r="D38" s="30"/>
      <c r="G38" s="18" t="s">
        <v>386</v>
      </c>
      <c r="H38" s="18"/>
      <c r="I38" s="18"/>
      <c r="J38" s="30"/>
      <c r="K38" s="30"/>
    </row>
    <row r="39" spans="2:11" s="17" customFormat="1" ht="25.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2:11" s="17" customFormat="1" ht="25.5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2:11" s="17" customFormat="1" ht="25.5" customHeight="1">
      <c r="B41" s="30"/>
      <c r="C41" s="30"/>
      <c r="D41" s="30"/>
      <c r="G41" s="18" t="s">
        <v>387</v>
      </c>
      <c r="H41" s="18"/>
      <c r="I41" s="18"/>
      <c r="J41" s="30"/>
      <c r="K41" s="30"/>
    </row>
    <row r="42" spans="2:11" s="17" customFormat="1" ht="25.5" customHeight="1">
      <c r="B42" s="30"/>
      <c r="C42" s="30"/>
      <c r="D42" s="30"/>
      <c r="G42" s="18" t="s">
        <v>388</v>
      </c>
      <c r="H42" s="18"/>
      <c r="I42" s="18"/>
      <c r="J42" s="30"/>
      <c r="K42" s="30"/>
    </row>
    <row r="43" spans="2:11" s="17" customFormat="1" ht="25.5" customHeight="1">
      <c r="B43" s="18" t="s">
        <v>279</v>
      </c>
      <c r="C43" s="30"/>
      <c r="D43" s="30"/>
      <c r="G43" s="18"/>
      <c r="H43" s="18"/>
      <c r="I43" s="18"/>
      <c r="J43" s="30"/>
      <c r="K43" s="30"/>
    </row>
    <row r="44" spans="2:14" ht="22.5" customHeight="1">
      <c r="B44" s="217" t="s">
        <v>393</v>
      </c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15"/>
      <c r="N44" s="15"/>
    </row>
    <row r="45" spans="2:14" ht="22.5" customHeight="1">
      <c r="B45" s="217" t="s">
        <v>394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15"/>
      <c r="N45" s="15"/>
    </row>
    <row r="46" spans="2:12" s="84" customFormat="1" ht="22.5" customHeight="1">
      <c r="B46" s="218" t="s">
        <v>641</v>
      </c>
      <c r="C46" s="218"/>
      <c r="D46" s="218"/>
      <c r="E46" s="218"/>
      <c r="F46" s="218"/>
      <c r="G46" s="218"/>
      <c r="H46" s="218"/>
      <c r="I46" s="218"/>
      <c r="J46" s="218"/>
      <c r="K46" s="218"/>
      <c r="L46" s="218"/>
    </row>
    <row r="47" spans="2:12" s="84" customFormat="1" ht="22.5" customHeight="1">
      <c r="B47" s="218" t="s">
        <v>585</v>
      </c>
      <c r="C47" s="218"/>
      <c r="D47" s="218"/>
      <c r="E47" s="218"/>
      <c r="F47" s="218"/>
      <c r="G47" s="218"/>
      <c r="H47" s="218"/>
      <c r="I47" s="218"/>
      <c r="J47" s="218"/>
      <c r="K47" s="218"/>
      <c r="L47" s="218"/>
    </row>
    <row r="48" spans="1:14" ht="22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22.5" customHeight="1">
      <c r="A49" s="15"/>
      <c r="F49" s="92"/>
      <c r="G49" s="107" t="s">
        <v>130</v>
      </c>
      <c r="H49" s="107"/>
      <c r="I49" s="85"/>
      <c r="J49" s="92"/>
      <c r="K49" s="107" t="s">
        <v>392</v>
      </c>
      <c r="L49" s="92"/>
      <c r="M49" s="15"/>
      <c r="N49" s="15"/>
    </row>
    <row r="50" spans="1:14" ht="22.5" customHeight="1">
      <c r="A50" s="15"/>
      <c r="B50" s="33"/>
      <c r="C50" s="33" t="s">
        <v>741</v>
      </c>
      <c r="D50" s="33"/>
      <c r="E50" s="38" t="s">
        <v>740</v>
      </c>
      <c r="F50" s="85"/>
      <c r="G50" s="104" t="s">
        <v>645</v>
      </c>
      <c r="H50" s="175"/>
      <c r="I50" s="19"/>
      <c r="K50" s="104" t="s">
        <v>645</v>
      </c>
      <c r="L50" s="20"/>
      <c r="M50" s="15"/>
      <c r="N50" s="15"/>
    </row>
    <row r="51" spans="1:14" ht="22.5" customHeight="1">
      <c r="A51" s="15"/>
      <c r="B51" s="18" t="s">
        <v>722</v>
      </c>
      <c r="C51" s="15"/>
      <c r="D51" s="15"/>
      <c r="E51" s="15"/>
      <c r="F51" s="15"/>
      <c r="H51" s="15"/>
      <c r="I51" s="15"/>
      <c r="J51" s="15"/>
      <c r="K51" s="15"/>
      <c r="L51" s="19"/>
      <c r="M51" s="15"/>
      <c r="N51" s="15"/>
    </row>
    <row r="52" spans="1:14" ht="22.5" customHeight="1">
      <c r="A52" s="15"/>
      <c r="B52" s="18" t="s">
        <v>517</v>
      </c>
      <c r="C52" s="15"/>
      <c r="D52" s="15"/>
      <c r="E52" s="15"/>
      <c r="F52" s="15"/>
      <c r="H52" s="15"/>
      <c r="I52" s="15"/>
      <c r="J52" s="15"/>
      <c r="K52" s="15"/>
      <c r="L52" s="19"/>
      <c r="M52" s="15"/>
      <c r="N52" s="15"/>
    </row>
    <row r="53" spans="1:14" ht="22.5" customHeight="1">
      <c r="A53" s="15"/>
      <c r="B53" s="18" t="s">
        <v>518</v>
      </c>
      <c r="D53" s="15"/>
      <c r="E53" s="20" t="s">
        <v>519</v>
      </c>
      <c r="F53" s="84">
        <f>+'Note P1-9'!E204</f>
        <v>86194994.77000001</v>
      </c>
      <c r="H53" s="84">
        <f>+'Note P1-9'!G204</f>
        <v>72557144.11999999</v>
      </c>
      <c r="I53" s="84"/>
      <c r="J53" s="84">
        <f>+'Note P1-9'!I204</f>
        <v>51727740.82</v>
      </c>
      <c r="K53" s="85"/>
      <c r="L53" s="84">
        <f>+'Note P1-9'!K204</f>
        <v>31911689.6</v>
      </c>
      <c r="M53" s="15"/>
      <c r="N53" s="15"/>
    </row>
    <row r="54" spans="1:14" ht="22.5" customHeight="1">
      <c r="A54" s="15"/>
      <c r="B54" s="18" t="s">
        <v>520</v>
      </c>
      <c r="D54" s="15"/>
      <c r="E54" s="20"/>
      <c r="F54" s="84"/>
      <c r="H54" s="84"/>
      <c r="I54" s="84"/>
      <c r="J54" s="84"/>
      <c r="K54" s="85"/>
      <c r="L54" s="84"/>
      <c r="M54" s="15"/>
      <c r="N54" s="15"/>
    </row>
    <row r="55" spans="1:14" ht="22.5" customHeight="1">
      <c r="A55" s="15"/>
      <c r="B55" s="18" t="s">
        <v>521</v>
      </c>
      <c r="D55" s="15"/>
      <c r="E55" s="20" t="s">
        <v>616</v>
      </c>
      <c r="F55" s="84">
        <v>217119488.12</v>
      </c>
      <c r="H55" s="84">
        <f>+'Note P1-9'!G218</f>
        <v>169775991.51000002</v>
      </c>
      <c r="I55" s="84"/>
      <c r="J55" s="84">
        <v>156692423.82</v>
      </c>
      <c r="K55" s="85"/>
      <c r="L55" s="84">
        <f>+'Note P1-9'!K218</f>
        <v>102068593.47</v>
      </c>
      <c r="M55" s="15"/>
      <c r="N55" s="15"/>
    </row>
    <row r="56" spans="1:14" ht="22.5" customHeight="1">
      <c r="A56" s="15"/>
      <c r="B56" s="18" t="s">
        <v>500</v>
      </c>
      <c r="D56" s="15"/>
      <c r="E56" s="20" t="s">
        <v>811</v>
      </c>
      <c r="F56" s="84">
        <v>129908999.26</v>
      </c>
      <c r="H56" s="84">
        <f>+'Note P1-9'!G228</f>
        <v>121491724.53</v>
      </c>
      <c r="I56" s="84"/>
      <c r="J56" s="84">
        <v>129908999.26</v>
      </c>
      <c r="K56" s="85"/>
      <c r="L56" s="84">
        <f>+'Note P1-9'!K228</f>
        <v>121491724.53</v>
      </c>
      <c r="M56" s="15"/>
      <c r="N56" s="15"/>
    </row>
    <row r="57" spans="1:14" ht="22.5" customHeight="1">
      <c r="A57" s="15"/>
      <c r="B57" s="18" t="s">
        <v>501</v>
      </c>
      <c r="D57" s="15"/>
      <c r="E57" s="20" t="s">
        <v>49</v>
      </c>
      <c r="F57" s="84">
        <f>+'Note P1-9'!E268</f>
        <v>159697706.32999998</v>
      </c>
      <c r="H57" s="84">
        <f>+'Note P1-9'!G268</f>
        <v>114590749.83</v>
      </c>
      <c r="I57" s="84"/>
      <c r="J57" s="84">
        <f>+'Note P1-9'!I268</f>
        <v>12425434.47</v>
      </c>
      <c r="K57" s="85"/>
      <c r="L57" s="84">
        <f>+'Note P1-9'!K268</f>
        <v>20208137.8</v>
      </c>
      <c r="M57" s="15"/>
      <c r="N57" s="15"/>
    </row>
    <row r="58" spans="1:14" ht="22.5" customHeight="1">
      <c r="A58" s="15"/>
      <c r="B58" s="18" t="s">
        <v>502</v>
      </c>
      <c r="D58" s="15"/>
      <c r="E58" s="20" t="s">
        <v>812</v>
      </c>
      <c r="F58" s="84">
        <v>48605165.64</v>
      </c>
      <c r="H58" s="84">
        <v>36931224.47</v>
      </c>
      <c r="I58" s="84"/>
      <c r="J58" s="71">
        <v>48605165.64</v>
      </c>
      <c r="K58" s="85"/>
      <c r="L58" s="86">
        <v>36931224.47</v>
      </c>
      <c r="M58" s="15"/>
      <c r="N58" s="15"/>
    </row>
    <row r="59" spans="1:14" ht="22.5" customHeight="1">
      <c r="A59" s="15"/>
      <c r="B59" s="18" t="s">
        <v>503</v>
      </c>
      <c r="D59" s="15"/>
      <c r="E59" s="15"/>
      <c r="F59" s="84"/>
      <c r="H59" s="84"/>
      <c r="I59" s="84"/>
      <c r="J59" s="87"/>
      <c r="K59" s="85"/>
      <c r="L59" s="71"/>
      <c r="M59" s="15"/>
      <c r="N59" s="15"/>
    </row>
    <row r="60" spans="1:14" ht="22.5" customHeight="1">
      <c r="A60" s="15"/>
      <c r="B60" s="16" t="s">
        <v>504</v>
      </c>
      <c r="D60" s="15"/>
      <c r="E60" s="15"/>
      <c r="F60" s="84">
        <v>8005964.44</v>
      </c>
      <c r="H60" s="84">
        <v>4341415.96</v>
      </c>
      <c r="I60" s="84"/>
      <c r="J60" s="71">
        <v>8005964.44</v>
      </c>
      <c r="K60" s="85"/>
      <c r="L60" s="71">
        <v>4341415.96</v>
      </c>
      <c r="M60" s="15"/>
      <c r="N60" s="15"/>
    </row>
    <row r="61" spans="1:14" ht="22.5" customHeight="1">
      <c r="A61" s="15"/>
      <c r="B61" s="16" t="s">
        <v>505</v>
      </c>
      <c r="D61" s="15"/>
      <c r="E61" s="15"/>
      <c r="F61" s="84">
        <v>0</v>
      </c>
      <c r="H61" s="84">
        <v>249999.79</v>
      </c>
      <c r="I61" s="84"/>
      <c r="J61" s="71">
        <v>0</v>
      </c>
      <c r="K61" s="85"/>
      <c r="L61" s="71">
        <v>249999.79</v>
      </c>
      <c r="M61" s="15"/>
      <c r="N61" s="15"/>
    </row>
    <row r="62" spans="1:14" ht="22.5" customHeight="1">
      <c r="A62" s="15"/>
      <c r="B62" s="16" t="s">
        <v>506</v>
      </c>
      <c r="D62" s="15"/>
      <c r="E62" s="15"/>
      <c r="F62" s="84">
        <v>19118406.27</v>
      </c>
      <c r="H62" s="84">
        <v>8635677.55</v>
      </c>
      <c r="I62" s="84"/>
      <c r="J62" s="71">
        <v>17129756.6</v>
      </c>
      <c r="K62" s="85"/>
      <c r="L62" s="71">
        <v>7979659.15</v>
      </c>
      <c r="M62" s="15"/>
      <c r="N62" s="15"/>
    </row>
    <row r="63" spans="1:14" ht="22.5" customHeight="1">
      <c r="A63" s="15"/>
      <c r="B63" s="15"/>
      <c r="C63" s="18" t="s">
        <v>395</v>
      </c>
      <c r="F63" s="88">
        <f>SUM(F53:F62)</f>
        <v>668650724.83</v>
      </c>
      <c r="H63" s="88">
        <f>SUM(H53:H62)</f>
        <v>528573927.75999993</v>
      </c>
      <c r="I63" s="85"/>
      <c r="J63" s="88">
        <f>SUM(J53:J62)</f>
        <v>424495485.05</v>
      </c>
      <c r="K63" s="85"/>
      <c r="L63" s="88">
        <f>SUM(L53:L62)</f>
        <v>325182444.77</v>
      </c>
      <c r="M63" s="15"/>
      <c r="N63" s="15"/>
    </row>
    <row r="64" spans="1:14" ht="22.5" customHeight="1">
      <c r="A64" s="15"/>
      <c r="B64" s="18" t="s">
        <v>580</v>
      </c>
      <c r="D64" s="18"/>
      <c r="E64" s="18"/>
      <c r="F64" s="85"/>
      <c r="H64" s="85"/>
      <c r="I64" s="85"/>
      <c r="J64" s="71"/>
      <c r="K64" s="85"/>
      <c r="L64" s="86"/>
      <c r="M64" s="15"/>
      <c r="N64" s="15"/>
    </row>
    <row r="65" spans="1:14" ht="22.5" customHeight="1">
      <c r="A65" s="15"/>
      <c r="B65" s="18" t="s">
        <v>510</v>
      </c>
      <c r="D65" s="18"/>
      <c r="E65" s="18"/>
      <c r="F65" s="85"/>
      <c r="H65" s="85"/>
      <c r="I65" s="85"/>
      <c r="J65" s="71"/>
      <c r="K65" s="85"/>
      <c r="L65" s="86"/>
      <c r="M65" s="15"/>
      <c r="N65" s="15"/>
    </row>
    <row r="66" spans="1:14" ht="22.5" customHeight="1">
      <c r="A66" s="15"/>
      <c r="B66" s="18" t="s">
        <v>511</v>
      </c>
      <c r="D66" s="18"/>
      <c r="E66" s="20" t="s">
        <v>512</v>
      </c>
      <c r="F66" s="84">
        <v>0</v>
      </c>
      <c r="H66" s="86">
        <v>0</v>
      </c>
      <c r="I66" s="84"/>
      <c r="J66" s="86">
        <f>+'P10'!P12</f>
        <v>276892035.78</v>
      </c>
      <c r="K66" s="85"/>
      <c r="L66" s="86">
        <f>+'P10'!R12</f>
        <v>259675618.3</v>
      </c>
      <c r="M66" s="15"/>
      <c r="N66" s="15"/>
    </row>
    <row r="67" spans="1:14" ht="22.5" customHeight="1">
      <c r="A67" s="15"/>
      <c r="B67" s="18" t="s">
        <v>507</v>
      </c>
      <c r="D67" s="15"/>
      <c r="E67" s="20" t="s">
        <v>397</v>
      </c>
      <c r="F67" s="84">
        <f>+'P11-12'!H16</f>
        <v>1430000</v>
      </c>
      <c r="H67" s="84">
        <f>+'P11-12'!H16</f>
        <v>1430000</v>
      </c>
      <c r="I67" s="84"/>
      <c r="J67" s="71">
        <v>0</v>
      </c>
      <c r="K67" s="85"/>
      <c r="L67" s="71">
        <v>0</v>
      </c>
      <c r="M67" s="15"/>
      <c r="N67" s="15"/>
    </row>
    <row r="68" spans="1:14" ht="22.5" customHeight="1">
      <c r="A68" s="15"/>
      <c r="B68" s="18" t="s">
        <v>513</v>
      </c>
      <c r="D68" s="15"/>
      <c r="E68" s="20"/>
      <c r="F68" s="84"/>
      <c r="H68" s="84"/>
      <c r="I68" s="84"/>
      <c r="J68" s="71"/>
      <c r="K68" s="85"/>
      <c r="L68" s="71"/>
      <c r="M68" s="15"/>
      <c r="N68" s="15"/>
    </row>
    <row r="69" spans="1:14" ht="22.5" customHeight="1">
      <c r="A69" s="15"/>
      <c r="B69" s="18" t="s">
        <v>514</v>
      </c>
      <c r="D69" s="18"/>
      <c r="E69" s="194" t="s">
        <v>829</v>
      </c>
      <c r="F69" s="85">
        <v>0</v>
      </c>
      <c r="H69" s="85">
        <v>0</v>
      </c>
      <c r="I69" s="85"/>
      <c r="J69" s="71">
        <v>40800000</v>
      </c>
      <c r="K69" s="85"/>
      <c r="L69" s="71">
        <v>50000000</v>
      </c>
      <c r="M69" s="15"/>
      <c r="N69" s="15"/>
    </row>
    <row r="70" spans="1:14" ht="22.5" customHeight="1">
      <c r="A70" s="15"/>
      <c r="B70" s="18" t="s">
        <v>226</v>
      </c>
      <c r="D70" s="18"/>
      <c r="E70" s="194" t="s">
        <v>401</v>
      </c>
      <c r="F70" s="85">
        <v>98099490.55</v>
      </c>
      <c r="H70" s="85">
        <v>98099490.55</v>
      </c>
      <c r="I70" s="85"/>
      <c r="J70" s="71">
        <v>0</v>
      </c>
      <c r="K70" s="85"/>
      <c r="L70" s="71">
        <v>0</v>
      </c>
      <c r="M70" s="15"/>
      <c r="N70" s="15"/>
    </row>
    <row r="71" spans="1:14" ht="22.5" customHeight="1">
      <c r="A71" s="15"/>
      <c r="B71" s="18" t="s">
        <v>515</v>
      </c>
      <c r="D71" s="18"/>
      <c r="F71" s="85"/>
      <c r="H71" s="85"/>
      <c r="I71" s="85"/>
      <c r="J71" s="71"/>
      <c r="K71" s="85"/>
      <c r="L71" s="71"/>
      <c r="M71" s="15"/>
      <c r="N71" s="15"/>
    </row>
    <row r="72" spans="1:14" ht="22.5" customHeight="1">
      <c r="A72" s="15"/>
      <c r="B72" s="18" t="s">
        <v>516</v>
      </c>
      <c r="D72" s="15"/>
      <c r="E72" s="20" t="s">
        <v>228</v>
      </c>
      <c r="F72" s="84">
        <f>+'P11-12'!J55</f>
        <v>319544697.65</v>
      </c>
      <c r="H72" s="84">
        <f>+'P11-12'!B55</f>
        <v>320104741.91999996</v>
      </c>
      <c r="I72" s="84"/>
      <c r="J72" s="84">
        <f>+'P13'!K19</f>
        <v>21390961.9</v>
      </c>
      <c r="K72" s="85"/>
      <c r="L72" s="84">
        <f>+'P13'!E19</f>
        <v>20403622.43</v>
      </c>
      <c r="M72" s="15"/>
      <c r="N72" s="15"/>
    </row>
    <row r="73" spans="1:14" ht="22.5" customHeight="1">
      <c r="A73" s="15"/>
      <c r="B73" s="18" t="s">
        <v>508</v>
      </c>
      <c r="D73" s="15"/>
      <c r="E73" s="15"/>
      <c r="F73" s="84"/>
      <c r="H73" s="84"/>
      <c r="I73" s="84"/>
      <c r="J73" s="71"/>
      <c r="K73" s="85"/>
      <c r="L73" s="71"/>
      <c r="M73" s="15"/>
      <c r="N73" s="15"/>
    </row>
    <row r="74" spans="1:14" ht="22.5" customHeight="1">
      <c r="A74" s="15"/>
      <c r="B74" s="16" t="s">
        <v>509</v>
      </c>
      <c r="D74" s="15"/>
      <c r="E74" s="15"/>
      <c r="F74" s="84">
        <v>17639292.15</v>
      </c>
      <c r="H74" s="84">
        <v>9304185.49</v>
      </c>
      <c r="I74" s="84"/>
      <c r="J74" s="71">
        <v>17639292.15</v>
      </c>
      <c r="K74" s="85"/>
      <c r="L74" s="71">
        <v>9304185.49</v>
      </c>
      <c r="M74" s="15"/>
      <c r="N74" s="15"/>
    </row>
    <row r="75" spans="1:14" ht="22.5" customHeight="1">
      <c r="A75" s="15"/>
      <c r="B75" s="16" t="s">
        <v>227</v>
      </c>
      <c r="D75" s="15"/>
      <c r="E75" s="15"/>
      <c r="F75" s="84">
        <v>12528762.75</v>
      </c>
      <c r="H75" s="84">
        <v>6011662.83</v>
      </c>
      <c r="I75" s="84"/>
      <c r="J75" s="71">
        <v>12528762.75</v>
      </c>
      <c r="K75" s="85"/>
      <c r="L75" s="71">
        <v>6011662.83</v>
      </c>
      <c r="M75" s="15"/>
      <c r="N75" s="15"/>
    </row>
    <row r="76" spans="1:14" ht="22.5" customHeight="1">
      <c r="A76" s="15"/>
      <c r="B76" s="16" t="s">
        <v>460</v>
      </c>
      <c r="D76" s="15"/>
      <c r="E76" s="15"/>
      <c r="F76" s="84">
        <v>12730485.27</v>
      </c>
      <c r="H76" s="84">
        <v>9668731.48</v>
      </c>
      <c r="I76" s="84"/>
      <c r="J76" s="71">
        <v>12454485.27</v>
      </c>
      <c r="K76" s="85"/>
      <c r="L76" s="71">
        <v>9371231.48</v>
      </c>
      <c r="M76" s="15"/>
      <c r="N76" s="15"/>
    </row>
    <row r="77" spans="1:14" ht="22.5" customHeight="1">
      <c r="A77" s="15"/>
      <c r="B77" s="15"/>
      <c r="C77" s="18" t="s">
        <v>396</v>
      </c>
      <c r="F77" s="88">
        <f>SUM(F66:F76)</f>
        <v>461972728.36999995</v>
      </c>
      <c r="H77" s="88">
        <f>SUM(H66:H76)</f>
        <v>444618812.27</v>
      </c>
      <c r="I77" s="85"/>
      <c r="J77" s="88">
        <f>SUM(J66:J76)</f>
        <v>381705537.8499999</v>
      </c>
      <c r="K77" s="85"/>
      <c r="L77" s="88">
        <f>SUM(L66:L76)</f>
        <v>354766320.53000003</v>
      </c>
      <c r="M77" s="15"/>
      <c r="N77" s="15"/>
    </row>
    <row r="78" spans="1:14" ht="22.5" customHeight="1" thickBot="1">
      <c r="A78" s="15"/>
      <c r="B78" s="18" t="s">
        <v>723</v>
      </c>
      <c r="C78" s="15"/>
      <c r="D78" s="15"/>
      <c r="E78" s="15"/>
      <c r="F78" s="72">
        <f>+F63+F77</f>
        <v>1130623453.2</v>
      </c>
      <c r="H78" s="72">
        <f>+H63+H77</f>
        <v>973192740.03</v>
      </c>
      <c r="I78" s="85"/>
      <c r="J78" s="72">
        <f>+J63+J77</f>
        <v>806201022.8999999</v>
      </c>
      <c r="K78" s="85"/>
      <c r="L78" s="72">
        <f>+L63+L77</f>
        <v>679948765.3</v>
      </c>
      <c r="M78" s="15"/>
      <c r="N78" s="15"/>
    </row>
    <row r="79" spans="1:14" ht="22.5" customHeight="1" thickTop="1">
      <c r="A79" s="15"/>
      <c r="B79" s="15"/>
      <c r="C79" s="15"/>
      <c r="D79" s="15"/>
      <c r="E79" s="15"/>
      <c r="F79" s="15"/>
      <c r="H79" s="15"/>
      <c r="I79" s="15"/>
      <c r="J79" s="15"/>
      <c r="K79" s="15"/>
      <c r="L79" s="15"/>
      <c r="M79" s="15"/>
      <c r="N79" s="15"/>
    </row>
    <row r="80" spans="1:14" ht="22.5" customHeight="1">
      <c r="A80" s="15"/>
      <c r="B80" s="18" t="s">
        <v>724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2:14" ht="25.5" customHeight="1">
      <c r="B81" s="219" t="s">
        <v>735</v>
      </c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15"/>
      <c r="N81" s="15"/>
    </row>
    <row r="82" spans="2:14" ht="25.5" customHeight="1"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"/>
      <c r="N82" s="15"/>
    </row>
    <row r="83" spans="2:14" ht="25.5" customHeight="1">
      <c r="B83" s="217" t="s">
        <v>393</v>
      </c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15"/>
      <c r="N83" s="15"/>
    </row>
    <row r="84" spans="2:14" ht="25.5" customHeight="1">
      <c r="B84" s="217" t="s">
        <v>815</v>
      </c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15"/>
      <c r="N84" s="15"/>
    </row>
    <row r="85" spans="2:12" s="84" customFormat="1" ht="25.5" customHeight="1">
      <c r="B85" s="218" t="s">
        <v>641</v>
      </c>
      <c r="C85" s="218"/>
      <c r="D85" s="218"/>
      <c r="E85" s="218"/>
      <c r="F85" s="218"/>
      <c r="G85" s="218"/>
      <c r="H85" s="218"/>
      <c r="I85" s="218"/>
      <c r="J85" s="218"/>
      <c r="K85" s="218"/>
      <c r="L85" s="218"/>
    </row>
    <row r="86" spans="2:12" s="84" customFormat="1" ht="25.5" customHeight="1">
      <c r="B86" s="218" t="s">
        <v>585</v>
      </c>
      <c r="C86" s="218"/>
      <c r="D86" s="218"/>
      <c r="E86" s="218"/>
      <c r="F86" s="218"/>
      <c r="G86" s="218"/>
      <c r="H86" s="218"/>
      <c r="I86" s="218"/>
      <c r="J86" s="218"/>
      <c r="K86" s="218"/>
      <c r="L86" s="218"/>
    </row>
    <row r="87" spans="1:14" ht="25.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1:14" ht="25.5" customHeight="1">
      <c r="A88" s="15"/>
      <c r="F88" s="92"/>
      <c r="G88" s="107" t="s">
        <v>130</v>
      </c>
      <c r="H88" s="107"/>
      <c r="I88" s="85"/>
      <c r="J88" s="92"/>
      <c r="K88" s="107" t="s">
        <v>392</v>
      </c>
      <c r="L88" s="92"/>
      <c r="M88" s="15"/>
      <c r="N88" s="15"/>
    </row>
    <row r="89" spans="1:14" ht="25.5" customHeight="1">
      <c r="A89" s="15"/>
      <c r="B89" s="18" t="s">
        <v>522</v>
      </c>
      <c r="C89" s="33"/>
      <c r="D89" s="33"/>
      <c r="E89" s="38" t="s">
        <v>740</v>
      </c>
      <c r="F89" s="85"/>
      <c r="G89" s="104" t="s">
        <v>645</v>
      </c>
      <c r="H89" s="175"/>
      <c r="I89" s="19"/>
      <c r="K89" s="104" t="s">
        <v>645</v>
      </c>
      <c r="L89" s="20"/>
      <c r="M89" s="15"/>
      <c r="N89" s="15"/>
    </row>
    <row r="90" spans="1:14" ht="25.5" customHeight="1">
      <c r="A90" s="15"/>
      <c r="B90" s="18" t="s">
        <v>725</v>
      </c>
      <c r="C90" s="15"/>
      <c r="D90" s="15"/>
      <c r="E90" s="15"/>
      <c r="F90" s="15"/>
      <c r="H90" s="15"/>
      <c r="I90" s="15"/>
      <c r="J90" s="15"/>
      <c r="K90" s="15"/>
      <c r="L90" s="19"/>
      <c r="M90" s="15"/>
      <c r="N90" s="15"/>
    </row>
    <row r="91" spans="1:14" ht="25.5" customHeight="1">
      <c r="A91" s="15"/>
      <c r="B91" s="18" t="s">
        <v>532</v>
      </c>
      <c r="C91" s="15"/>
      <c r="D91" s="15"/>
      <c r="E91" s="15"/>
      <c r="F91" s="15"/>
      <c r="H91" s="15"/>
      <c r="I91" s="15"/>
      <c r="J91" s="15"/>
      <c r="K91" s="15"/>
      <c r="L91" s="19"/>
      <c r="M91" s="15"/>
      <c r="N91" s="15"/>
    </row>
    <row r="92" spans="1:14" ht="25.5" customHeight="1">
      <c r="A92" s="15"/>
      <c r="B92" s="16" t="s">
        <v>533</v>
      </c>
      <c r="C92" s="15"/>
      <c r="D92" s="15"/>
      <c r="E92" s="15"/>
      <c r="F92" s="15"/>
      <c r="H92" s="15"/>
      <c r="I92" s="15"/>
      <c r="J92" s="15"/>
      <c r="K92" s="15"/>
      <c r="L92" s="19"/>
      <c r="M92" s="15"/>
      <c r="N92" s="15"/>
    </row>
    <row r="93" spans="1:14" ht="25.5" customHeight="1">
      <c r="A93" s="15"/>
      <c r="B93" s="16" t="s">
        <v>534</v>
      </c>
      <c r="C93" s="15"/>
      <c r="D93" s="15"/>
      <c r="E93" s="20" t="s">
        <v>814</v>
      </c>
      <c r="F93" s="85">
        <f>+'P14-16'!E10</f>
        <v>156180214.8</v>
      </c>
      <c r="H93" s="85">
        <f>+'P14-16'!G10</f>
        <v>102654299.64999999</v>
      </c>
      <c r="I93" s="84"/>
      <c r="J93" s="85">
        <f>+'P14-16'!I10</f>
        <v>148496422.76999998</v>
      </c>
      <c r="K93" s="85"/>
      <c r="L93" s="85">
        <f>+'P14-16'!K10</f>
        <v>99900717.02</v>
      </c>
      <c r="M93" s="15"/>
      <c r="N93" s="15"/>
    </row>
    <row r="94" spans="1:14" ht="25.5" customHeight="1">
      <c r="A94" s="15"/>
      <c r="B94" s="18" t="s">
        <v>523</v>
      </c>
      <c r="C94" s="15"/>
      <c r="D94" s="15"/>
      <c r="E94" s="15"/>
      <c r="F94" s="192">
        <v>154768779.02</v>
      </c>
      <c r="H94" s="85">
        <v>140935653.06</v>
      </c>
      <c r="I94" s="85"/>
      <c r="J94" s="70">
        <v>116876606.99</v>
      </c>
      <c r="K94" s="85"/>
      <c r="L94" s="85">
        <v>96832323.7</v>
      </c>
      <c r="M94" s="15"/>
      <c r="N94" s="15"/>
    </row>
    <row r="95" spans="1:14" ht="25.5" customHeight="1">
      <c r="A95" s="15"/>
      <c r="B95" s="16" t="s">
        <v>524</v>
      </c>
      <c r="C95" s="15"/>
      <c r="D95" s="15"/>
      <c r="E95" s="20" t="s">
        <v>90</v>
      </c>
      <c r="F95" s="193">
        <v>19562403.57</v>
      </c>
      <c r="H95" s="84">
        <v>17314068.43</v>
      </c>
      <c r="I95" s="84"/>
      <c r="J95" s="71">
        <v>19562403.57</v>
      </c>
      <c r="K95" s="85"/>
      <c r="L95" s="71">
        <v>17178287.03</v>
      </c>
      <c r="M95" s="15"/>
      <c r="N95" s="15"/>
    </row>
    <row r="96" spans="1:14" ht="25.5" customHeight="1">
      <c r="A96" s="15"/>
      <c r="B96" s="16" t="s">
        <v>535</v>
      </c>
      <c r="C96" s="15"/>
      <c r="D96" s="15"/>
      <c r="E96" s="20"/>
      <c r="F96" s="193"/>
      <c r="H96" s="84"/>
      <c r="I96" s="84"/>
      <c r="J96" s="71"/>
      <c r="K96" s="85"/>
      <c r="L96" s="86"/>
      <c r="M96" s="15"/>
      <c r="N96" s="15"/>
    </row>
    <row r="97" spans="1:14" ht="25.5" customHeight="1">
      <c r="A97" s="15"/>
      <c r="B97" s="16" t="s">
        <v>536</v>
      </c>
      <c r="C97" s="15"/>
      <c r="D97" s="15"/>
      <c r="E97" s="20" t="s">
        <v>91</v>
      </c>
      <c r="F97" s="192">
        <v>39840000</v>
      </c>
      <c r="H97" s="84">
        <v>39840000</v>
      </c>
      <c r="I97" s="84"/>
      <c r="J97" s="71">
        <v>0</v>
      </c>
      <c r="K97" s="85"/>
      <c r="L97" s="86">
        <v>0</v>
      </c>
      <c r="M97" s="15"/>
      <c r="N97" s="15"/>
    </row>
    <row r="98" spans="1:14" ht="25.5" customHeight="1">
      <c r="A98" s="15"/>
      <c r="B98" s="16" t="s">
        <v>537</v>
      </c>
      <c r="C98" s="15"/>
      <c r="D98" s="15"/>
      <c r="E98" s="20"/>
      <c r="F98" s="36"/>
      <c r="H98" s="84"/>
      <c r="I98" s="84"/>
      <c r="J98" s="71"/>
      <c r="K98" s="85"/>
      <c r="L98" s="86"/>
      <c r="M98" s="15"/>
      <c r="N98" s="15"/>
    </row>
    <row r="99" spans="1:14" ht="25.5" customHeight="1">
      <c r="A99" s="15"/>
      <c r="B99" s="16" t="s">
        <v>538</v>
      </c>
      <c r="C99" s="15"/>
      <c r="D99" s="15"/>
      <c r="E99" s="15"/>
      <c r="F99" s="71">
        <v>23309931.33</v>
      </c>
      <c r="H99" s="84">
        <v>7192077.01</v>
      </c>
      <c r="I99" s="84"/>
      <c r="J99" s="71">
        <v>23309931.33</v>
      </c>
      <c r="K99" s="85"/>
      <c r="L99" s="71">
        <v>7192077.01</v>
      </c>
      <c r="M99" s="15"/>
      <c r="N99" s="15"/>
    </row>
    <row r="100" spans="1:14" ht="25.5" customHeight="1">
      <c r="A100" s="15"/>
      <c r="B100" s="16" t="s">
        <v>539</v>
      </c>
      <c r="C100" s="15"/>
      <c r="D100" s="15"/>
      <c r="E100" s="15"/>
      <c r="F100" s="36"/>
      <c r="H100" s="84"/>
      <c r="I100" s="84"/>
      <c r="J100" s="71"/>
      <c r="K100" s="85"/>
      <c r="L100" s="86"/>
      <c r="M100" s="15"/>
      <c r="N100" s="15"/>
    </row>
    <row r="101" spans="1:14" ht="25.5" customHeight="1">
      <c r="A101" s="15" t="s">
        <v>773</v>
      </c>
      <c r="B101" s="16" t="s">
        <v>540</v>
      </c>
      <c r="C101" s="15"/>
      <c r="D101" s="15"/>
      <c r="E101" s="15"/>
      <c r="F101" s="193">
        <v>3806125</v>
      </c>
      <c r="H101" s="84">
        <v>0</v>
      </c>
      <c r="I101" s="84"/>
      <c r="J101" s="71">
        <v>0</v>
      </c>
      <c r="K101" s="85"/>
      <c r="L101" s="86">
        <v>0</v>
      </c>
      <c r="M101" s="15"/>
      <c r="N101" s="15"/>
    </row>
    <row r="102" spans="1:14" ht="25.5" customHeight="1">
      <c r="A102" s="15"/>
      <c r="B102" s="16" t="s">
        <v>525</v>
      </c>
      <c r="C102" s="15"/>
      <c r="D102" s="15"/>
      <c r="E102" s="15"/>
      <c r="F102" s="192">
        <v>3317784.3</v>
      </c>
      <c r="H102" s="85">
        <v>4134890.36</v>
      </c>
      <c r="I102" s="85"/>
      <c r="J102" s="71">
        <v>0</v>
      </c>
      <c r="K102" s="85"/>
      <c r="L102" s="86">
        <v>0</v>
      </c>
      <c r="M102" s="15"/>
      <c r="N102" s="15"/>
    </row>
    <row r="103" spans="1:14" ht="25.5" customHeight="1">
      <c r="A103" s="15"/>
      <c r="B103" s="16" t="s">
        <v>526</v>
      </c>
      <c r="C103" s="15"/>
      <c r="D103" s="15"/>
      <c r="E103" s="15"/>
      <c r="F103" s="192">
        <v>25602425.11</v>
      </c>
      <c r="H103" s="85">
        <v>17524861.61</v>
      </c>
      <c r="I103" s="85"/>
      <c r="J103" s="71">
        <v>25602425.11</v>
      </c>
      <c r="K103" s="85"/>
      <c r="L103" s="71">
        <v>17524861.61</v>
      </c>
      <c r="M103" s="15"/>
      <c r="N103" s="15"/>
    </row>
    <row r="104" spans="1:14" ht="25.5" customHeight="1">
      <c r="A104" s="15"/>
      <c r="B104" s="16" t="s">
        <v>527</v>
      </c>
      <c r="C104" s="15"/>
      <c r="D104" s="15"/>
      <c r="E104" s="15"/>
      <c r="F104" s="192"/>
      <c r="H104" s="85"/>
      <c r="I104" s="85"/>
      <c r="J104" s="71"/>
      <c r="K104" s="85"/>
      <c r="L104" s="86"/>
      <c r="M104" s="15"/>
      <c r="N104" s="15"/>
    </row>
    <row r="105" spans="1:14" ht="25.5" customHeight="1">
      <c r="A105" s="15"/>
      <c r="B105" s="16" t="s">
        <v>528</v>
      </c>
      <c r="C105" s="15"/>
      <c r="D105" s="15"/>
      <c r="E105" s="15"/>
      <c r="F105" s="193">
        <v>43180.28</v>
      </c>
      <c r="H105" s="84">
        <v>1518573.28</v>
      </c>
      <c r="I105" s="84"/>
      <c r="J105" s="71">
        <v>29559.45</v>
      </c>
      <c r="K105" s="85"/>
      <c r="L105" s="71">
        <v>1463013.69</v>
      </c>
      <c r="M105" s="15"/>
      <c r="N105" s="15"/>
    </row>
    <row r="106" spans="1:14" ht="25.5" customHeight="1">
      <c r="A106" s="15"/>
      <c r="B106" s="15" t="s">
        <v>529</v>
      </c>
      <c r="D106" s="15"/>
      <c r="E106" s="15"/>
      <c r="F106" s="192">
        <v>9965184.96</v>
      </c>
      <c r="H106" s="85">
        <v>5964796.42</v>
      </c>
      <c r="I106" s="85"/>
      <c r="J106" s="71">
        <v>9965184.96</v>
      </c>
      <c r="K106" s="85"/>
      <c r="L106" s="71">
        <v>5964796.42</v>
      </c>
      <c r="M106" s="15"/>
      <c r="N106" s="15"/>
    </row>
    <row r="107" spans="1:14" ht="25.5" customHeight="1">
      <c r="A107" s="15"/>
      <c r="B107" s="15" t="s">
        <v>530</v>
      </c>
      <c r="D107" s="15"/>
      <c r="E107" s="15"/>
      <c r="F107" s="192">
        <v>10445973.07</v>
      </c>
      <c r="H107" s="85">
        <v>13056824.85</v>
      </c>
      <c r="I107" s="85"/>
      <c r="J107" s="71">
        <v>0</v>
      </c>
      <c r="K107" s="85"/>
      <c r="L107" s="71">
        <v>0</v>
      </c>
      <c r="M107" s="15"/>
      <c r="N107" s="15"/>
    </row>
    <row r="108" spans="1:14" ht="25.5" customHeight="1">
      <c r="A108" s="15"/>
      <c r="B108" s="15" t="s">
        <v>531</v>
      </c>
      <c r="D108" s="15"/>
      <c r="E108" s="15"/>
      <c r="F108" s="192">
        <v>15635659.02</v>
      </c>
      <c r="H108" s="85">
        <v>8110813.4</v>
      </c>
      <c r="I108" s="85"/>
      <c r="J108" s="71">
        <v>5152848.35</v>
      </c>
      <c r="K108" s="85"/>
      <c r="L108" s="71">
        <v>7627550.86</v>
      </c>
      <c r="M108" s="15"/>
      <c r="N108" s="15"/>
    </row>
    <row r="109" spans="1:14" ht="25.5" customHeight="1">
      <c r="A109" s="15"/>
      <c r="B109" s="15" t="s">
        <v>460</v>
      </c>
      <c r="D109" s="15"/>
      <c r="E109" s="15"/>
      <c r="F109" s="192">
        <v>8938019.04</v>
      </c>
      <c r="H109" s="85">
        <v>21221853.09</v>
      </c>
      <c r="I109" s="85"/>
      <c r="J109" s="71">
        <v>5334529.63</v>
      </c>
      <c r="K109" s="85"/>
      <c r="L109" s="71">
        <v>5785267.74</v>
      </c>
      <c r="M109" s="15"/>
      <c r="N109" s="15"/>
    </row>
    <row r="110" spans="1:14" ht="25.5" customHeight="1">
      <c r="A110" s="15"/>
      <c r="C110" s="18" t="s">
        <v>398</v>
      </c>
      <c r="F110" s="88">
        <f>SUM(F93:F109)</f>
        <v>471415679.5</v>
      </c>
      <c r="H110" s="88">
        <f>SUM(H93:H109)</f>
        <v>379468711.15999997</v>
      </c>
      <c r="I110" s="85"/>
      <c r="J110" s="88">
        <f>SUM(J93:J109)</f>
        <v>354329912.15999997</v>
      </c>
      <c r="K110" s="85"/>
      <c r="L110" s="89">
        <f>SUM(L93:L109)</f>
        <v>259468895.08</v>
      </c>
      <c r="M110" s="15"/>
      <c r="N110" s="15"/>
    </row>
    <row r="111" spans="1:14" ht="25.5" customHeight="1">
      <c r="A111" s="15"/>
      <c r="B111" s="15"/>
      <c r="C111" s="18"/>
      <c r="D111" s="15"/>
      <c r="E111" s="15"/>
      <c r="F111" s="36"/>
      <c r="G111" s="15"/>
      <c r="H111" s="70"/>
      <c r="I111" s="85"/>
      <c r="J111" s="70"/>
      <c r="K111" s="85"/>
      <c r="L111" s="70"/>
      <c r="M111" s="15"/>
      <c r="N111" s="15"/>
    </row>
    <row r="112" spans="1:14" ht="24.75" customHeight="1">
      <c r="A112" s="15"/>
      <c r="B112" s="219" t="s">
        <v>736</v>
      </c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15"/>
      <c r="N112" s="15"/>
    </row>
    <row r="113" spans="1:14" ht="24.75" customHeight="1">
      <c r="A113" s="15"/>
      <c r="B113" s="15"/>
      <c r="C113" s="18"/>
      <c r="D113" s="15"/>
      <c r="E113" s="15"/>
      <c r="G113" s="15"/>
      <c r="H113" s="15"/>
      <c r="I113" s="15"/>
      <c r="J113" s="34"/>
      <c r="K113" s="15"/>
      <c r="L113" s="34"/>
      <c r="M113" s="15"/>
      <c r="N113" s="15"/>
    </row>
    <row r="114" spans="2:14" ht="24.75" customHeight="1">
      <c r="B114" s="217" t="s">
        <v>393</v>
      </c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15"/>
      <c r="N114" s="15"/>
    </row>
    <row r="115" spans="2:14" ht="24.75" customHeight="1">
      <c r="B115" s="217" t="s">
        <v>815</v>
      </c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15"/>
      <c r="N115" s="15"/>
    </row>
    <row r="116" spans="2:12" s="84" customFormat="1" ht="24.75" customHeight="1">
      <c r="B116" s="218" t="s">
        <v>641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</row>
    <row r="117" spans="2:12" s="84" customFormat="1" ht="24.75" customHeight="1">
      <c r="B117" s="218" t="s">
        <v>585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</row>
    <row r="118" spans="1:14" ht="24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4" ht="24.75" customHeight="1">
      <c r="A119" s="15"/>
      <c r="F119" s="92"/>
      <c r="G119" s="107" t="s">
        <v>130</v>
      </c>
      <c r="H119" s="107"/>
      <c r="I119" s="85"/>
      <c r="J119" s="92"/>
      <c r="K119" s="107" t="s">
        <v>392</v>
      </c>
      <c r="L119" s="92"/>
      <c r="M119" s="15"/>
      <c r="N119" s="15"/>
    </row>
    <row r="120" spans="1:14" ht="24.75" customHeight="1">
      <c r="A120" s="15"/>
      <c r="B120" s="191" t="s">
        <v>543</v>
      </c>
      <c r="C120" s="33"/>
      <c r="D120" s="33"/>
      <c r="E120" s="38" t="s">
        <v>740</v>
      </c>
      <c r="F120" s="85"/>
      <c r="G120" s="104" t="s">
        <v>645</v>
      </c>
      <c r="H120" s="175"/>
      <c r="I120" s="19"/>
      <c r="K120" s="104" t="s">
        <v>645</v>
      </c>
      <c r="L120" s="20"/>
      <c r="M120" s="15"/>
      <c r="N120" s="15"/>
    </row>
    <row r="121" spans="1:14" ht="24.75" customHeight="1">
      <c r="A121" s="15"/>
      <c r="B121" s="16" t="s">
        <v>739</v>
      </c>
      <c r="C121" s="18"/>
      <c r="F121" s="37"/>
      <c r="H121" s="85"/>
      <c r="I121" s="85"/>
      <c r="J121" s="71"/>
      <c r="K121" s="85"/>
      <c r="L121" s="86"/>
      <c r="M121" s="15"/>
      <c r="N121" s="15"/>
    </row>
    <row r="122" spans="1:14" ht="24.75" customHeight="1">
      <c r="A122" s="15"/>
      <c r="B122" s="16" t="s">
        <v>541</v>
      </c>
      <c r="C122" s="15"/>
      <c r="D122" s="15"/>
      <c r="E122" s="20" t="s">
        <v>91</v>
      </c>
      <c r="F122" s="84">
        <v>168616034</v>
      </c>
      <c r="H122" s="84">
        <v>134210000</v>
      </c>
      <c r="I122" s="84"/>
      <c r="J122" s="84">
        <f>+'P14-16'!I41</f>
        <v>0</v>
      </c>
      <c r="K122" s="85"/>
      <c r="L122" s="84">
        <f>+'P14-16'!K41</f>
        <v>0</v>
      </c>
      <c r="M122" s="15"/>
      <c r="N122" s="15"/>
    </row>
    <row r="123" spans="1:14" ht="24.75" customHeight="1">
      <c r="A123" s="15"/>
      <c r="B123" s="16" t="s">
        <v>542</v>
      </c>
      <c r="C123" s="15"/>
      <c r="D123" s="15"/>
      <c r="E123" s="15"/>
      <c r="F123" s="84">
        <v>631516.68</v>
      </c>
      <c r="H123" s="84">
        <f>+'P14-16'!G53</f>
        <v>0</v>
      </c>
      <c r="I123" s="84"/>
      <c r="J123" s="84">
        <f>+'P14-16'!I53</f>
        <v>0</v>
      </c>
      <c r="K123" s="85"/>
      <c r="L123" s="84">
        <v>0</v>
      </c>
      <c r="M123" s="15"/>
      <c r="N123" s="15"/>
    </row>
    <row r="124" spans="1:14" ht="24.75" customHeight="1">
      <c r="A124" s="15"/>
      <c r="C124" s="18" t="s">
        <v>399</v>
      </c>
      <c r="F124" s="88">
        <f>SUM(F122:F123)</f>
        <v>169247550.68</v>
      </c>
      <c r="G124" s="15"/>
      <c r="H124" s="88">
        <f>SUM(H122:H123)</f>
        <v>134210000</v>
      </c>
      <c r="I124" s="85"/>
      <c r="J124" s="88">
        <f>SUM(J122:J123)</f>
        <v>0</v>
      </c>
      <c r="K124" s="85"/>
      <c r="L124" s="88">
        <f>SUM(L122:L123)</f>
        <v>0</v>
      </c>
      <c r="M124" s="15"/>
      <c r="N124" s="15"/>
    </row>
    <row r="125" spans="1:14" ht="24.75" customHeight="1">
      <c r="A125" s="15"/>
      <c r="B125" s="15"/>
      <c r="C125" s="18" t="s">
        <v>400</v>
      </c>
      <c r="D125" s="15"/>
      <c r="E125" s="15"/>
      <c r="F125" s="88">
        <f>+F110+F124</f>
        <v>640663230.1800001</v>
      </c>
      <c r="G125" s="15"/>
      <c r="H125" s="88">
        <f>+H110+H124</f>
        <v>513678711.15999997</v>
      </c>
      <c r="I125" s="85"/>
      <c r="J125" s="88">
        <f>+J110+J124</f>
        <v>354329912.15999997</v>
      </c>
      <c r="K125" s="85"/>
      <c r="L125" s="88">
        <f>+L110+L124</f>
        <v>259468895.08</v>
      </c>
      <c r="M125" s="15"/>
      <c r="N125" s="15"/>
    </row>
    <row r="126" spans="1:14" ht="24.75" customHeight="1">
      <c r="A126" s="15"/>
      <c r="B126" s="18" t="s">
        <v>726</v>
      </c>
      <c r="C126" s="15"/>
      <c r="D126" s="15"/>
      <c r="E126" s="15"/>
      <c r="F126" s="15"/>
      <c r="G126" s="15"/>
      <c r="H126" s="85"/>
      <c r="I126" s="85"/>
      <c r="J126" s="90" t="s">
        <v>727</v>
      </c>
      <c r="K126" s="85"/>
      <c r="L126" s="84"/>
      <c r="M126" s="15"/>
      <c r="N126" s="15"/>
    </row>
    <row r="127" spans="1:14" ht="24.75" customHeight="1">
      <c r="A127" s="15"/>
      <c r="B127" s="18" t="s">
        <v>743</v>
      </c>
      <c r="C127" s="15"/>
      <c r="F127" s="15"/>
      <c r="G127" s="15"/>
      <c r="H127" s="85"/>
      <c r="I127" s="85"/>
      <c r="J127" s="85"/>
      <c r="K127" s="85"/>
      <c r="L127" s="85"/>
      <c r="M127" s="15"/>
      <c r="N127" s="15"/>
    </row>
    <row r="128" spans="1:14" ht="24.75" customHeight="1">
      <c r="A128" s="15"/>
      <c r="B128" s="18" t="s">
        <v>403</v>
      </c>
      <c r="C128" s="15"/>
      <c r="F128" s="15"/>
      <c r="G128" s="15"/>
      <c r="H128" s="85"/>
      <c r="I128" s="85"/>
      <c r="J128" s="85"/>
      <c r="K128" s="85"/>
      <c r="L128" s="85"/>
      <c r="M128" s="15"/>
      <c r="N128" s="15"/>
    </row>
    <row r="129" spans="1:14" ht="24.75" customHeight="1">
      <c r="A129" s="15"/>
      <c r="B129" s="18" t="s">
        <v>544</v>
      </c>
      <c r="C129" s="15"/>
      <c r="F129" s="15"/>
      <c r="G129" s="15"/>
      <c r="H129" s="85"/>
      <c r="I129" s="85"/>
      <c r="J129" s="85"/>
      <c r="K129" s="85"/>
      <c r="L129" s="85"/>
      <c r="M129" s="15"/>
      <c r="N129" s="15"/>
    </row>
    <row r="130" spans="1:14" ht="24.75" customHeight="1" thickBot="1">
      <c r="A130" s="15"/>
      <c r="B130" s="18" t="s">
        <v>545</v>
      </c>
      <c r="C130" s="15"/>
      <c r="E130" s="20" t="s">
        <v>73</v>
      </c>
      <c r="F130" s="91">
        <f>200000000*1</f>
        <v>200000000</v>
      </c>
      <c r="G130" s="15"/>
      <c r="H130" s="91">
        <f>200000000*1</f>
        <v>200000000</v>
      </c>
      <c r="I130" s="85"/>
      <c r="J130" s="91">
        <f>200000000*1</f>
        <v>200000000</v>
      </c>
      <c r="K130" s="85"/>
      <c r="L130" s="91">
        <f>200000000*1</f>
        <v>200000000</v>
      </c>
      <c r="M130" s="15"/>
      <c r="N130" s="15"/>
    </row>
    <row r="131" spans="1:14" ht="24.75" customHeight="1" thickTop="1">
      <c r="A131" s="15"/>
      <c r="B131" s="18" t="s">
        <v>404</v>
      </c>
      <c r="C131" s="15"/>
      <c r="F131" s="15"/>
      <c r="G131" s="15"/>
      <c r="H131" s="85"/>
      <c r="I131" s="85"/>
      <c r="J131" s="70"/>
      <c r="K131" s="85"/>
      <c r="L131" s="85"/>
      <c r="M131" s="15"/>
      <c r="N131" s="15"/>
    </row>
    <row r="132" spans="1:14" ht="24.75" customHeight="1">
      <c r="A132" s="15"/>
      <c r="B132" s="18" t="s">
        <v>547</v>
      </c>
      <c r="C132" s="15"/>
      <c r="F132" s="15"/>
      <c r="G132" s="15"/>
      <c r="H132" s="85"/>
      <c r="I132" s="85"/>
      <c r="J132" s="70"/>
      <c r="K132" s="85"/>
      <c r="L132" s="85"/>
      <c r="M132" s="15"/>
      <c r="N132" s="15"/>
    </row>
    <row r="133" spans="1:14" ht="24.75" customHeight="1">
      <c r="A133" s="15"/>
      <c r="B133" s="18" t="s">
        <v>546</v>
      </c>
      <c r="C133" s="15"/>
      <c r="F133" s="85">
        <f>153000000*1</f>
        <v>153000000</v>
      </c>
      <c r="G133" s="15"/>
      <c r="H133" s="85">
        <f>153000000*1</f>
        <v>153000000</v>
      </c>
      <c r="I133" s="85"/>
      <c r="J133" s="85">
        <f>153000000*1</f>
        <v>153000000</v>
      </c>
      <c r="K133" s="85"/>
      <c r="L133" s="85">
        <f>153000000*1</f>
        <v>153000000</v>
      </c>
      <c r="M133" s="15"/>
      <c r="N133" s="15"/>
    </row>
    <row r="134" spans="1:14" ht="24.75" customHeight="1">
      <c r="A134" s="15"/>
      <c r="B134" s="18" t="s">
        <v>813</v>
      </c>
      <c r="F134" s="15"/>
      <c r="G134" s="15"/>
      <c r="H134" s="85"/>
      <c r="I134" s="85"/>
      <c r="J134" s="71"/>
      <c r="K134" s="70"/>
      <c r="L134" s="71"/>
      <c r="M134" s="15"/>
      <c r="N134" s="15"/>
    </row>
    <row r="135" spans="1:14" ht="24.75" customHeight="1">
      <c r="A135" s="15"/>
      <c r="B135" s="16" t="s">
        <v>817</v>
      </c>
      <c r="E135" s="194" t="s">
        <v>74</v>
      </c>
      <c r="F135" s="16">
        <f>+งบแสดงการเปลี่ยนแปลง!H23</f>
        <v>186541112.75</v>
      </c>
      <c r="G135" s="15"/>
      <c r="H135" s="85">
        <f>+งบแสดงการเปลี่ยนแปลง!H20</f>
        <v>186541112.75</v>
      </c>
      <c r="I135" s="85"/>
      <c r="J135" s="71">
        <f>+งบแสดงการเปลี่ยนแปลง!H46</f>
        <v>186541112.75</v>
      </c>
      <c r="K135" s="70"/>
      <c r="L135" s="71">
        <f>+งบแสดงการเปลี่ยนแปลง!H43</f>
        <v>186541112.75</v>
      </c>
      <c r="M135" s="15"/>
      <c r="N135" s="15"/>
    </row>
    <row r="136" spans="1:14" ht="24.75" customHeight="1">
      <c r="A136" s="15"/>
      <c r="B136" s="18" t="s">
        <v>744</v>
      </c>
      <c r="C136" s="15"/>
      <c r="E136" s="15"/>
      <c r="G136" s="15"/>
      <c r="H136" s="85"/>
      <c r="I136" s="85"/>
      <c r="J136" s="70"/>
      <c r="K136" s="85"/>
      <c r="L136" s="85"/>
      <c r="M136" s="15"/>
      <c r="N136" s="15"/>
    </row>
    <row r="137" spans="1:14" ht="24.75" customHeight="1">
      <c r="A137" s="15"/>
      <c r="B137" s="18" t="s">
        <v>406</v>
      </c>
      <c r="C137" s="15"/>
      <c r="E137" s="15"/>
      <c r="G137" s="15"/>
      <c r="H137" s="85"/>
      <c r="I137" s="85"/>
      <c r="J137" s="70"/>
      <c r="K137" s="85"/>
      <c r="L137" s="85"/>
      <c r="M137" s="15"/>
      <c r="N137" s="15"/>
    </row>
    <row r="138" spans="1:14" ht="24.75" customHeight="1">
      <c r="A138" s="15"/>
      <c r="B138" s="18" t="s">
        <v>407</v>
      </c>
      <c r="C138" s="15"/>
      <c r="E138" s="194" t="s">
        <v>650</v>
      </c>
      <c r="F138" s="16">
        <f>+งบแสดงการเปลี่ยนแปลง!J23</f>
        <v>5387277.0200000005</v>
      </c>
      <c r="G138" s="15"/>
      <c r="H138" s="70">
        <f>+งบแสดงการเปลี่ยนแปลง!J18</f>
        <v>3817714.99</v>
      </c>
      <c r="I138" s="85"/>
      <c r="J138" s="70">
        <f>+งบแสดงการเปลี่ยนแปลง!J46</f>
        <v>5387277.0200000005</v>
      </c>
      <c r="K138" s="85"/>
      <c r="L138" s="85">
        <f>+งบแสดงการเปลี่ยนแปลง!J43</f>
        <v>3817714.99</v>
      </c>
      <c r="M138" s="15"/>
      <c r="N138" s="15"/>
    </row>
    <row r="139" spans="1:14" ht="24.75" customHeight="1">
      <c r="A139" s="15"/>
      <c r="B139" s="18" t="s">
        <v>405</v>
      </c>
      <c r="C139" s="15"/>
      <c r="F139" s="195">
        <f>+งบแสดงการเปลี่ยนแปลง!L23</f>
        <v>106942720.96999982</v>
      </c>
      <c r="G139" s="15"/>
      <c r="H139" s="92">
        <f>+งบแสดงการเปลี่ยนแปลง!L20</f>
        <v>77121042.47999993</v>
      </c>
      <c r="I139" s="85"/>
      <c r="J139" s="92">
        <f>+งบแสดงการเปลี่ยนแปลง!L46</f>
        <v>106942720.96999982</v>
      </c>
      <c r="K139" s="85"/>
      <c r="L139" s="92">
        <f>+งบแสดงการเปลี่ยนแปลง!L43</f>
        <v>77121042.47999993</v>
      </c>
      <c r="M139" s="15"/>
      <c r="N139" s="15"/>
    </row>
    <row r="140" spans="1:14" ht="24.75" customHeight="1">
      <c r="A140" s="15"/>
      <c r="B140" s="18" t="s">
        <v>408</v>
      </c>
      <c r="C140" s="15"/>
      <c r="F140" s="70">
        <f>SUM(F133:F139)</f>
        <v>451871110.7399998</v>
      </c>
      <c r="G140" s="15"/>
      <c r="H140" s="70">
        <f>SUM(H133:H139)</f>
        <v>420479870.2199999</v>
      </c>
      <c r="I140" s="85"/>
      <c r="J140" s="70">
        <f>SUM(J133:J139)</f>
        <v>451871110.7399998</v>
      </c>
      <c r="K140" s="85"/>
      <c r="L140" s="70">
        <f>SUM(L133:L139)</f>
        <v>420479870.2199999</v>
      </c>
      <c r="M140" s="15"/>
      <c r="N140" s="15"/>
    </row>
    <row r="141" spans="1:14" ht="24.75" customHeight="1">
      <c r="A141" s="15"/>
      <c r="B141" s="18" t="s">
        <v>578</v>
      </c>
      <c r="C141" s="15"/>
      <c r="F141" s="70">
        <v>38089112.28</v>
      </c>
      <c r="G141" s="15"/>
      <c r="H141" s="70">
        <v>39034158.65</v>
      </c>
      <c r="I141" s="70"/>
      <c r="J141" s="70">
        <v>0</v>
      </c>
      <c r="K141" s="70"/>
      <c r="L141" s="70">
        <v>0</v>
      </c>
      <c r="M141" s="15"/>
      <c r="N141" s="15"/>
    </row>
    <row r="142" spans="1:14" ht="24.75" customHeight="1">
      <c r="A142" s="15"/>
      <c r="C142" s="18" t="s">
        <v>548</v>
      </c>
      <c r="D142" s="15"/>
      <c r="E142" s="15"/>
      <c r="F142" s="88">
        <f>SUM(F140:F141)</f>
        <v>489960223.01999974</v>
      </c>
      <c r="G142" s="15"/>
      <c r="H142" s="88">
        <f>SUM(H140:H141)</f>
        <v>459514028.8699999</v>
      </c>
      <c r="I142" s="85"/>
      <c r="J142" s="88">
        <f>SUM(J140:J141)</f>
        <v>451871110.7399998</v>
      </c>
      <c r="K142" s="85"/>
      <c r="L142" s="88">
        <f>SUM(L140:L141)</f>
        <v>420479870.2199999</v>
      </c>
      <c r="M142" s="15"/>
      <c r="N142" s="15"/>
    </row>
    <row r="143" spans="1:14" ht="24.75" customHeight="1" thickBot="1">
      <c r="A143" s="15"/>
      <c r="B143" s="18" t="s">
        <v>728</v>
      </c>
      <c r="C143" s="15"/>
      <c r="D143" s="15"/>
      <c r="E143" s="15"/>
      <c r="F143" s="72">
        <f>+F125+F142</f>
        <v>1130623453.1999998</v>
      </c>
      <c r="G143" s="15"/>
      <c r="H143" s="72">
        <f>+H125+H142</f>
        <v>973192740.0299999</v>
      </c>
      <c r="I143" s="85"/>
      <c r="J143" s="72">
        <f>+J125+J142</f>
        <v>806201022.8999997</v>
      </c>
      <c r="K143" s="85"/>
      <c r="L143" s="72">
        <f>+L125+L142</f>
        <v>679948765.3</v>
      </c>
      <c r="M143" s="15"/>
      <c r="N143" s="15"/>
    </row>
    <row r="144" spans="1:14" ht="24.75" customHeight="1" thickTop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spans="1:14" ht="24.75" customHeight="1">
      <c r="A145" s="15"/>
      <c r="B145" s="18" t="s">
        <v>724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2:14" ht="23.25">
      <c r="B146" s="217" t="s">
        <v>390</v>
      </c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  <c r="M146" s="15"/>
      <c r="N146" s="15"/>
    </row>
    <row r="147" spans="2:14" ht="23.25">
      <c r="B147" s="217" t="s">
        <v>391</v>
      </c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15"/>
      <c r="N147" s="15"/>
    </row>
    <row r="148" spans="2:14" ht="23.25">
      <c r="B148" s="219" t="s">
        <v>639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15"/>
      <c r="N148" s="15"/>
    </row>
    <row r="149" spans="2:14" ht="23.25">
      <c r="B149" s="217" t="s">
        <v>458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15"/>
      <c r="N149" s="15"/>
    </row>
    <row r="150" spans="2:14" ht="23.2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15"/>
      <c r="N150" s="15"/>
    </row>
    <row r="151" spans="2:14" ht="23.25">
      <c r="B151" s="33"/>
      <c r="C151" s="33"/>
      <c r="D151" s="33"/>
      <c r="E151" s="33"/>
      <c r="F151" s="92"/>
      <c r="G151" s="107" t="s">
        <v>130</v>
      </c>
      <c r="H151" s="107"/>
      <c r="I151" s="85"/>
      <c r="J151" s="92"/>
      <c r="K151" s="107" t="s">
        <v>392</v>
      </c>
      <c r="L151" s="92"/>
      <c r="M151" s="15"/>
      <c r="N151" s="15"/>
    </row>
    <row r="152" spans="1:12" s="5" customFormat="1" ht="23.25">
      <c r="A152" s="6"/>
      <c r="B152" s="115"/>
      <c r="C152" s="4"/>
      <c r="D152" s="4"/>
      <c r="E152" s="38"/>
      <c r="F152" s="85"/>
      <c r="G152" s="105" t="s">
        <v>92</v>
      </c>
      <c r="H152" s="175"/>
      <c r="I152" s="19"/>
      <c r="J152" s="16"/>
      <c r="K152" s="105" t="s">
        <v>92</v>
      </c>
      <c r="L152" s="20"/>
    </row>
    <row r="153" spans="1:14" ht="23.25">
      <c r="A153" s="15"/>
      <c r="B153" s="18" t="s">
        <v>729</v>
      </c>
      <c r="C153" s="15"/>
      <c r="D153" s="15"/>
      <c r="E153" s="15"/>
      <c r="F153" s="15"/>
      <c r="G153" s="15"/>
      <c r="H153" s="15"/>
      <c r="I153" s="15"/>
      <c r="J153" s="15"/>
      <c r="K153" s="15"/>
      <c r="L153" s="19"/>
      <c r="M153" s="15"/>
      <c r="N153" s="15"/>
    </row>
    <row r="154" spans="1:14" ht="23.25">
      <c r="A154" s="15"/>
      <c r="B154" s="18" t="s">
        <v>558</v>
      </c>
      <c r="C154" s="15"/>
      <c r="D154" s="15"/>
      <c r="F154" s="215">
        <v>332405983.52</v>
      </c>
      <c r="G154" s="15"/>
      <c r="H154" s="85">
        <v>200321331.41</v>
      </c>
      <c r="I154" s="85"/>
      <c r="J154" s="70">
        <v>332405983.52</v>
      </c>
      <c r="K154" s="85"/>
      <c r="L154" s="85">
        <v>200321331.41</v>
      </c>
      <c r="M154" s="15"/>
      <c r="N154" s="15"/>
    </row>
    <row r="155" spans="1:14" ht="23.25">
      <c r="A155" s="15"/>
      <c r="B155" s="18" t="s">
        <v>459</v>
      </c>
      <c r="C155" s="15"/>
      <c r="D155" s="15"/>
      <c r="F155" s="215">
        <v>126895130.54</v>
      </c>
      <c r="G155" s="15"/>
      <c r="H155" s="85">
        <v>124659425.46</v>
      </c>
      <c r="I155" s="85"/>
      <c r="J155" s="71">
        <v>0</v>
      </c>
      <c r="K155" s="85"/>
      <c r="L155" s="86">
        <v>0</v>
      </c>
      <c r="M155" s="15"/>
      <c r="N155" s="15"/>
    </row>
    <row r="156" spans="1:14" ht="23.25">
      <c r="A156" s="15"/>
      <c r="B156" s="18" t="s">
        <v>749</v>
      </c>
      <c r="C156" s="15"/>
      <c r="D156" s="15"/>
      <c r="F156" s="215"/>
      <c r="G156" s="15"/>
      <c r="H156" s="85"/>
      <c r="I156" s="85"/>
      <c r="J156" s="71"/>
      <c r="K156" s="85"/>
      <c r="L156" s="86"/>
      <c r="M156" s="15"/>
      <c r="N156" s="15"/>
    </row>
    <row r="157" spans="1:14" ht="23.25">
      <c r="A157" s="15"/>
      <c r="B157" s="18" t="s">
        <v>465</v>
      </c>
      <c r="C157" s="15"/>
      <c r="D157" s="15"/>
      <c r="F157" s="215"/>
      <c r="G157" s="15"/>
      <c r="H157" s="85"/>
      <c r="I157" s="85"/>
      <c r="J157" s="71"/>
      <c r="K157" s="85"/>
      <c r="L157" s="86"/>
      <c r="M157" s="15"/>
      <c r="N157" s="15"/>
    </row>
    <row r="158" spans="1:14" ht="23.25">
      <c r="A158" s="15"/>
      <c r="B158" s="18" t="s">
        <v>464</v>
      </c>
      <c r="C158" s="15"/>
      <c r="D158" s="15"/>
      <c r="F158" s="215">
        <v>0</v>
      </c>
      <c r="G158" s="15"/>
      <c r="H158" s="85">
        <v>0</v>
      </c>
      <c r="I158" s="85"/>
      <c r="J158" s="71">
        <v>7750056.65</v>
      </c>
      <c r="K158" s="85"/>
      <c r="L158" s="86">
        <v>9098022.28</v>
      </c>
      <c r="M158" s="15"/>
      <c r="N158" s="15"/>
    </row>
    <row r="159" spans="1:14" ht="23.25">
      <c r="A159" s="15"/>
      <c r="B159" s="18" t="s">
        <v>460</v>
      </c>
      <c r="C159" s="15"/>
      <c r="D159" s="15"/>
      <c r="F159" s="215">
        <v>761977.95</v>
      </c>
      <c r="G159" s="15"/>
      <c r="H159" s="85">
        <v>770997.25</v>
      </c>
      <c r="I159" s="85"/>
      <c r="J159" s="71">
        <v>537534.82</v>
      </c>
      <c r="K159" s="85"/>
      <c r="L159" s="86">
        <v>59950.09</v>
      </c>
      <c r="M159" s="15"/>
      <c r="N159" s="15"/>
    </row>
    <row r="160" spans="1:14" ht="23.25">
      <c r="A160" s="15"/>
      <c r="B160" s="15"/>
      <c r="C160" s="18" t="s">
        <v>730</v>
      </c>
      <c r="D160" s="18"/>
      <c r="F160" s="216">
        <f>SUM(F154:F159)</f>
        <v>460063092.01</v>
      </c>
      <c r="G160" s="15"/>
      <c r="H160" s="88">
        <f>SUM(H154:H159)</f>
        <v>325751754.12</v>
      </c>
      <c r="I160" s="85"/>
      <c r="J160" s="88">
        <f>SUM(J154:J159)</f>
        <v>340693574.98999995</v>
      </c>
      <c r="K160" s="85"/>
      <c r="L160" s="89">
        <f>SUM(L154:L159)</f>
        <v>209479303.78</v>
      </c>
      <c r="M160" s="15"/>
      <c r="N160" s="15"/>
    </row>
    <row r="161" spans="1:14" ht="23.25">
      <c r="A161" s="15"/>
      <c r="B161" s="15" t="s">
        <v>731</v>
      </c>
      <c r="C161" s="15"/>
      <c r="D161" s="15"/>
      <c r="F161" s="215"/>
      <c r="G161" s="15"/>
      <c r="H161" s="85"/>
      <c r="I161" s="85"/>
      <c r="J161" s="70"/>
      <c r="K161" s="85"/>
      <c r="L161" s="85"/>
      <c r="M161" s="15"/>
      <c r="N161" s="15"/>
    </row>
    <row r="162" spans="1:14" ht="23.25">
      <c r="A162" s="15"/>
      <c r="B162" s="18" t="s">
        <v>461</v>
      </c>
      <c r="C162" s="15"/>
      <c r="D162" s="15"/>
      <c r="F162" s="215">
        <v>406700262.98</v>
      </c>
      <c r="G162" s="15"/>
      <c r="H162" s="85">
        <v>272535367.63</v>
      </c>
      <c r="I162" s="85"/>
      <c r="J162" s="71">
        <v>307456858.12</v>
      </c>
      <c r="K162" s="85"/>
      <c r="L162" s="86">
        <v>175021457.83</v>
      </c>
      <c r="M162" s="15"/>
      <c r="N162" s="15"/>
    </row>
    <row r="163" spans="1:14" ht="23.25">
      <c r="A163" s="15"/>
      <c r="B163" s="18" t="s">
        <v>462</v>
      </c>
      <c r="C163" s="15"/>
      <c r="D163" s="15"/>
      <c r="F163" s="215">
        <v>26044084.23</v>
      </c>
      <c r="G163" s="15"/>
      <c r="H163" s="85">
        <v>17336551.04</v>
      </c>
      <c r="I163" s="85"/>
      <c r="J163" s="71">
        <v>11307701.5</v>
      </c>
      <c r="K163" s="85"/>
      <c r="L163" s="86">
        <v>5670913.4</v>
      </c>
      <c r="M163" s="15"/>
      <c r="N163" s="15"/>
    </row>
    <row r="164" spans="1:14" ht="23.25">
      <c r="A164" s="15"/>
      <c r="B164" s="18" t="s">
        <v>638</v>
      </c>
      <c r="C164" s="15"/>
      <c r="D164" s="15"/>
      <c r="F164" s="215">
        <v>288000</v>
      </c>
      <c r="G164" s="15"/>
      <c r="H164" s="85">
        <v>288000</v>
      </c>
      <c r="I164" s="85"/>
      <c r="J164" s="71">
        <v>288000</v>
      </c>
      <c r="K164" s="85"/>
      <c r="L164" s="86">
        <v>288000</v>
      </c>
      <c r="M164" s="15"/>
      <c r="N164" s="15"/>
    </row>
    <row r="165" spans="1:14" ht="23.25">
      <c r="A165" s="15"/>
      <c r="B165" s="18" t="s">
        <v>463</v>
      </c>
      <c r="C165" s="15"/>
      <c r="D165" s="15"/>
      <c r="F165" s="215">
        <v>231100.23</v>
      </c>
      <c r="G165" s="15"/>
      <c r="H165" s="85">
        <v>0</v>
      </c>
      <c r="I165" s="85"/>
      <c r="J165" s="71">
        <v>231100.23</v>
      </c>
      <c r="K165" s="85"/>
      <c r="L165" s="86">
        <v>0</v>
      </c>
      <c r="M165" s="15"/>
      <c r="N165" s="15"/>
    </row>
    <row r="166" spans="1:14" ht="23.25">
      <c r="A166" s="15"/>
      <c r="B166" s="18" t="s">
        <v>466</v>
      </c>
      <c r="C166" s="15"/>
      <c r="D166" s="15"/>
      <c r="F166" s="215"/>
      <c r="G166" s="15"/>
      <c r="H166" s="85"/>
      <c r="I166" s="85"/>
      <c r="J166" s="71"/>
      <c r="K166" s="85"/>
      <c r="L166" s="86"/>
      <c r="M166" s="15"/>
      <c r="N166" s="15"/>
    </row>
    <row r="167" spans="1:14" ht="23.25">
      <c r="A167" s="15"/>
      <c r="B167" s="18" t="s">
        <v>464</v>
      </c>
      <c r="C167" s="15"/>
      <c r="D167" s="15"/>
      <c r="F167" s="215">
        <v>0</v>
      </c>
      <c r="G167" s="15"/>
      <c r="H167" s="85">
        <v>0</v>
      </c>
      <c r="I167" s="85"/>
      <c r="J167" s="70">
        <v>409163.85</v>
      </c>
      <c r="K167" s="85"/>
      <c r="L167" s="85">
        <v>38088.73</v>
      </c>
      <c r="M167" s="15"/>
      <c r="N167" s="15"/>
    </row>
    <row r="168" spans="1:14" ht="23.25">
      <c r="A168" s="15"/>
      <c r="B168" s="15"/>
      <c r="C168" s="18" t="s">
        <v>733</v>
      </c>
      <c r="D168" s="18"/>
      <c r="F168" s="216">
        <f>SUM(F162:F167)</f>
        <v>433263447.44000006</v>
      </c>
      <c r="G168" s="15"/>
      <c r="H168" s="88">
        <f>SUM(H162:H167)</f>
        <v>290159918.67</v>
      </c>
      <c r="I168" s="85"/>
      <c r="J168" s="88">
        <f>SUM(J162:J167)</f>
        <v>319692823.70000005</v>
      </c>
      <c r="K168" s="85"/>
      <c r="L168" s="88">
        <f>SUM(L162:L167)</f>
        <v>181018459.96</v>
      </c>
      <c r="M168" s="15"/>
      <c r="N168" s="15"/>
    </row>
    <row r="169" spans="1:14" ht="23.25">
      <c r="A169" s="15"/>
      <c r="B169" s="15" t="s">
        <v>497</v>
      </c>
      <c r="C169" s="18"/>
      <c r="D169" s="18"/>
      <c r="F169" s="70"/>
      <c r="G169" s="15"/>
      <c r="H169" s="70"/>
      <c r="I169" s="85"/>
      <c r="J169" s="70"/>
      <c r="K169" s="85"/>
      <c r="L169" s="70"/>
      <c r="M169" s="15"/>
      <c r="N169" s="15"/>
    </row>
    <row r="170" spans="1:14" ht="23.25">
      <c r="A170" s="15"/>
      <c r="B170" s="15" t="s">
        <v>498</v>
      </c>
      <c r="C170" s="15"/>
      <c r="D170" s="15"/>
      <c r="F170" s="85">
        <f>+F160-F168</f>
        <v>26799644.569999933</v>
      </c>
      <c r="G170" s="15"/>
      <c r="H170" s="85">
        <f>+H160-H168</f>
        <v>35591835.44999999</v>
      </c>
      <c r="I170" s="85"/>
      <c r="J170" s="85">
        <f>+J160-J168</f>
        <v>21000751.289999902</v>
      </c>
      <c r="K170" s="85"/>
      <c r="L170" s="85">
        <f>+L160-L168</f>
        <v>28460843.819999993</v>
      </c>
      <c r="M170" s="15"/>
      <c r="N170" s="15"/>
    </row>
    <row r="171" spans="1:14" ht="23.25">
      <c r="A171" s="15"/>
      <c r="B171" s="15" t="s">
        <v>732</v>
      </c>
      <c r="C171" s="15"/>
      <c r="D171" s="15"/>
      <c r="F171" s="84">
        <v>-3267538.34</v>
      </c>
      <c r="H171" s="84">
        <v>-1360697.77</v>
      </c>
      <c r="I171" s="84"/>
      <c r="J171" s="84">
        <v>-1680773.34</v>
      </c>
      <c r="K171" s="85"/>
      <c r="L171" s="84">
        <v>-7362.25</v>
      </c>
      <c r="M171" s="15"/>
      <c r="N171" s="15"/>
    </row>
    <row r="172" spans="1:14" ht="23.25">
      <c r="A172" s="15"/>
      <c r="B172" s="15" t="s">
        <v>721</v>
      </c>
      <c r="C172" s="15"/>
      <c r="D172" s="15"/>
      <c r="F172" s="93">
        <v>-8774860.07</v>
      </c>
      <c r="H172" s="93">
        <v>-11657247.21</v>
      </c>
      <c r="I172" s="84"/>
      <c r="J172" s="93">
        <v>-4289971.4</v>
      </c>
      <c r="K172" s="85"/>
      <c r="L172" s="93">
        <v>-5854910.77</v>
      </c>
      <c r="M172" s="15"/>
      <c r="N172" s="15"/>
    </row>
    <row r="173" spans="1:14" ht="23.25">
      <c r="A173" s="15"/>
      <c r="B173" s="15" t="s">
        <v>499</v>
      </c>
      <c r="C173" s="15"/>
      <c r="D173" s="15"/>
      <c r="F173" s="87"/>
      <c r="H173" s="87"/>
      <c r="I173" s="84"/>
      <c r="J173" s="87"/>
      <c r="K173" s="85"/>
      <c r="L173" s="87"/>
      <c r="M173" s="15"/>
      <c r="N173" s="15"/>
    </row>
    <row r="174" spans="1:14" ht="23.25">
      <c r="A174" s="15"/>
      <c r="B174" s="15" t="s">
        <v>498</v>
      </c>
      <c r="C174" s="15"/>
      <c r="D174" s="15"/>
      <c r="F174" s="84">
        <f>SUM(F170:F172)</f>
        <v>14757246.159999933</v>
      </c>
      <c r="H174" s="84">
        <f>SUM(H170:H172)</f>
        <v>22573890.469999984</v>
      </c>
      <c r="I174" s="84"/>
      <c r="J174" s="84">
        <f>SUM(J170:J172)</f>
        <v>15030006.549999902</v>
      </c>
      <c r="K174" s="85"/>
      <c r="L174" s="86">
        <f>SUM(L170:L172)</f>
        <v>22598570.799999993</v>
      </c>
      <c r="M174" s="15"/>
      <c r="N174" s="15"/>
    </row>
    <row r="175" spans="1:14" ht="23.25">
      <c r="A175" s="15"/>
      <c r="B175" s="15" t="s">
        <v>168</v>
      </c>
      <c r="C175" s="15"/>
      <c r="D175" s="15"/>
      <c r="F175" s="84">
        <v>272760.39</v>
      </c>
      <c r="H175" s="84">
        <v>24680.33</v>
      </c>
      <c r="I175" s="84"/>
      <c r="J175" s="71">
        <v>0</v>
      </c>
      <c r="K175" s="85"/>
      <c r="L175" s="86">
        <v>0</v>
      </c>
      <c r="M175" s="15"/>
      <c r="N175" s="15"/>
    </row>
    <row r="176" spans="1:14" ht="24" thickBot="1">
      <c r="A176" s="15"/>
      <c r="B176" s="18" t="s">
        <v>742</v>
      </c>
      <c r="C176" s="15"/>
      <c r="D176" s="15"/>
      <c r="E176" s="15"/>
      <c r="F176" s="72">
        <f>SUM(F174:F175)</f>
        <v>15030006.549999934</v>
      </c>
      <c r="G176" s="15"/>
      <c r="H176" s="72">
        <f>SUM(H174:H175)</f>
        <v>22598570.799999982</v>
      </c>
      <c r="I176" s="85"/>
      <c r="J176" s="72">
        <f>SUM(J174:J175)</f>
        <v>15030006.549999902</v>
      </c>
      <c r="K176" s="85"/>
      <c r="L176" s="72">
        <f>SUM(L174:L175)</f>
        <v>22598570.799999993</v>
      </c>
      <c r="M176" s="15"/>
      <c r="N176" s="15"/>
    </row>
    <row r="177" spans="1:14" ht="24" thickTop="1">
      <c r="A177" s="15"/>
      <c r="B177" s="21" t="s">
        <v>581</v>
      </c>
      <c r="C177" s="15"/>
      <c r="D177" s="15"/>
      <c r="E177" s="15"/>
      <c r="F177" s="15"/>
      <c r="G177" s="15"/>
      <c r="H177" s="85"/>
      <c r="I177" s="85"/>
      <c r="J177" s="85"/>
      <c r="K177" s="85"/>
      <c r="L177" s="85"/>
      <c r="M177" s="15"/>
      <c r="N177" s="15"/>
    </row>
    <row r="178" spans="1:14" ht="23.25">
      <c r="A178" s="15"/>
      <c r="B178" s="18"/>
      <c r="C178" s="18" t="s">
        <v>742</v>
      </c>
      <c r="D178" s="15"/>
      <c r="E178" s="20"/>
      <c r="F178" s="94">
        <f>+F176/F179</f>
        <v>0.09823533692810414</v>
      </c>
      <c r="G178" s="15"/>
      <c r="H178" s="94">
        <f>+H176/H179</f>
        <v>0.1477030771241829</v>
      </c>
      <c r="I178" s="94"/>
      <c r="J178" s="94">
        <f>+J176/J179</f>
        <v>0.09823533692810393</v>
      </c>
      <c r="K178" s="94"/>
      <c r="L178" s="94">
        <f>+L176/L179</f>
        <v>0.14770307712418296</v>
      </c>
      <c r="M178" s="15"/>
      <c r="N178" s="15"/>
    </row>
    <row r="179" spans="1:14" ht="23.25">
      <c r="A179" s="15"/>
      <c r="B179" s="18" t="s">
        <v>312</v>
      </c>
      <c r="C179" s="15"/>
      <c r="D179" s="15"/>
      <c r="E179" s="15"/>
      <c r="F179" s="184">
        <v>153000000</v>
      </c>
      <c r="G179" s="15"/>
      <c r="H179" s="184">
        <v>153000000</v>
      </c>
      <c r="I179" s="15"/>
      <c r="J179" s="184">
        <v>153000000</v>
      </c>
      <c r="K179" s="15"/>
      <c r="L179" s="184">
        <v>153000000</v>
      </c>
      <c r="M179" s="15"/>
      <c r="N179" s="15"/>
    </row>
    <row r="180" spans="1:14" ht="23.25">
      <c r="A180" s="15"/>
      <c r="B180" s="18"/>
      <c r="C180" s="15"/>
      <c r="D180" s="15"/>
      <c r="E180" s="15"/>
      <c r="F180" s="184"/>
      <c r="G180" s="15"/>
      <c r="H180" s="15"/>
      <c r="I180" s="15"/>
      <c r="J180" s="184"/>
      <c r="K180" s="15"/>
      <c r="L180" s="15"/>
      <c r="M180" s="15"/>
      <c r="N180" s="15"/>
    </row>
    <row r="181" spans="1:14" ht="23.25">
      <c r="A181" s="15"/>
      <c r="B181" s="18" t="s">
        <v>724</v>
      </c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</row>
    <row r="182" spans="2:14" ht="23.25">
      <c r="B182" s="217" t="s">
        <v>390</v>
      </c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15"/>
      <c r="N182" s="15"/>
    </row>
    <row r="183" spans="2:14" ht="23.25">
      <c r="B183" s="217" t="s">
        <v>391</v>
      </c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15"/>
      <c r="N183" s="15"/>
    </row>
    <row r="184" spans="2:14" ht="23.25">
      <c r="B184" s="219" t="s">
        <v>640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15"/>
      <c r="N184" s="15"/>
    </row>
    <row r="185" spans="2:14" ht="23.25">
      <c r="B185" s="217" t="s">
        <v>458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15"/>
      <c r="N185" s="15"/>
    </row>
    <row r="186" spans="2:14" ht="23.25"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15"/>
      <c r="N186" s="15"/>
    </row>
    <row r="187" spans="2:14" ht="23.25">
      <c r="B187" s="33"/>
      <c r="C187" s="33"/>
      <c r="D187" s="33"/>
      <c r="E187" s="33"/>
      <c r="F187" s="92"/>
      <c r="G187" s="107" t="s">
        <v>130</v>
      </c>
      <c r="H187" s="107"/>
      <c r="I187" s="85"/>
      <c r="J187" s="92"/>
      <c r="K187" s="107" t="s">
        <v>392</v>
      </c>
      <c r="L187" s="92"/>
      <c r="M187" s="15"/>
      <c r="N187" s="15"/>
    </row>
    <row r="188" spans="1:12" s="5" customFormat="1" ht="23.25">
      <c r="A188" s="6"/>
      <c r="B188" s="115"/>
      <c r="C188" s="4"/>
      <c r="D188" s="4"/>
      <c r="E188" s="38"/>
      <c r="F188" s="85"/>
      <c r="G188" s="105" t="s">
        <v>92</v>
      </c>
      <c r="H188" s="175"/>
      <c r="I188" s="19"/>
      <c r="J188" s="16"/>
      <c r="K188" s="105" t="s">
        <v>92</v>
      </c>
      <c r="L188" s="20"/>
    </row>
    <row r="189" spans="1:14" ht="23.25">
      <c r="A189" s="15"/>
      <c r="B189" s="18" t="s">
        <v>729</v>
      </c>
      <c r="C189" s="15"/>
      <c r="D189" s="15"/>
      <c r="E189" s="15"/>
      <c r="F189" s="15"/>
      <c r="G189" s="15"/>
      <c r="H189" s="15"/>
      <c r="I189" s="15"/>
      <c r="J189" s="15"/>
      <c r="K189" s="15"/>
      <c r="L189" s="19"/>
      <c r="M189" s="15"/>
      <c r="N189" s="15"/>
    </row>
    <row r="190" spans="1:14" ht="23.25">
      <c r="A190" s="15"/>
      <c r="B190" s="18" t="s">
        <v>558</v>
      </c>
      <c r="C190" s="15"/>
      <c r="D190" s="15"/>
      <c r="F190" s="15">
        <v>640872763.74</v>
      </c>
      <c r="G190" s="15"/>
      <c r="H190" s="85">
        <v>360681312.24</v>
      </c>
      <c r="I190" s="85"/>
      <c r="J190" s="70">
        <v>640872763.74</v>
      </c>
      <c r="K190" s="85"/>
      <c r="L190" s="85">
        <v>360681312.24</v>
      </c>
      <c r="M190" s="15"/>
      <c r="N190" s="15"/>
    </row>
    <row r="191" spans="1:14" ht="23.25">
      <c r="A191" s="15"/>
      <c r="B191" s="18" t="s">
        <v>459</v>
      </c>
      <c r="C191" s="15"/>
      <c r="D191" s="15"/>
      <c r="F191" s="15">
        <v>277734319.12</v>
      </c>
      <c r="G191" s="15"/>
      <c r="H191" s="85">
        <v>201158926.25</v>
      </c>
      <c r="I191" s="85"/>
      <c r="J191" s="71">
        <v>0</v>
      </c>
      <c r="K191" s="85"/>
      <c r="L191" s="86">
        <v>0</v>
      </c>
      <c r="M191" s="15"/>
      <c r="N191" s="15"/>
    </row>
    <row r="192" spans="1:14" ht="23.25">
      <c r="A192" s="15"/>
      <c r="B192" s="18" t="s">
        <v>749</v>
      </c>
      <c r="C192" s="15"/>
      <c r="D192" s="15"/>
      <c r="F192" s="15"/>
      <c r="G192" s="15"/>
      <c r="H192" s="85"/>
      <c r="I192" s="85"/>
      <c r="J192" s="71"/>
      <c r="K192" s="85"/>
      <c r="L192" s="86"/>
      <c r="M192" s="15"/>
      <c r="N192" s="15"/>
    </row>
    <row r="193" spans="1:14" ht="23.25">
      <c r="A193" s="15"/>
      <c r="B193" s="18" t="s">
        <v>465</v>
      </c>
      <c r="C193" s="15"/>
      <c r="D193" s="15"/>
      <c r="F193" s="15"/>
      <c r="G193" s="15"/>
      <c r="H193" s="85"/>
      <c r="I193" s="85"/>
      <c r="J193" s="71"/>
      <c r="K193" s="85"/>
      <c r="L193" s="86"/>
      <c r="M193" s="15"/>
      <c r="N193" s="15"/>
    </row>
    <row r="194" spans="1:14" ht="23.25">
      <c r="A194" s="15"/>
      <c r="B194" s="18" t="s">
        <v>464</v>
      </c>
      <c r="C194" s="15"/>
      <c r="D194" s="15"/>
      <c r="F194" s="15">
        <v>0</v>
      </c>
      <c r="G194" s="15"/>
      <c r="H194" s="85">
        <v>0</v>
      </c>
      <c r="I194" s="85"/>
      <c r="J194" s="71">
        <v>18634042.95</v>
      </c>
      <c r="K194" s="85"/>
      <c r="L194" s="86">
        <v>15018278.37</v>
      </c>
      <c r="M194" s="15"/>
      <c r="N194" s="15"/>
    </row>
    <row r="195" spans="1:14" ht="23.25">
      <c r="A195" s="15"/>
      <c r="B195" s="18" t="s">
        <v>460</v>
      </c>
      <c r="C195" s="15"/>
      <c r="D195" s="15"/>
      <c r="F195" s="15">
        <v>1125803.41</v>
      </c>
      <c r="G195" s="15"/>
      <c r="H195" s="85">
        <v>1617079.57</v>
      </c>
      <c r="I195" s="85"/>
      <c r="J195" s="71">
        <v>1040285.31</v>
      </c>
      <c r="K195" s="85"/>
      <c r="L195" s="86">
        <v>295990.58</v>
      </c>
      <c r="M195" s="15"/>
      <c r="N195" s="15"/>
    </row>
    <row r="196" spans="1:14" ht="23.25">
      <c r="A196" s="15"/>
      <c r="B196" s="15"/>
      <c r="C196" s="18" t="s">
        <v>730</v>
      </c>
      <c r="D196" s="18"/>
      <c r="F196" s="88">
        <f>SUM(F190:F195)</f>
        <v>919732886.27</v>
      </c>
      <c r="G196" s="15"/>
      <c r="H196" s="88">
        <f>SUM(H190:H195)</f>
        <v>563457318.0600001</v>
      </c>
      <c r="I196" s="85"/>
      <c r="J196" s="88">
        <f>SUM(J190:J195)</f>
        <v>660547092</v>
      </c>
      <c r="K196" s="85"/>
      <c r="L196" s="89">
        <f>SUM(L190:L195)</f>
        <v>375995581.19</v>
      </c>
      <c r="M196" s="15"/>
      <c r="N196" s="15"/>
    </row>
    <row r="197" spans="1:14" ht="23.25">
      <c r="A197" s="15"/>
      <c r="B197" s="15" t="s">
        <v>731</v>
      </c>
      <c r="C197" s="15"/>
      <c r="D197" s="15"/>
      <c r="F197" s="15"/>
      <c r="G197" s="15"/>
      <c r="H197" s="85"/>
      <c r="I197" s="85"/>
      <c r="J197" s="70"/>
      <c r="K197" s="85"/>
      <c r="L197" s="85"/>
      <c r="M197" s="15"/>
      <c r="N197" s="15"/>
    </row>
    <row r="198" spans="1:14" ht="23.25">
      <c r="A198" s="15"/>
      <c r="B198" s="18" t="s">
        <v>461</v>
      </c>
      <c r="C198" s="15"/>
      <c r="D198" s="15"/>
      <c r="F198" s="15">
        <v>815372866.88</v>
      </c>
      <c r="G198" s="15"/>
      <c r="H198" s="85">
        <v>470028077.98</v>
      </c>
      <c r="I198" s="85"/>
      <c r="J198" s="71">
        <v>594342439.58</v>
      </c>
      <c r="K198" s="85"/>
      <c r="L198" s="86">
        <v>314118352.04</v>
      </c>
      <c r="M198" s="15"/>
      <c r="N198" s="15"/>
    </row>
    <row r="199" spans="1:14" ht="23.25">
      <c r="A199" s="15"/>
      <c r="B199" s="18" t="s">
        <v>462</v>
      </c>
      <c r="C199" s="15"/>
      <c r="D199" s="15"/>
      <c r="F199" s="15">
        <v>47564705.66</v>
      </c>
      <c r="G199" s="15"/>
      <c r="H199" s="85">
        <v>27207337.93</v>
      </c>
      <c r="I199" s="85"/>
      <c r="J199" s="71">
        <v>20109596.39</v>
      </c>
      <c r="K199" s="85"/>
      <c r="L199" s="86">
        <v>11639956.41</v>
      </c>
      <c r="M199" s="15"/>
      <c r="N199" s="15"/>
    </row>
    <row r="200" spans="1:14" ht="23.25">
      <c r="A200" s="15"/>
      <c r="B200" s="18" t="s">
        <v>638</v>
      </c>
      <c r="C200" s="15"/>
      <c r="D200" s="15"/>
      <c r="F200" s="15">
        <v>768000</v>
      </c>
      <c r="G200" s="15"/>
      <c r="H200" s="85">
        <v>288000</v>
      </c>
      <c r="I200" s="85"/>
      <c r="J200" s="71">
        <v>768000</v>
      </c>
      <c r="K200" s="85"/>
      <c r="L200" s="86">
        <v>288000</v>
      </c>
      <c r="M200" s="15"/>
      <c r="N200" s="15"/>
    </row>
    <row r="201" spans="1:14" ht="23.25">
      <c r="A201" s="15"/>
      <c r="B201" s="18" t="s">
        <v>463</v>
      </c>
      <c r="C201" s="15"/>
      <c r="D201" s="15"/>
      <c r="F201" s="15">
        <v>1560242.19</v>
      </c>
      <c r="G201" s="15"/>
      <c r="H201" s="85">
        <v>0</v>
      </c>
      <c r="I201" s="85"/>
      <c r="J201" s="71">
        <v>1560242.19</v>
      </c>
      <c r="K201" s="85"/>
      <c r="L201" s="86">
        <v>0</v>
      </c>
      <c r="M201" s="15"/>
      <c r="N201" s="15"/>
    </row>
    <row r="202" spans="1:14" ht="23.25">
      <c r="A202" s="15"/>
      <c r="B202" s="18" t="s">
        <v>466</v>
      </c>
      <c r="C202" s="15"/>
      <c r="D202" s="15"/>
      <c r="F202" s="15"/>
      <c r="G202" s="15"/>
      <c r="H202" s="85"/>
      <c r="I202" s="85"/>
      <c r="J202" s="71"/>
      <c r="K202" s="85"/>
      <c r="L202" s="86"/>
      <c r="M202" s="15"/>
      <c r="N202" s="15"/>
    </row>
    <row r="203" spans="1:14" ht="23.25">
      <c r="A203" s="15"/>
      <c r="B203" s="18" t="s">
        <v>464</v>
      </c>
      <c r="C203" s="15"/>
      <c r="D203" s="15"/>
      <c r="F203" s="15">
        <v>0</v>
      </c>
      <c r="G203" s="15"/>
      <c r="H203" s="85">
        <v>0</v>
      </c>
      <c r="I203" s="85"/>
      <c r="J203" s="70">
        <v>1417625.47</v>
      </c>
      <c r="K203" s="85"/>
      <c r="L203" s="85">
        <v>38088.73</v>
      </c>
      <c r="M203" s="15"/>
      <c r="N203" s="15"/>
    </row>
    <row r="204" spans="1:14" ht="23.25">
      <c r="A204" s="15"/>
      <c r="B204" s="15"/>
      <c r="C204" s="18" t="s">
        <v>733</v>
      </c>
      <c r="D204" s="18"/>
      <c r="F204" s="88">
        <f>SUM(F198:F203)</f>
        <v>865265814.73</v>
      </c>
      <c r="G204" s="15"/>
      <c r="H204" s="88">
        <f>SUM(H198:H203)</f>
        <v>497523415.91</v>
      </c>
      <c r="I204" s="85"/>
      <c r="J204" s="88">
        <f>SUM(J198:J203)</f>
        <v>618197903.6300001</v>
      </c>
      <c r="K204" s="85"/>
      <c r="L204" s="88">
        <f>SUM(L198:L203)</f>
        <v>326084397.18000007</v>
      </c>
      <c r="M204" s="15"/>
      <c r="N204" s="15"/>
    </row>
    <row r="205" spans="1:14" ht="23.25">
      <c r="A205" s="15"/>
      <c r="B205" s="15" t="s">
        <v>497</v>
      </c>
      <c r="C205" s="18"/>
      <c r="D205" s="18"/>
      <c r="F205" s="70"/>
      <c r="G205" s="15"/>
      <c r="H205" s="70"/>
      <c r="I205" s="85"/>
      <c r="J205" s="70"/>
      <c r="K205" s="85"/>
      <c r="L205" s="70"/>
      <c r="M205" s="15"/>
      <c r="N205" s="15"/>
    </row>
    <row r="206" spans="1:14" ht="23.25">
      <c r="A206" s="15"/>
      <c r="B206" s="15" t="s">
        <v>498</v>
      </c>
      <c r="C206" s="15"/>
      <c r="D206" s="15"/>
      <c r="F206" s="85">
        <f>+F196-F204</f>
        <v>54467071.53999996</v>
      </c>
      <c r="G206" s="15"/>
      <c r="H206" s="85">
        <f>+H196-H204</f>
        <v>65933902.150000036</v>
      </c>
      <c r="I206" s="85"/>
      <c r="J206" s="85">
        <f>+J196-J204</f>
        <v>42349188.369999886</v>
      </c>
      <c r="K206" s="85"/>
      <c r="L206" s="85">
        <f>+L196-L204</f>
        <v>49911184.00999993</v>
      </c>
      <c r="M206" s="15"/>
      <c r="N206" s="15"/>
    </row>
    <row r="207" spans="1:14" ht="23.25">
      <c r="A207" s="15"/>
      <c r="B207" s="15" t="s">
        <v>732</v>
      </c>
      <c r="C207" s="15"/>
      <c r="D207" s="15"/>
      <c r="F207" s="84">
        <v>-5601307.28</v>
      </c>
      <c r="H207" s="84">
        <v>-2929966.88</v>
      </c>
      <c r="I207" s="84"/>
      <c r="J207" s="84">
        <v>-3036452.64</v>
      </c>
      <c r="K207" s="85"/>
      <c r="L207" s="84">
        <v>-372175.44</v>
      </c>
      <c r="M207" s="15"/>
      <c r="N207" s="15"/>
    </row>
    <row r="208" spans="1:14" ht="23.25">
      <c r="A208" s="15"/>
      <c r="B208" s="15" t="s">
        <v>721</v>
      </c>
      <c r="C208" s="15"/>
      <c r="D208" s="15"/>
      <c r="F208" s="93">
        <v>-18419570.11</v>
      </c>
      <c r="H208" s="93">
        <v>-23899472.93</v>
      </c>
      <c r="I208" s="84"/>
      <c r="J208" s="93">
        <v>-7921495.21</v>
      </c>
      <c r="K208" s="85"/>
      <c r="L208" s="93">
        <v>-10409877.74</v>
      </c>
      <c r="M208" s="15"/>
      <c r="N208" s="15"/>
    </row>
    <row r="209" spans="1:14" ht="23.25">
      <c r="A209" s="15"/>
      <c r="B209" s="15" t="s">
        <v>499</v>
      </c>
      <c r="C209" s="15"/>
      <c r="D209" s="15"/>
      <c r="F209" s="87"/>
      <c r="H209" s="87"/>
      <c r="I209" s="84"/>
      <c r="J209" s="87"/>
      <c r="K209" s="85"/>
      <c r="L209" s="87"/>
      <c r="M209" s="15"/>
      <c r="N209" s="15"/>
    </row>
    <row r="210" spans="1:14" ht="23.25">
      <c r="A210" s="15"/>
      <c r="B210" s="15" t="s">
        <v>498</v>
      </c>
      <c r="C210" s="15"/>
      <c r="D210" s="15"/>
      <c r="F210" s="84">
        <f>SUM(F206:F208)</f>
        <v>30446194.14999996</v>
      </c>
      <c r="H210" s="84">
        <f>SUM(H206:H208)</f>
        <v>39104462.34000003</v>
      </c>
      <c r="I210" s="84"/>
      <c r="J210" s="84">
        <f>SUM(J206:J208)</f>
        <v>31391240.519999884</v>
      </c>
      <c r="K210" s="85"/>
      <c r="L210" s="86">
        <f>SUM(L206:L208)</f>
        <v>39129130.82999993</v>
      </c>
      <c r="M210" s="15"/>
      <c r="N210" s="15"/>
    </row>
    <row r="211" spans="1:14" ht="23.25">
      <c r="A211" s="15"/>
      <c r="B211" s="15" t="s">
        <v>168</v>
      </c>
      <c r="C211" s="15"/>
      <c r="D211" s="15"/>
      <c r="F211" s="84">
        <v>945046.37</v>
      </c>
      <c r="H211" s="84">
        <v>24668.49</v>
      </c>
      <c r="I211" s="84"/>
      <c r="J211" s="71">
        <v>0</v>
      </c>
      <c r="K211" s="85"/>
      <c r="L211" s="86">
        <v>0</v>
      </c>
      <c r="M211" s="15"/>
      <c r="N211" s="15"/>
    </row>
    <row r="212" spans="1:14" ht="24" thickBot="1">
      <c r="A212" s="15"/>
      <c r="B212" s="18" t="s">
        <v>742</v>
      </c>
      <c r="C212" s="15"/>
      <c r="D212" s="15"/>
      <c r="E212" s="15"/>
      <c r="F212" s="72">
        <f>SUM(F210:F211)</f>
        <v>31391240.519999962</v>
      </c>
      <c r="G212" s="15"/>
      <c r="H212" s="72">
        <f>SUM(H210:H211)</f>
        <v>39129130.830000035</v>
      </c>
      <c r="I212" s="85"/>
      <c r="J212" s="72">
        <f>SUM(J210:J211)</f>
        <v>31391240.519999884</v>
      </c>
      <c r="K212" s="85"/>
      <c r="L212" s="72">
        <f>SUM(L210:L211)</f>
        <v>39129130.82999993</v>
      </c>
      <c r="M212" s="15"/>
      <c r="N212" s="15"/>
    </row>
    <row r="213" spans="1:14" ht="24" thickTop="1">
      <c r="A213" s="15"/>
      <c r="B213" s="21" t="s">
        <v>581</v>
      </c>
      <c r="C213" s="15"/>
      <c r="D213" s="15"/>
      <c r="E213" s="15"/>
      <c r="F213" s="15"/>
      <c r="G213" s="15"/>
      <c r="H213" s="85"/>
      <c r="I213" s="85"/>
      <c r="J213" s="85"/>
      <c r="K213" s="85"/>
      <c r="L213" s="85"/>
      <c r="M213" s="15"/>
      <c r="N213" s="15"/>
    </row>
    <row r="214" spans="1:14" ht="23.25">
      <c r="A214" s="15"/>
      <c r="B214" s="18"/>
      <c r="C214" s="18" t="s">
        <v>742</v>
      </c>
      <c r="D214" s="15"/>
      <c r="E214" s="20"/>
      <c r="F214" s="94">
        <f>+F212/F215</f>
        <v>0.20517150666666642</v>
      </c>
      <c r="G214" s="15"/>
      <c r="H214" s="94">
        <f>+H212/H215</f>
        <v>0.3752519038288559</v>
      </c>
      <c r="I214" s="94"/>
      <c r="J214" s="94">
        <f>+J212/J215</f>
        <v>0.20517150666666592</v>
      </c>
      <c r="K214" s="94"/>
      <c r="L214" s="94">
        <f>+L212/L215</f>
        <v>0.3752519038288549</v>
      </c>
      <c r="M214" s="15"/>
      <c r="N214" s="15"/>
    </row>
    <row r="215" spans="1:14" ht="23.25">
      <c r="A215" s="15"/>
      <c r="B215" s="18" t="s">
        <v>312</v>
      </c>
      <c r="C215" s="15"/>
      <c r="D215" s="15"/>
      <c r="E215" s="15"/>
      <c r="F215" s="184">
        <v>153000000</v>
      </c>
      <c r="G215" s="15"/>
      <c r="H215" s="184">
        <v>104274303.29</v>
      </c>
      <c r="I215" s="15"/>
      <c r="J215" s="184">
        <v>153000000</v>
      </c>
      <c r="K215" s="15"/>
      <c r="L215" s="184">
        <v>104274303.29</v>
      </c>
      <c r="M215" s="15"/>
      <c r="N215" s="15"/>
    </row>
    <row r="216" spans="1:14" ht="23.25">
      <c r="A216" s="15"/>
      <c r="B216" s="18"/>
      <c r="C216" s="15"/>
      <c r="D216" s="15"/>
      <c r="E216" s="15"/>
      <c r="F216" s="184"/>
      <c r="G216" s="15"/>
      <c r="H216" s="15"/>
      <c r="I216" s="15"/>
      <c r="J216" s="184"/>
      <c r="K216" s="15"/>
      <c r="L216" s="15"/>
      <c r="M216" s="15"/>
      <c r="N216" s="15"/>
    </row>
    <row r="217" spans="1:14" ht="23.25">
      <c r="A217" s="15"/>
      <c r="B217" s="18" t="s">
        <v>724</v>
      </c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</row>
    <row r="218" spans="2:14" ht="25.5" customHeight="1">
      <c r="B218" s="217" t="s">
        <v>390</v>
      </c>
      <c r="C218" s="217"/>
      <c r="D218" s="217"/>
      <c r="E218" s="217"/>
      <c r="F218" s="217"/>
      <c r="G218" s="217"/>
      <c r="H218" s="217"/>
      <c r="I218" s="217"/>
      <c r="J218" s="217"/>
      <c r="K218" s="217"/>
      <c r="L218" s="217"/>
      <c r="M218" s="15"/>
      <c r="N218" s="15"/>
    </row>
    <row r="219" spans="2:14" ht="25.5" customHeight="1">
      <c r="B219" s="217" t="s">
        <v>762</v>
      </c>
      <c r="C219" s="217"/>
      <c r="D219" s="217"/>
      <c r="E219" s="217"/>
      <c r="F219" s="217"/>
      <c r="G219" s="217"/>
      <c r="H219" s="217"/>
      <c r="I219" s="217"/>
      <c r="J219" s="217"/>
      <c r="K219" s="217"/>
      <c r="L219" s="217"/>
      <c r="M219" s="15"/>
      <c r="N219" s="15"/>
    </row>
    <row r="220" spans="2:14" ht="25.5" customHeight="1">
      <c r="B220" s="219" t="s">
        <v>640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15"/>
      <c r="N220" s="15"/>
    </row>
    <row r="221" spans="2:14" ht="25.5" customHeight="1">
      <c r="B221" s="217" t="s">
        <v>458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15"/>
      <c r="N221" s="15"/>
    </row>
    <row r="222" spans="2:14" ht="25.5" customHeight="1"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15"/>
      <c r="N222" s="15"/>
    </row>
    <row r="223" spans="2:14" ht="25.5" customHeight="1">
      <c r="B223" s="33"/>
      <c r="C223" s="33"/>
      <c r="D223" s="33"/>
      <c r="E223" s="33"/>
      <c r="F223" s="92"/>
      <c r="G223" s="107" t="s">
        <v>130</v>
      </c>
      <c r="H223" s="107"/>
      <c r="I223" s="85"/>
      <c r="J223" s="92"/>
      <c r="K223" s="107" t="s">
        <v>392</v>
      </c>
      <c r="L223" s="92"/>
      <c r="M223" s="15"/>
      <c r="N223" s="15"/>
    </row>
    <row r="224" spans="1:14" ht="25.5" customHeight="1">
      <c r="A224" s="15"/>
      <c r="B224" s="15"/>
      <c r="C224" s="15"/>
      <c r="D224" s="15"/>
      <c r="E224" s="15"/>
      <c r="F224" s="85"/>
      <c r="G224" s="105" t="s">
        <v>92</v>
      </c>
      <c r="H224" s="175"/>
      <c r="I224" s="19"/>
      <c r="K224" s="105" t="s">
        <v>92</v>
      </c>
      <c r="L224" s="20"/>
      <c r="M224" s="15"/>
      <c r="N224" s="15"/>
    </row>
    <row r="225" s="1" customFormat="1" ht="25.5" customHeight="1">
      <c r="B225" s="1" t="s">
        <v>758</v>
      </c>
    </row>
    <row r="226" spans="2:12" s="1" customFormat="1" ht="25.5" customHeight="1">
      <c r="B226" s="1" t="s">
        <v>759</v>
      </c>
      <c r="E226" s="59"/>
      <c r="F226" s="73">
        <f>+F212</f>
        <v>31391240.519999962</v>
      </c>
      <c r="G226" s="59"/>
      <c r="H226" s="73">
        <f>+H212</f>
        <v>39129130.830000035</v>
      </c>
      <c r="I226" s="73"/>
      <c r="J226" s="73">
        <f>+J212</f>
        <v>31391240.519999884</v>
      </c>
      <c r="K226" s="73"/>
      <c r="L226" s="73">
        <f>+L212</f>
        <v>39129130.82999993</v>
      </c>
    </row>
    <row r="227" spans="2:12" s="73" customFormat="1" ht="25.5" customHeight="1">
      <c r="B227" s="73" t="s">
        <v>760</v>
      </c>
      <c r="F227" s="73">
        <v>-945046.37</v>
      </c>
      <c r="H227" s="73">
        <v>-24668.49</v>
      </c>
      <c r="J227" s="73">
        <v>0</v>
      </c>
      <c r="L227" s="73">
        <v>0</v>
      </c>
    </row>
    <row r="228" spans="2:12" s="1" customFormat="1" ht="25.5" customHeight="1">
      <c r="B228" s="1" t="s">
        <v>469</v>
      </c>
      <c r="G228" s="59"/>
      <c r="H228" s="73"/>
      <c r="I228" s="73"/>
      <c r="J228" s="73"/>
      <c r="K228" s="73"/>
      <c r="L228" s="73"/>
    </row>
    <row r="229" spans="2:12" s="1" customFormat="1" ht="25.5" customHeight="1">
      <c r="B229" s="1" t="s">
        <v>470</v>
      </c>
      <c r="G229" s="59"/>
      <c r="H229" s="73"/>
      <c r="I229" s="73"/>
      <c r="J229" s="73"/>
      <c r="K229" s="73"/>
      <c r="L229" s="73"/>
    </row>
    <row r="230" spans="2:12" s="1" customFormat="1" ht="25.5" customHeight="1">
      <c r="B230" s="1" t="s">
        <v>761</v>
      </c>
      <c r="E230" s="61"/>
      <c r="F230" s="73">
        <v>16852647.49</v>
      </c>
      <c r="G230" s="61"/>
      <c r="H230" s="73">
        <v>10623088.23</v>
      </c>
      <c r="I230" s="75"/>
      <c r="J230" s="73">
        <v>3710343.59</v>
      </c>
      <c r="K230" s="73"/>
      <c r="L230" s="73">
        <v>2672920.21</v>
      </c>
    </row>
    <row r="231" spans="2:12" s="1" customFormat="1" ht="25.5" customHeight="1">
      <c r="B231" s="1" t="s">
        <v>471</v>
      </c>
      <c r="E231" s="61"/>
      <c r="F231" s="73"/>
      <c r="G231" s="61"/>
      <c r="H231" s="73"/>
      <c r="I231" s="75"/>
      <c r="J231" s="73"/>
      <c r="K231" s="73"/>
      <c r="L231" s="73"/>
    </row>
    <row r="232" spans="2:12" s="1" customFormat="1" ht="25.5" customHeight="1">
      <c r="B232" s="1" t="s">
        <v>472</v>
      </c>
      <c r="E232" s="61"/>
      <c r="F232" s="73">
        <v>0</v>
      </c>
      <c r="G232" s="61"/>
      <c r="H232" s="73">
        <v>0</v>
      </c>
      <c r="I232" s="75"/>
      <c r="J232" s="76">
        <v>-18634042.95</v>
      </c>
      <c r="K232" s="73"/>
      <c r="L232" s="73">
        <v>-15018278.37</v>
      </c>
    </row>
    <row r="233" spans="2:12" s="1" customFormat="1" ht="25.5" customHeight="1">
      <c r="B233" s="1" t="s">
        <v>473</v>
      </c>
      <c r="E233" s="61"/>
      <c r="F233" s="73"/>
      <c r="G233" s="61"/>
      <c r="H233" s="73"/>
      <c r="I233" s="75"/>
      <c r="J233" s="76"/>
      <c r="K233" s="73"/>
      <c r="L233" s="73"/>
    </row>
    <row r="234" spans="2:12" s="1" customFormat="1" ht="25.5" customHeight="1">
      <c r="B234" s="1" t="s">
        <v>472</v>
      </c>
      <c r="E234" s="61"/>
      <c r="F234" s="73">
        <v>0</v>
      </c>
      <c r="G234" s="61"/>
      <c r="H234" s="73">
        <v>0</v>
      </c>
      <c r="I234" s="75"/>
      <c r="J234" s="76">
        <v>1417625.47</v>
      </c>
      <c r="K234" s="73"/>
      <c r="L234" s="73">
        <v>38088.73</v>
      </c>
    </row>
    <row r="235" spans="2:12" s="1" customFormat="1" ht="25.5" customHeight="1">
      <c r="B235" s="1" t="s">
        <v>47</v>
      </c>
      <c r="F235" s="74">
        <v>2060242.19</v>
      </c>
      <c r="G235" s="59"/>
      <c r="H235" s="74">
        <v>1820000</v>
      </c>
      <c r="I235" s="73"/>
      <c r="J235" s="73">
        <v>1560242.19</v>
      </c>
      <c r="K235" s="73"/>
      <c r="L235" s="73">
        <v>0</v>
      </c>
    </row>
    <row r="236" spans="2:12" s="1" customFormat="1" ht="25.5" customHeight="1">
      <c r="B236" s="1" t="s">
        <v>377</v>
      </c>
      <c r="E236" s="61"/>
      <c r="F236" s="81">
        <v>115391.02</v>
      </c>
      <c r="G236" s="61"/>
      <c r="H236" s="81">
        <v>-408959.75</v>
      </c>
      <c r="I236" s="75"/>
      <c r="J236" s="81">
        <v>94325.76</v>
      </c>
      <c r="K236" s="75"/>
      <c r="L236" s="75">
        <v>-177091.75</v>
      </c>
    </row>
    <row r="237" spans="2:12" s="1" customFormat="1" ht="25.5" customHeight="1">
      <c r="B237" s="1" t="s">
        <v>830</v>
      </c>
      <c r="E237" s="61"/>
      <c r="F237" s="81">
        <v>35021.19</v>
      </c>
      <c r="G237" s="61"/>
      <c r="H237" s="81">
        <v>1178</v>
      </c>
      <c r="I237" s="75"/>
      <c r="J237" s="81">
        <v>0</v>
      </c>
      <c r="K237" s="75"/>
      <c r="L237" s="75">
        <v>1178</v>
      </c>
    </row>
    <row r="238" spans="2:12" s="1" customFormat="1" ht="25.5" customHeight="1">
      <c r="B238" s="1" t="s">
        <v>324</v>
      </c>
      <c r="E238" s="61"/>
      <c r="F238" s="78">
        <v>880698.31</v>
      </c>
      <c r="G238" s="61"/>
      <c r="H238" s="78">
        <v>0</v>
      </c>
      <c r="I238" s="75"/>
      <c r="J238" s="78">
        <v>880698.31</v>
      </c>
      <c r="K238" s="73"/>
      <c r="L238" s="77">
        <v>0</v>
      </c>
    </row>
    <row r="239" spans="2:12" s="1" customFormat="1" ht="25.5" customHeight="1">
      <c r="B239" s="1" t="s">
        <v>474</v>
      </c>
      <c r="E239" s="61"/>
      <c r="F239" s="62"/>
      <c r="G239" s="61"/>
      <c r="H239" s="73"/>
      <c r="I239" s="75"/>
      <c r="J239" s="73"/>
      <c r="K239" s="73"/>
      <c r="L239" s="75"/>
    </row>
    <row r="240" spans="2:12" s="1" customFormat="1" ht="25.5" customHeight="1">
      <c r="B240" s="1" t="s">
        <v>475</v>
      </c>
      <c r="E240" s="61"/>
      <c r="F240" s="62"/>
      <c r="G240" s="61"/>
      <c r="H240" s="73"/>
      <c r="I240" s="75"/>
      <c r="J240" s="73"/>
      <c r="K240" s="73"/>
      <c r="L240" s="75"/>
    </row>
    <row r="241" spans="2:12" s="1" customFormat="1" ht="25.5" customHeight="1">
      <c r="B241" s="1" t="s">
        <v>476</v>
      </c>
      <c r="E241" s="61"/>
      <c r="F241" s="73">
        <f>SUM(F226:F238)</f>
        <v>50390194.34999996</v>
      </c>
      <c r="G241" s="61"/>
      <c r="H241" s="73">
        <f>SUM(H226:H238)</f>
        <v>51139768.82000004</v>
      </c>
      <c r="I241" s="75"/>
      <c r="J241" s="73">
        <f>SUM(J226:J238)</f>
        <v>20420432.88999988</v>
      </c>
      <c r="K241" s="73"/>
      <c r="L241" s="73">
        <f>SUM(L226:L238)</f>
        <v>26645947.649999935</v>
      </c>
    </row>
    <row r="242" spans="2:12" s="1" customFormat="1" ht="25.5" customHeight="1">
      <c r="B242" s="1" t="s">
        <v>207</v>
      </c>
      <c r="E242" s="61"/>
      <c r="F242" s="62"/>
      <c r="G242" s="61"/>
      <c r="H242" s="73"/>
      <c r="I242" s="75"/>
      <c r="J242" s="73"/>
      <c r="K242" s="73"/>
      <c r="L242" s="73"/>
    </row>
    <row r="243" spans="2:12" s="1" customFormat="1" ht="25.5" customHeight="1">
      <c r="B243" s="1" t="s">
        <v>208</v>
      </c>
      <c r="E243" s="61"/>
      <c r="F243" s="76">
        <v>-49403738.8</v>
      </c>
      <c r="G243" s="61"/>
      <c r="H243" s="76">
        <v>-33299994.6</v>
      </c>
      <c r="I243" s="75"/>
      <c r="J243" s="76">
        <v>-56184072.54</v>
      </c>
      <c r="K243" s="73"/>
      <c r="L243" s="73">
        <v>-34448430.9</v>
      </c>
    </row>
    <row r="244" spans="2:12" s="1" customFormat="1" ht="25.5" customHeight="1">
      <c r="B244" s="1" t="s">
        <v>209</v>
      </c>
      <c r="E244" s="61"/>
      <c r="F244" s="76">
        <v>-8417274.73</v>
      </c>
      <c r="G244" s="61"/>
      <c r="H244" s="76">
        <v>-30417475.68</v>
      </c>
      <c r="I244" s="75"/>
      <c r="J244" s="76">
        <v>-8417274.73</v>
      </c>
      <c r="K244" s="73"/>
      <c r="L244" s="76">
        <v>-30417475.68</v>
      </c>
    </row>
    <row r="245" spans="2:12" s="1" customFormat="1" ht="25.5" customHeight="1">
      <c r="B245" s="1" t="s">
        <v>210</v>
      </c>
      <c r="E245" s="61"/>
      <c r="F245" s="76">
        <v>-45129845.1</v>
      </c>
      <c r="G245" s="61"/>
      <c r="H245" s="76">
        <v>-14286624</v>
      </c>
      <c r="I245" s="75"/>
      <c r="J245" s="76">
        <v>7782703.33</v>
      </c>
      <c r="K245" s="73"/>
      <c r="L245" s="73">
        <v>-9435173.66</v>
      </c>
    </row>
    <row r="246" spans="2:12" s="1" customFormat="1" ht="25.5" customHeight="1">
      <c r="B246" s="1" t="s">
        <v>211</v>
      </c>
      <c r="E246" s="61"/>
      <c r="F246" s="76">
        <v>-11673941.17</v>
      </c>
      <c r="G246" s="61"/>
      <c r="H246" s="76">
        <v>-4972485.9</v>
      </c>
      <c r="I246" s="75"/>
      <c r="J246" s="76">
        <v>-11673941.17</v>
      </c>
      <c r="K246" s="73"/>
      <c r="L246" s="76">
        <v>-4972485.9</v>
      </c>
    </row>
    <row r="247" spans="2:12" s="1" customFormat="1" ht="25.5" customHeight="1">
      <c r="B247" s="1" t="s">
        <v>212</v>
      </c>
      <c r="E247" s="61"/>
      <c r="F247" s="73">
        <v>-3664548.48</v>
      </c>
      <c r="G247" s="61"/>
      <c r="H247" s="73">
        <v>55073.58</v>
      </c>
      <c r="I247" s="75"/>
      <c r="J247" s="76">
        <v>-3664548.48</v>
      </c>
      <c r="K247" s="73"/>
      <c r="L247" s="76">
        <v>55073.58</v>
      </c>
    </row>
    <row r="248" spans="2:12" s="1" customFormat="1" ht="25.5" customHeight="1">
      <c r="B248" s="1" t="s">
        <v>505</v>
      </c>
      <c r="E248" s="61"/>
      <c r="F248" s="73">
        <v>249999.79</v>
      </c>
      <c r="G248" s="61"/>
      <c r="H248" s="73">
        <v>277489.1</v>
      </c>
      <c r="I248" s="75"/>
      <c r="J248" s="76">
        <v>249999.79</v>
      </c>
      <c r="K248" s="73"/>
      <c r="L248" s="76">
        <v>277489.1</v>
      </c>
    </row>
    <row r="249" spans="2:12" s="1" customFormat="1" ht="25.5" customHeight="1">
      <c r="B249" s="1" t="s">
        <v>213</v>
      </c>
      <c r="E249" s="61"/>
      <c r="F249" s="73">
        <v>-10715666.72</v>
      </c>
      <c r="G249" s="61"/>
      <c r="H249" s="73">
        <v>15057767.47</v>
      </c>
      <c r="I249" s="75"/>
      <c r="J249" s="76">
        <v>-9122060.07</v>
      </c>
      <c r="K249" s="73"/>
      <c r="L249" s="76">
        <v>-3745345.89</v>
      </c>
    </row>
    <row r="250" spans="2:12" s="1" customFormat="1" ht="25.5" customHeight="1">
      <c r="B250" s="1" t="s">
        <v>214</v>
      </c>
      <c r="E250" s="61"/>
      <c r="F250" s="73">
        <v>-8335106.66</v>
      </c>
      <c r="G250" s="61"/>
      <c r="H250" s="73">
        <v>0</v>
      </c>
      <c r="I250" s="75"/>
      <c r="J250" s="76">
        <v>-8335106.66</v>
      </c>
      <c r="K250" s="73"/>
      <c r="L250" s="73">
        <v>0</v>
      </c>
    </row>
    <row r="251" spans="2:12" s="1" customFormat="1" ht="24.75" customHeight="1">
      <c r="B251" s="220" t="s">
        <v>735</v>
      </c>
      <c r="C251" s="220"/>
      <c r="D251" s="220"/>
      <c r="E251" s="220"/>
      <c r="F251" s="220"/>
      <c r="G251" s="220"/>
      <c r="H251" s="220"/>
      <c r="I251" s="220"/>
      <c r="J251" s="220"/>
      <c r="K251" s="220"/>
      <c r="L251" s="220"/>
    </row>
    <row r="252" spans="1:11" s="1" customFormat="1" ht="24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4" ht="24.75" customHeight="1">
      <c r="B253" s="217" t="s">
        <v>390</v>
      </c>
      <c r="C253" s="217"/>
      <c r="D253" s="217"/>
      <c r="E253" s="217"/>
      <c r="F253" s="217"/>
      <c r="G253" s="217"/>
      <c r="H253" s="217"/>
      <c r="I253" s="217"/>
      <c r="J253" s="217"/>
      <c r="K253" s="217"/>
      <c r="L253" s="217"/>
      <c r="M253" s="15"/>
      <c r="N253" s="15"/>
    </row>
    <row r="254" spans="2:14" ht="24.75" customHeight="1">
      <c r="B254" s="217" t="s">
        <v>816</v>
      </c>
      <c r="C254" s="217"/>
      <c r="D254" s="217"/>
      <c r="E254" s="217"/>
      <c r="F254" s="217"/>
      <c r="G254" s="217"/>
      <c r="H254" s="217"/>
      <c r="I254" s="217"/>
      <c r="J254" s="217"/>
      <c r="K254" s="217"/>
      <c r="L254" s="217"/>
      <c r="M254" s="15"/>
      <c r="N254" s="15"/>
    </row>
    <row r="255" spans="2:14" ht="24.75" customHeight="1">
      <c r="B255" s="219" t="s">
        <v>640</v>
      </c>
      <c r="C255" s="219"/>
      <c r="D255" s="219"/>
      <c r="E255" s="219"/>
      <c r="F255" s="219"/>
      <c r="G255" s="219"/>
      <c r="H255" s="219"/>
      <c r="I255" s="219"/>
      <c r="J255" s="219"/>
      <c r="K255" s="219"/>
      <c r="L255" s="219"/>
      <c r="M255" s="15"/>
      <c r="N255" s="15"/>
    </row>
    <row r="256" spans="2:14" ht="24.75" customHeight="1"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15"/>
      <c r="N256" s="15"/>
    </row>
    <row r="257" spans="2:14" ht="24.75" customHeight="1">
      <c r="B257" s="33"/>
      <c r="C257" s="33"/>
      <c r="D257" s="33"/>
      <c r="E257" s="33"/>
      <c r="F257" s="92"/>
      <c r="G257" s="107" t="s">
        <v>130</v>
      </c>
      <c r="H257" s="107"/>
      <c r="I257" s="85"/>
      <c r="J257" s="92"/>
      <c r="K257" s="107" t="s">
        <v>392</v>
      </c>
      <c r="L257" s="92"/>
      <c r="M257" s="15"/>
      <c r="N257" s="15"/>
    </row>
    <row r="258" spans="1:14" ht="24.75" customHeight="1">
      <c r="A258" s="15"/>
      <c r="B258" s="15"/>
      <c r="C258" s="15"/>
      <c r="D258" s="15"/>
      <c r="E258" s="15"/>
      <c r="F258" s="85"/>
      <c r="G258" s="105" t="s">
        <v>92</v>
      </c>
      <c r="H258" s="175"/>
      <c r="I258" s="19"/>
      <c r="K258" s="105" t="s">
        <v>92</v>
      </c>
      <c r="L258" s="20"/>
      <c r="M258" s="15"/>
      <c r="N258" s="15"/>
    </row>
    <row r="259" spans="2:12" s="1" customFormat="1" ht="24.75" customHeight="1">
      <c r="B259" s="1" t="s">
        <v>767</v>
      </c>
      <c r="E259" s="61"/>
      <c r="F259" s="73">
        <v>-6517099.92</v>
      </c>
      <c r="G259" s="61"/>
      <c r="H259" s="73">
        <v>5000000</v>
      </c>
      <c r="I259" s="75"/>
      <c r="J259" s="76">
        <v>-6517099.92</v>
      </c>
      <c r="K259" s="73"/>
      <c r="L259" s="73">
        <v>5000000</v>
      </c>
    </row>
    <row r="260" spans="2:12" s="1" customFormat="1" ht="24.75" customHeight="1">
      <c r="B260" s="1" t="s">
        <v>215</v>
      </c>
      <c r="E260" s="61"/>
      <c r="F260" s="73">
        <v>-3061753.79</v>
      </c>
      <c r="G260" s="61"/>
      <c r="H260" s="73">
        <v>-4285183.49</v>
      </c>
      <c r="I260" s="75"/>
      <c r="J260" s="76">
        <v>-3083253.79</v>
      </c>
      <c r="K260" s="73"/>
      <c r="L260" s="73">
        <v>-4285183.49</v>
      </c>
    </row>
    <row r="261" spans="2:12" s="1" customFormat="1" ht="24.75" customHeight="1">
      <c r="B261" s="1" t="s">
        <v>216</v>
      </c>
      <c r="E261" s="61"/>
      <c r="F261" s="75"/>
      <c r="G261" s="61"/>
      <c r="H261" s="62"/>
      <c r="I261" s="61"/>
      <c r="L261" s="59"/>
    </row>
    <row r="262" spans="2:12" s="1" customFormat="1" ht="24.75" customHeight="1">
      <c r="B262" s="1" t="s">
        <v>217</v>
      </c>
      <c r="E262" s="61"/>
      <c r="F262" s="76">
        <v>29979243.93</v>
      </c>
      <c r="G262" s="61"/>
      <c r="H262" s="76">
        <v>-8682815.85</v>
      </c>
      <c r="I262" s="75"/>
      <c r="J262" s="76">
        <v>36190401.26</v>
      </c>
      <c r="K262" s="73"/>
      <c r="L262" s="73">
        <v>12401081.65</v>
      </c>
    </row>
    <row r="263" spans="2:12" s="1" customFormat="1" ht="24.75" customHeight="1">
      <c r="B263" s="1" t="s">
        <v>218</v>
      </c>
      <c r="E263" s="61"/>
      <c r="F263" s="76">
        <v>8077563.5</v>
      </c>
      <c r="G263" s="61"/>
      <c r="H263" s="76">
        <v>801381.81</v>
      </c>
      <c r="I263" s="75"/>
      <c r="J263" s="76">
        <v>8077563.5</v>
      </c>
      <c r="K263" s="73"/>
      <c r="L263" s="73">
        <v>801381.81</v>
      </c>
    </row>
    <row r="264" spans="2:12" s="1" customFormat="1" ht="24.75" customHeight="1">
      <c r="B264" s="1" t="s">
        <v>479</v>
      </c>
      <c r="E264" s="61"/>
      <c r="F264" s="76"/>
      <c r="G264" s="61"/>
      <c r="H264" s="76"/>
      <c r="I264" s="75"/>
      <c r="J264" s="76"/>
      <c r="K264" s="73"/>
      <c r="L264" s="73"/>
    </row>
    <row r="265" spans="2:12" s="1" customFormat="1" ht="24.75" customHeight="1">
      <c r="B265" s="1" t="s">
        <v>480</v>
      </c>
      <c r="E265" s="61"/>
      <c r="F265" s="76">
        <v>3806125</v>
      </c>
      <c r="G265" s="61"/>
      <c r="H265" s="76">
        <v>0</v>
      </c>
      <c r="I265" s="75"/>
      <c r="J265" s="76">
        <v>0</v>
      </c>
      <c r="K265" s="73"/>
      <c r="L265" s="73">
        <v>0</v>
      </c>
    </row>
    <row r="266" spans="2:12" s="1" customFormat="1" ht="24.75" customHeight="1">
      <c r="B266" s="1" t="s">
        <v>219</v>
      </c>
      <c r="E266" s="61"/>
      <c r="F266" s="76">
        <v>-4373678.97</v>
      </c>
      <c r="G266" s="61"/>
      <c r="H266" s="76">
        <v>2304465.37</v>
      </c>
      <c r="I266" s="75"/>
      <c r="J266" s="76">
        <v>-2474702.51</v>
      </c>
      <c r="K266" s="73"/>
      <c r="L266" s="73">
        <v>2304465.37</v>
      </c>
    </row>
    <row r="267" spans="2:12" s="1" customFormat="1" ht="24.75" customHeight="1">
      <c r="B267" s="1" t="s">
        <v>763</v>
      </c>
      <c r="E267" s="61"/>
      <c r="F267" s="76">
        <v>-2610851.78</v>
      </c>
      <c r="G267" s="61"/>
      <c r="H267" s="76">
        <v>-5368789.39</v>
      </c>
      <c r="I267" s="75"/>
      <c r="J267" s="76">
        <v>0</v>
      </c>
      <c r="K267" s="73"/>
      <c r="L267" s="73">
        <v>-1351742.93</v>
      </c>
    </row>
    <row r="268" spans="2:12" s="1" customFormat="1" ht="24.75" customHeight="1">
      <c r="B268" s="1" t="s">
        <v>220</v>
      </c>
      <c r="E268" s="61"/>
      <c r="F268" s="76">
        <v>-1599727.08</v>
      </c>
      <c r="G268" s="61"/>
      <c r="H268" s="76">
        <v>8191450.57</v>
      </c>
      <c r="I268" s="75"/>
      <c r="J268" s="76">
        <v>-1884192.35</v>
      </c>
      <c r="K268" s="73"/>
      <c r="L268" s="76">
        <v>-1183022.48</v>
      </c>
    </row>
    <row r="269" spans="2:12" s="1" customFormat="1" ht="24.75" customHeight="1">
      <c r="B269" s="1" t="s">
        <v>419</v>
      </c>
      <c r="E269" s="61"/>
      <c r="F269" s="76">
        <v>495735.28</v>
      </c>
      <c r="G269" s="61"/>
      <c r="H269" s="76">
        <v>0</v>
      </c>
      <c r="I269" s="75"/>
      <c r="J269" s="76">
        <v>0</v>
      </c>
      <c r="K269" s="73"/>
      <c r="L269" s="76">
        <v>0</v>
      </c>
    </row>
    <row r="270" spans="2:12" s="1" customFormat="1" ht="24.75" customHeight="1">
      <c r="B270" s="1" t="s">
        <v>221</v>
      </c>
      <c r="E270" s="61"/>
      <c r="F270" s="76">
        <v>2384116.54</v>
      </c>
      <c r="G270" s="61"/>
      <c r="H270" s="76">
        <v>2381728.96</v>
      </c>
      <c r="I270" s="75"/>
      <c r="J270" s="76">
        <v>2384116.54</v>
      </c>
      <c r="K270" s="73"/>
      <c r="L270" s="73">
        <v>2381728.96</v>
      </c>
    </row>
    <row r="271" spans="2:12" s="1" customFormat="1" ht="24.75" customHeight="1">
      <c r="B271" s="1" t="s">
        <v>48</v>
      </c>
      <c r="E271" s="61"/>
      <c r="F271" s="76">
        <v>-817106.06</v>
      </c>
      <c r="G271" s="61"/>
      <c r="H271" s="76">
        <v>3218881.47</v>
      </c>
      <c r="I271" s="75"/>
      <c r="J271" s="73">
        <v>0</v>
      </c>
      <c r="K271" s="73"/>
      <c r="L271" s="73">
        <v>0</v>
      </c>
    </row>
    <row r="272" spans="2:12" s="1" customFormat="1" ht="24.75" customHeight="1">
      <c r="B272" s="1" t="s">
        <v>768</v>
      </c>
      <c r="E272" s="61"/>
      <c r="F272" s="76">
        <v>0</v>
      </c>
      <c r="G272" s="61"/>
      <c r="H272" s="76">
        <v>-1100000</v>
      </c>
      <c r="I272" s="75"/>
      <c r="J272" s="76">
        <v>0</v>
      </c>
      <c r="K272" s="73"/>
      <c r="L272" s="73">
        <v>-1100000</v>
      </c>
    </row>
    <row r="273" spans="2:12" s="1" customFormat="1" ht="24.75" customHeight="1">
      <c r="B273" s="1" t="s">
        <v>745</v>
      </c>
      <c r="E273" s="61"/>
      <c r="F273" s="78">
        <v>4000388.54</v>
      </c>
      <c r="G273" s="61"/>
      <c r="H273" s="78">
        <v>2215972.72</v>
      </c>
      <c r="I273" s="75"/>
      <c r="J273" s="78">
        <v>4000388.54</v>
      </c>
      <c r="K273" s="73"/>
      <c r="L273" s="78">
        <v>2215972.72</v>
      </c>
    </row>
    <row r="274" spans="2:12" s="62" customFormat="1" ht="24.75" customHeight="1">
      <c r="B274" s="62" t="s">
        <v>477</v>
      </c>
      <c r="E274" s="61"/>
      <c r="F274" s="81"/>
      <c r="G274" s="61"/>
      <c r="H274" s="81"/>
      <c r="I274" s="75"/>
      <c r="J274" s="81"/>
      <c r="K274" s="75"/>
      <c r="L274" s="81"/>
    </row>
    <row r="275" spans="2:12" s="62" customFormat="1" ht="24.75" customHeight="1">
      <c r="B275" s="62" t="s">
        <v>478</v>
      </c>
      <c r="E275" s="61"/>
      <c r="F275" s="78">
        <f>SUM(F241:F273)</f>
        <v>-56936972.33000005</v>
      </c>
      <c r="G275" s="61"/>
      <c r="H275" s="78">
        <f>SUM(H241:H273)</f>
        <v>-11769389.039999958</v>
      </c>
      <c r="I275" s="75"/>
      <c r="J275" s="78">
        <f>SUM(J241:J273)</f>
        <v>-32250646.37000013</v>
      </c>
      <c r="K275" s="75"/>
      <c r="L275" s="77">
        <f>SUM(L241:L273)</f>
        <v>-38855720.09000006</v>
      </c>
    </row>
    <row r="276" spans="2:12" s="1" customFormat="1" ht="24.75" customHeight="1">
      <c r="B276" s="1" t="s">
        <v>764</v>
      </c>
      <c r="E276" s="62"/>
      <c r="F276" s="75"/>
      <c r="G276" s="62"/>
      <c r="H276" s="75"/>
      <c r="I276" s="75"/>
      <c r="J276" s="73"/>
      <c r="K276" s="73"/>
      <c r="L276" s="73"/>
    </row>
    <row r="277" spans="2:12" s="1" customFormat="1" ht="24.75" customHeight="1">
      <c r="B277" s="1" t="s">
        <v>769</v>
      </c>
      <c r="E277" s="61"/>
      <c r="F277" s="76">
        <v>0</v>
      </c>
      <c r="G277" s="61"/>
      <c r="H277" s="76">
        <v>-200000</v>
      </c>
      <c r="I277" s="75"/>
      <c r="J277" s="73">
        <v>0</v>
      </c>
      <c r="K277" s="73"/>
      <c r="L277" s="73">
        <v>0</v>
      </c>
    </row>
    <row r="278" spans="2:12" s="1" customFormat="1" ht="24.75" customHeight="1">
      <c r="B278" s="1" t="s">
        <v>770</v>
      </c>
      <c r="E278" s="61"/>
      <c r="F278" s="76">
        <v>-16563343.75</v>
      </c>
      <c r="G278" s="61"/>
      <c r="H278" s="76">
        <v>-15324947.93</v>
      </c>
      <c r="I278" s="75"/>
      <c r="J278" s="76">
        <v>-4935225.74</v>
      </c>
      <c r="K278" s="73"/>
      <c r="L278" s="76">
        <v>-5543612.05</v>
      </c>
    </row>
    <row r="279" spans="2:12" s="1" customFormat="1" ht="24.75" customHeight="1">
      <c r="B279" s="1" t="s">
        <v>222</v>
      </c>
      <c r="E279" s="61"/>
      <c r="F279" s="76">
        <v>86915.89</v>
      </c>
      <c r="G279" s="61"/>
      <c r="H279" s="76">
        <v>429430.2</v>
      </c>
      <c r="I279" s="75"/>
      <c r="J279" s="76">
        <v>86915.89</v>
      </c>
      <c r="K279" s="73"/>
      <c r="L279" s="76">
        <v>177093.75</v>
      </c>
    </row>
    <row r="280" spans="2:12" s="1" customFormat="1" ht="24.75" customHeight="1">
      <c r="B280" s="1" t="s">
        <v>481</v>
      </c>
      <c r="E280" s="61"/>
      <c r="F280" s="73"/>
      <c r="G280" s="61"/>
      <c r="H280" s="73"/>
      <c r="I280" s="75"/>
      <c r="J280" s="73"/>
      <c r="K280" s="73"/>
      <c r="L280" s="73"/>
    </row>
    <row r="281" spans="2:12" s="1" customFormat="1" ht="24.75" customHeight="1">
      <c r="B281" s="1" t="s">
        <v>482</v>
      </c>
      <c r="E281" s="61"/>
      <c r="F281" s="73">
        <v>0</v>
      </c>
      <c r="G281" s="61"/>
      <c r="H281" s="73">
        <v>8193757.38</v>
      </c>
      <c r="I281" s="75"/>
      <c r="J281" s="81">
        <v>0</v>
      </c>
      <c r="K281" s="73"/>
      <c r="L281" s="73">
        <v>-33050556</v>
      </c>
    </row>
    <row r="282" spans="2:12" s="1" customFormat="1" ht="24.75" customHeight="1">
      <c r="B282" s="1" t="s">
        <v>477</v>
      </c>
      <c r="E282" s="61"/>
      <c r="F282" s="188"/>
      <c r="G282" s="61"/>
      <c r="H282" s="188"/>
      <c r="I282" s="75"/>
      <c r="J282" s="189"/>
      <c r="K282" s="73"/>
      <c r="L282" s="188"/>
    </row>
    <row r="283" spans="2:12" s="1" customFormat="1" ht="24.75" customHeight="1">
      <c r="B283" s="1" t="s">
        <v>483</v>
      </c>
      <c r="E283" s="61"/>
      <c r="F283" s="78">
        <f>SUM(F277:F281)</f>
        <v>-16476427.86</v>
      </c>
      <c r="G283" s="61"/>
      <c r="H283" s="78">
        <f>SUM(H277:H281)</f>
        <v>-6901760.350000001</v>
      </c>
      <c r="I283" s="75"/>
      <c r="J283" s="78">
        <f>SUM(J277:J281)</f>
        <v>-4848309.850000001</v>
      </c>
      <c r="K283" s="73"/>
      <c r="L283" s="78">
        <f>SUM(L277:L281)</f>
        <v>-38417074.3</v>
      </c>
    </row>
    <row r="284" spans="5:12" s="1" customFormat="1" ht="24.75" customHeight="1">
      <c r="E284" s="61"/>
      <c r="F284" s="81"/>
      <c r="G284" s="61"/>
      <c r="H284" s="81"/>
      <c r="I284" s="75"/>
      <c r="J284" s="81"/>
      <c r="K284" s="73"/>
      <c r="L284" s="81"/>
    </row>
    <row r="285" spans="2:12" s="1" customFormat="1" ht="23.25">
      <c r="B285" s="220" t="s">
        <v>736</v>
      </c>
      <c r="C285" s="220"/>
      <c r="D285" s="220"/>
      <c r="E285" s="220"/>
      <c r="F285" s="220"/>
      <c r="G285" s="220"/>
      <c r="H285" s="220"/>
      <c r="I285" s="220"/>
      <c r="J285" s="220"/>
      <c r="K285" s="220"/>
      <c r="L285" s="220"/>
    </row>
    <row r="286" spans="1:11" s="1" customFormat="1" ht="23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4" ht="23.25">
      <c r="B287" s="217" t="s">
        <v>390</v>
      </c>
      <c r="C287" s="217"/>
      <c r="D287" s="217"/>
      <c r="E287" s="217"/>
      <c r="F287" s="217"/>
      <c r="G287" s="217"/>
      <c r="H287" s="217"/>
      <c r="I287" s="217"/>
      <c r="J287" s="217"/>
      <c r="K287" s="217"/>
      <c r="L287" s="217"/>
      <c r="M287" s="15"/>
      <c r="N287" s="15"/>
    </row>
    <row r="288" spans="2:14" ht="23.25">
      <c r="B288" s="217" t="s">
        <v>816</v>
      </c>
      <c r="C288" s="217"/>
      <c r="D288" s="217"/>
      <c r="E288" s="217"/>
      <c r="F288" s="217"/>
      <c r="G288" s="217"/>
      <c r="H288" s="217"/>
      <c r="I288" s="217"/>
      <c r="J288" s="217"/>
      <c r="K288" s="217"/>
      <c r="L288" s="217"/>
      <c r="M288" s="15"/>
      <c r="N288" s="15"/>
    </row>
    <row r="289" spans="2:14" ht="23.25">
      <c r="B289" s="219" t="s">
        <v>640</v>
      </c>
      <c r="C289" s="219"/>
      <c r="D289" s="219"/>
      <c r="E289" s="219"/>
      <c r="F289" s="219"/>
      <c r="G289" s="219"/>
      <c r="H289" s="219"/>
      <c r="I289" s="219"/>
      <c r="J289" s="219"/>
      <c r="K289" s="219"/>
      <c r="L289" s="219"/>
      <c r="M289" s="15"/>
      <c r="N289" s="15"/>
    </row>
    <row r="290" spans="2:14" ht="23.25"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15"/>
      <c r="N290" s="15"/>
    </row>
    <row r="291" spans="2:14" ht="23.25">
      <c r="B291" s="33"/>
      <c r="C291" s="33"/>
      <c r="D291" s="33"/>
      <c r="E291" s="33"/>
      <c r="F291" s="92"/>
      <c r="G291" s="107" t="s">
        <v>130</v>
      </c>
      <c r="H291" s="107"/>
      <c r="I291" s="85"/>
      <c r="J291" s="92"/>
      <c r="K291" s="107" t="s">
        <v>392</v>
      </c>
      <c r="L291" s="92"/>
      <c r="M291" s="15"/>
      <c r="N291" s="15"/>
    </row>
    <row r="292" spans="1:14" ht="23.25">
      <c r="A292" s="15"/>
      <c r="B292" s="15"/>
      <c r="C292" s="15"/>
      <c r="D292" s="15"/>
      <c r="E292" s="15"/>
      <c r="F292" s="85"/>
      <c r="G292" s="105" t="s">
        <v>92</v>
      </c>
      <c r="H292" s="175"/>
      <c r="I292" s="19"/>
      <c r="K292" s="105" t="s">
        <v>92</v>
      </c>
      <c r="L292" s="20"/>
      <c r="M292" s="15"/>
      <c r="N292" s="15"/>
    </row>
    <row r="293" spans="2:11" s="1" customFormat="1" ht="23.25">
      <c r="B293" s="1" t="s">
        <v>765</v>
      </c>
      <c r="E293" s="59"/>
      <c r="G293" s="59"/>
      <c r="I293" s="59"/>
      <c r="K293" s="59"/>
    </row>
    <row r="294" spans="2:12" s="1" customFormat="1" ht="23.25">
      <c r="B294" s="1" t="s">
        <v>484</v>
      </c>
      <c r="E294" s="59"/>
      <c r="F294" s="73">
        <v>4930209.4</v>
      </c>
      <c r="G294" s="59"/>
      <c r="H294" s="73">
        <v>-2704344.57</v>
      </c>
      <c r="I294" s="59"/>
      <c r="J294" s="73">
        <v>0</v>
      </c>
      <c r="K294" s="59"/>
      <c r="L294" s="73">
        <v>0</v>
      </c>
    </row>
    <row r="295" spans="2:11" s="1" customFormat="1" ht="23.25">
      <c r="B295" s="1" t="s">
        <v>485</v>
      </c>
      <c r="E295" s="59"/>
      <c r="G295" s="59"/>
      <c r="I295" s="59"/>
      <c r="K295" s="59"/>
    </row>
    <row r="296" spans="2:12" s="1" customFormat="1" ht="23.25">
      <c r="B296" s="1" t="s">
        <v>486</v>
      </c>
      <c r="E296" s="62"/>
      <c r="F296" s="76">
        <v>47715007.44</v>
      </c>
      <c r="G296" s="59"/>
      <c r="H296" s="76">
        <v>0</v>
      </c>
      <c r="I296" s="75"/>
      <c r="J296" s="73">
        <v>47715007.44</v>
      </c>
      <c r="K296" s="73"/>
      <c r="L296" s="73">
        <v>0</v>
      </c>
    </row>
    <row r="297" spans="2:12" s="1" customFormat="1" ht="23.25">
      <c r="B297" s="1" t="s">
        <v>487</v>
      </c>
      <c r="E297" s="62"/>
      <c r="F297" s="76"/>
      <c r="G297" s="59"/>
      <c r="H297" s="76"/>
      <c r="I297" s="75"/>
      <c r="J297" s="73"/>
      <c r="K297" s="73"/>
      <c r="L297" s="73"/>
    </row>
    <row r="298" spans="2:12" s="1" customFormat="1" ht="23.25">
      <c r="B298" s="1" t="s">
        <v>488</v>
      </c>
      <c r="E298" s="61"/>
      <c r="F298" s="76">
        <v>0</v>
      </c>
      <c r="G298" s="61"/>
      <c r="H298" s="76">
        <v>-10204294.15</v>
      </c>
      <c r="I298" s="75"/>
      <c r="J298" s="76">
        <v>0</v>
      </c>
      <c r="K298" s="73"/>
      <c r="L298" s="76">
        <v>-10204294.15</v>
      </c>
    </row>
    <row r="299" spans="2:12" s="1" customFormat="1" ht="23.25">
      <c r="B299" s="1" t="s">
        <v>223</v>
      </c>
      <c r="E299" s="61"/>
      <c r="F299" s="76"/>
      <c r="G299" s="61"/>
      <c r="H299" s="76"/>
      <c r="I299" s="75"/>
      <c r="J299" s="76"/>
      <c r="K299" s="73"/>
      <c r="L299" s="76"/>
    </row>
    <row r="300" spans="2:12" s="1" customFormat="1" ht="23.25">
      <c r="B300" s="1" t="s">
        <v>489</v>
      </c>
      <c r="E300" s="61"/>
      <c r="F300" s="76">
        <v>0</v>
      </c>
      <c r="G300" s="61"/>
      <c r="H300" s="76">
        <v>-115190000</v>
      </c>
      <c r="I300" s="75"/>
      <c r="J300" s="76">
        <v>9200000</v>
      </c>
      <c r="K300" s="73"/>
      <c r="L300" s="76">
        <v>-7320000</v>
      </c>
    </row>
    <row r="301" spans="2:12" s="1" customFormat="1" ht="23.25">
      <c r="B301" s="1" t="s">
        <v>771</v>
      </c>
      <c r="E301" s="61"/>
      <c r="F301" s="76">
        <v>0</v>
      </c>
      <c r="G301" s="61"/>
      <c r="H301" s="76">
        <v>139986464</v>
      </c>
      <c r="I301" s="75"/>
      <c r="J301" s="76">
        <v>0</v>
      </c>
      <c r="K301" s="73"/>
      <c r="L301" s="23">
        <v>148000000</v>
      </c>
    </row>
    <row r="302" spans="2:12" s="1" customFormat="1" ht="23.25">
      <c r="B302" s="1" t="s">
        <v>746</v>
      </c>
      <c r="E302" s="61"/>
      <c r="F302" s="76">
        <v>0</v>
      </c>
      <c r="G302" s="61"/>
      <c r="H302" s="76">
        <v>-55000000</v>
      </c>
      <c r="I302" s="75"/>
      <c r="J302" s="76">
        <v>0</v>
      </c>
      <c r="K302" s="73"/>
      <c r="L302" s="73">
        <v>-55000000</v>
      </c>
    </row>
    <row r="303" spans="2:12" s="1" customFormat="1" ht="23.25">
      <c r="B303" s="1" t="s">
        <v>693</v>
      </c>
      <c r="E303" s="61"/>
      <c r="F303" s="76">
        <v>34406034</v>
      </c>
      <c r="G303" s="61"/>
      <c r="H303" s="76">
        <v>80130000</v>
      </c>
      <c r="I303" s="75"/>
      <c r="J303" s="76"/>
      <c r="K303" s="73"/>
      <c r="L303" s="73">
        <v>0</v>
      </c>
    </row>
    <row r="304" spans="2:12" s="1" customFormat="1" ht="23.25">
      <c r="B304" s="1" t="s">
        <v>490</v>
      </c>
      <c r="E304" s="61"/>
      <c r="F304" s="78">
        <v>0</v>
      </c>
      <c r="G304" s="61"/>
      <c r="H304" s="78">
        <v>-41505175.45</v>
      </c>
      <c r="I304" s="75"/>
      <c r="J304" s="77">
        <v>0</v>
      </c>
      <c r="K304" s="73"/>
      <c r="L304" s="77">
        <v>-31545175.43</v>
      </c>
    </row>
    <row r="305" spans="2:12" s="62" customFormat="1" ht="23.25">
      <c r="B305" s="1" t="s">
        <v>477</v>
      </c>
      <c r="E305" s="61"/>
      <c r="F305" s="81"/>
      <c r="G305" s="61"/>
      <c r="H305" s="81"/>
      <c r="I305" s="75"/>
      <c r="J305" s="75"/>
      <c r="K305" s="75"/>
      <c r="L305" s="75"/>
    </row>
    <row r="306" spans="2:12" s="1" customFormat="1" ht="23.25">
      <c r="B306" s="1" t="s">
        <v>491</v>
      </c>
      <c r="E306" s="61"/>
      <c r="F306" s="78">
        <f>SUM(F294:F304)</f>
        <v>87051250.84</v>
      </c>
      <c r="G306" s="61"/>
      <c r="H306" s="78">
        <f>SUM(H294:H304)</f>
        <v>-4487350.170000002</v>
      </c>
      <c r="I306" s="75"/>
      <c r="J306" s="78">
        <f>SUM(J294:J304)</f>
        <v>56915007.44</v>
      </c>
      <c r="K306" s="73"/>
      <c r="L306" s="78">
        <f>SUM(L294:L304)</f>
        <v>43930530.419999994</v>
      </c>
    </row>
    <row r="307" spans="2:12" s="1" customFormat="1" ht="23.25">
      <c r="B307" s="1" t="s">
        <v>492</v>
      </c>
      <c r="E307" s="61"/>
      <c r="F307" s="81"/>
      <c r="G307" s="61"/>
      <c r="H307" s="81"/>
      <c r="I307" s="75"/>
      <c r="J307" s="81"/>
      <c r="K307" s="73"/>
      <c r="L307" s="81"/>
    </row>
    <row r="308" spans="2:12" s="1" customFormat="1" ht="23.25">
      <c r="B308" s="1" t="s">
        <v>493</v>
      </c>
      <c r="E308" s="61"/>
      <c r="F308" s="76">
        <f>+F275+F283+F306</f>
        <v>13637850.649999946</v>
      </c>
      <c r="G308" s="61"/>
      <c r="H308" s="76">
        <f>+H275+H283+H306</f>
        <v>-23158499.55999996</v>
      </c>
      <c r="I308" s="75"/>
      <c r="J308" s="76">
        <f>+J275+J283+J306</f>
        <v>19816051.219999865</v>
      </c>
      <c r="K308" s="73"/>
      <c r="L308" s="73">
        <f>+L275+L283+L306</f>
        <v>-33342263.970000066</v>
      </c>
    </row>
    <row r="309" spans="2:12" s="1" customFormat="1" ht="23.25">
      <c r="B309" s="1" t="s">
        <v>494</v>
      </c>
      <c r="E309" s="61"/>
      <c r="F309" s="76"/>
      <c r="G309" s="61"/>
      <c r="H309" s="76"/>
      <c r="I309" s="75"/>
      <c r="J309" s="76"/>
      <c r="K309" s="73"/>
      <c r="L309" s="73"/>
    </row>
    <row r="310" spans="2:12" s="1" customFormat="1" ht="23.25">
      <c r="B310" s="1" t="s">
        <v>495</v>
      </c>
      <c r="E310" s="61"/>
      <c r="F310" s="74">
        <v>72557144.12</v>
      </c>
      <c r="G310" s="61"/>
      <c r="H310" s="74">
        <v>43459960.11</v>
      </c>
      <c r="I310" s="75"/>
      <c r="J310" s="74">
        <v>31911689.6</v>
      </c>
      <c r="K310" s="73"/>
      <c r="L310" s="73">
        <v>43459960.11</v>
      </c>
    </row>
    <row r="311" spans="2:12" s="1" customFormat="1" ht="23.25">
      <c r="B311" s="1" t="s">
        <v>494</v>
      </c>
      <c r="E311" s="61"/>
      <c r="F311" s="190"/>
      <c r="G311" s="61"/>
      <c r="H311" s="190"/>
      <c r="I311" s="75"/>
      <c r="J311" s="190"/>
      <c r="K311" s="73"/>
      <c r="L311" s="188"/>
    </row>
    <row r="312" spans="2:12" s="1" customFormat="1" ht="24" thickBot="1">
      <c r="B312" s="1" t="s">
        <v>496</v>
      </c>
      <c r="E312" s="61"/>
      <c r="F312" s="176">
        <f>SUM(F308:F310)</f>
        <v>86194994.76999995</v>
      </c>
      <c r="G312" s="61"/>
      <c r="H312" s="176">
        <f>SUM(H308:H310)</f>
        <v>20301460.550000038</v>
      </c>
      <c r="I312" s="75"/>
      <c r="J312" s="176">
        <f>SUM(J308:J310)</f>
        <v>51727740.819999866</v>
      </c>
      <c r="K312" s="73"/>
      <c r="L312" s="176">
        <f>SUM(L308:L310)</f>
        <v>10117696.139999934</v>
      </c>
    </row>
    <row r="313" spans="2:12" s="1" customFormat="1" ht="24" thickTop="1">
      <c r="B313" s="1" t="s">
        <v>766</v>
      </c>
      <c r="E313" s="62"/>
      <c r="F313" s="62"/>
      <c r="G313" s="62"/>
      <c r="H313" s="75"/>
      <c r="I313" s="75"/>
      <c r="J313" s="73"/>
      <c r="K313" s="73"/>
      <c r="L313" s="73"/>
    </row>
    <row r="314" spans="2:12" s="1" customFormat="1" ht="23.25">
      <c r="B314" s="1" t="s">
        <v>435</v>
      </c>
      <c r="E314" s="62"/>
      <c r="F314" s="62"/>
      <c r="G314" s="62"/>
      <c r="H314" s="75"/>
      <c r="I314" s="75"/>
      <c r="J314" s="73"/>
      <c r="K314" s="73"/>
      <c r="L314" s="73"/>
    </row>
    <row r="315" spans="3:12" s="1" customFormat="1" ht="23.25">
      <c r="C315" s="1" t="s">
        <v>721</v>
      </c>
      <c r="E315" s="63"/>
      <c r="F315" s="26">
        <v>30582613.74</v>
      </c>
      <c r="G315" s="63"/>
      <c r="H315" s="82">
        <v>16409643</v>
      </c>
      <c r="I315" s="81"/>
      <c r="J315" s="83">
        <v>17473687.06</v>
      </c>
      <c r="K315" s="76"/>
      <c r="L315" s="76">
        <v>11761620.67</v>
      </c>
    </row>
    <row r="316" spans="3:12" s="1" customFormat="1" ht="23.25">
      <c r="C316" s="1" t="s">
        <v>732</v>
      </c>
      <c r="E316" s="61"/>
      <c r="F316" s="26">
        <v>6795607.86</v>
      </c>
      <c r="G316" s="61"/>
      <c r="H316" s="75">
        <v>4497894.83</v>
      </c>
      <c r="I316" s="75"/>
      <c r="J316" s="73">
        <v>3390748.75</v>
      </c>
      <c r="K316" s="73"/>
      <c r="L316" s="73">
        <v>2928008.46</v>
      </c>
    </row>
    <row r="317" spans="2:9" s="1" customFormat="1" ht="23.25">
      <c r="B317" s="1" t="s">
        <v>454</v>
      </c>
      <c r="E317" s="62"/>
      <c r="F317" s="62"/>
      <c r="G317" s="62"/>
      <c r="H317" s="62"/>
      <c r="I317" s="62"/>
    </row>
    <row r="318" spans="2:9" s="1" customFormat="1" ht="23.25">
      <c r="B318" s="1" t="s">
        <v>62</v>
      </c>
      <c r="E318" s="62"/>
      <c r="F318" s="62"/>
      <c r="G318" s="62"/>
      <c r="H318" s="62"/>
      <c r="I318" s="62"/>
    </row>
    <row r="319" spans="2:12" s="1" customFormat="1" ht="23.25">
      <c r="B319" s="1" t="s">
        <v>63</v>
      </c>
      <c r="E319" s="62"/>
      <c r="F319" s="62"/>
      <c r="G319" s="62"/>
      <c r="H319" s="62"/>
      <c r="I319" s="62"/>
      <c r="L319" s="23"/>
    </row>
    <row r="320" spans="5:12" s="1" customFormat="1" ht="6.75" customHeight="1">
      <c r="E320" s="62"/>
      <c r="F320" s="62"/>
      <c r="G320" s="62"/>
      <c r="H320" s="62"/>
      <c r="I320" s="62"/>
      <c r="L320" s="23"/>
    </row>
    <row r="321" spans="2:14" s="1" customFormat="1" ht="23.25">
      <c r="B321" s="2" t="s">
        <v>724</v>
      </c>
      <c r="E321" s="62"/>
      <c r="F321" s="62"/>
      <c r="G321" s="62"/>
      <c r="H321" s="62"/>
      <c r="I321" s="62"/>
      <c r="L321" s="24"/>
      <c r="M321" s="24"/>
      <c r="N321" s="24"/>
    </row>
    <row r="322" spans="5:9" ht="25.5" customHeight="1">
      <c r="E322" s="25"/>
      <c r="F322" s="25"/>
      <c r="G322" s="25"/>
      <c r="H322" s="25"/>
      <c r="I322" s="25"/>
    </row>
    <row r="323" spans="5:9" ht="25.5" customHeight="1">
      <c r="E323" s="25"/>
      <c r="F323" s="25"/>
      <c r="G323" s="25"/>
      <c r="H323" s="25"/>
      <c r="I323" s="25"/>
    </row>
  </sheetData>
  <sheetProtection password="CC7A" sheet="1" objects="1" scenarios="1"/>
  <mergeCells count="39">
    <mergeCell ref="B183:L183"/>
    <mergeCell ref="B184:L184"/>
    <mergeCell ref="B185:L185"/>
    <mergeCell ref="B289:L289"/>
    <mergeCell ref="B285:L285"/>
    <mergeCell ref="B287:L287"/>
    <mergeCell ref="B288:L288"/>
    <mergeCell ref="B253:L253"/>
    <mergeCell ref="B254:L254"/>
    <mergeCell ref="B255:L255"/>
    <mergeCell ref="B85:L85"/>
    <mergeCell ref="B86:L86"/>
    <mergeCell ref="B84:L84"/>
    <mergeCell ref="B115:L115"/>
    <mergeCell ref="B114:L114"/>
    <mergeCell ref="B146:L146"/>
    <mergeCell ref="B83:L83"/>
    <mergeCell ref="C9:I9"/>
    <mergeCell ref="C10:I10"/>
    <mergeCell ref="C11:I11"/>
    <mergeCell ref="C12:I12"/>
    <mergeCell ref="B46:L46"/>
    <mergeCell ref="B47:L47"/>
    <mergeCell ref="B81:L81"/>
    <mergeCell ref="B14:L14"/>
    <mergeCell ref="B219:L219"/>
    <mergeCell ref="B251:L251"/>
    <mergeCell ref="B220:L220"/>
    <mergeCell ref="B221:L221"/>
    <mergeCell ref="B218:L218"/>
    <mergeCell ref="B44:L44"/>
    <mergeCell ref="B45:L45"/>
    <mergeCell ref="B116:L116"/>
    <mergeCell ref="B117:L117"/>
    <mergeCell ref="B182:L182"/>
    <mergeCell ref="B147:L147"/>
    <mergeCell ref="B112:L112"/>
    <mergeCell ref="B148:L148"/>
    <mergeCell ref="B149:L149"/>
  </mergeCells>
  <printOptions/>
  <pageMargins left="0.49" right="0.31" top="0.54" bottom="0.47" header="0.36" footer="0.28"/>
  <pageSetup horizontalDpi="180" verticalDpi="180" orientation="portrait" paperSize="9" scale="97" r:id="rId1"/>
  <rowBreaks count="4" manualBreakCount="4">
    <brk id="1" max="255" man="1"/>
    <brk id="12" max="255" man="1"/>
    <brk id="43" max="255" man="1"/>
    <brk id="1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zoomScale="85" zoomScaleNormal="85" workbookViewId="0" topLeftCell="G1">
      <selection activeCell="E37" sqref="E37"/>
    </sheetView>
  </sheetViews>
  <sheetFormatPr defaultColWidth="9.140625" defaultRowHeight="26.25" customHeight="1"/>
  <cols>
    <col min="1" max="1" width="0.71875" style="5" customWidth="1"/>
    <col min="2" max="3" width="9.00390625" style="5" customWidth="1"/>
    <col min="4" max="4" width="24.421875" style="5" customWidth="1"/>
    <col min="5" max="5" width="9.140625" style="5" customWidth="1"/>
    <col min="6" max="6" width="15.7109375" style="5" bestFit="1" customWidth="1"/>
    <col min="7" max="7" width="1.7109375" style="5" customWidth="1"/>
    <col min="8" max="8" width="15.00390625" style="5" customWidth="1"/>
    <col min="9" max="9" width="1.7109375" style="5" customWidth="1"/>
    <col min="10" max="10" width="14.421875" style="5" customWidth="1"/>
    <col min="11" max="11" width="1.7109375" style="5" customWidth="1"/>
    <col min="12" max="12" width="15.140625" style="5" customWidth="1"/>
    <col min="13" max="13" width="1.7109375" style="5" customWidth="1"/>
    <col min="14" max="14" width="15.28125" style="5" customWidth="1"/>
    <col min="15" max="15" width="1.7109375" style="5" customWidth="1"/>
    <col min="16" max="16" width="15.28125" style="5" customWidth="1"/>
    <col min="17" max="17" width="2.140625" style="5" customWidth="1"/>
    <col min="18" max="16384" width="9.140625" style="5" customWidth="1"/>
  </cols>
  <sheetData>
    <row r="1" spans="2:18" ht="24" customHeight="1">
      <c r="B1" s="223" t="s">
        <v>390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4"/>
      <c r="R1" s="4"/>
    </row>
    <row r="2" spans="2:16" ht="24" customHeight="1">
      <c r="B2" s="223" t="s">
        <v>752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</row>
    <row r="3" spans="2:16" ht="24" customHeight="1">
      <c r="B3" s="223" t="s">
        <v>655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</row>
    <row r="4" spans="2:16" ht="24" customHeight="1">
      <c r="B4" s="217" t="s">
        <v>458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</row>
    <row r="5" spans="1:16" ht="24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4"/>
    </row>
    <row r="6" spans="1:16" ht="24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P6" s="12" t="s">
        <v>738</v>
      </c>
    </row>
    <row r="7" spans="1:16" ht="24" customHeight="1">
      <c r="A7" s="3"/>
      <c r="B7" s="3"/>
      <c r="C7" s="3"/>
      <c r="D7" s="3"/>
      <c r="E7" s="3" t="s">
        <v>740</v>
      </c>
      <c r="F7" s="11" t="s">
        <v>718</v>
      </c>
      <c r="G7" s="11"/>
      <c r="H7" s="11" t="s">
        <v>174</v>
      </c>
      <c r="I7" s="11"/>
      <c r="J7" s="224" t="s">
        <v>720</v>
      </c>
      <c r="K7" s="224"/>
      <c r="L7" s="224"/>
      <c r="M7" s="11"/>
      <c r="N7" s="11" t="s">
        <v>726</v>
      </c>
      <c r="O7" s="11"/>
      <c r="P7" s="10" t="s">
        <v>734</v>
      </c>
    </row>
    <row r="8" spans="1:16" ht="24" customHeight="1">
      <c r="A8" s="3"/>
      <c r="B8" s="3"/>
      <c r="C8" s="3"/>
      <c r="E8" s="3"/>
      <c r="F8" s="57" t="s">
        <v>719</v>
      </c>
      <c r="G8" s="57"/>
      <c r="H8" s="57" t="s">
        <v>434</v>
      </c>
      <c r="I8" s="57"/>
      <c r="J8" s="57" t="s">
        <v>175</v>
      </c>
      <c r="K8" s="57"/>
      <c r="L8" s="57" t="s">
        <v>737</v>
      </c>
      <c r="M8" s="57"/>
      <c r="N8" s="57" t="s">
        <v>579</v>
      </c>
      <c r="O8" s="57"/>
      <c r="P8" s="144"/>
    </row>
    <row r="9" spans="1:16" ht="24" customHeight="1">
      <c r="A9" s="3"/>
      <c r="B9" s="3"/>
      <c r="C9" s="3"/>
      <c r="E9" s="3"/>
      <c r="F9" s="13"/>
      <c r="G9" s="13"/>
      <c r="H9" s="13" t="s">
        <v>313</v>
      </c>
      <c r="I9" s="13"/>
      <c r="J9" s="13"/>
      <c r="K9" s="13"/>
      <c r="L9" s="13"/>
      <c r="M9" s="13"/>
      <c r="N9" s="13"/>
      <c r="O9" s="13"/>
      <c r="P9" s="14"/>
    </row>
    <row r="10" spans="2:16" ht="24" customHeight="1">
      <c r="B10" s="2" t="s">
        <v>467</v>
      </c>
      <c r="C10" s="2"/>
      <c r="D10" s="2"/>
      <c r="E10" s="2"/>
      <c r="F10" s="70">
        <v>5000000</v>
      </c>
      <c r="G10" s="70"/>
      <c r="H10" s="70">
        <v>0</v>
      </c>
      <c r="I10" s="70"/>
      <c r="J10" s="70">
        <v>0</v>
      </c>
      <c r="K10" s="70"/>
      <c r="L10" s="70">
        <v>59584457.69</v>
      </c>
      <c r="M10" s="70"/>
      <c r="N10" s="70">
        <v>0</v>
      </c>
      <c r="O10" s="71"/>
      <c r="P10" s="70">
        <f aca="true" t="shared" si="0" ref="P10:P17">+F10+H10+J10+L10+N10</f>
        <v>64584457.69</v>
      </c>
    </row>
    <row r="11" spans="2:16" ht="24" customHeight="1">
      <c r="B11" s="2" t="s">
        <v>300</v>
      </c>
      <c r="C11" s="2"/>
      <c r="D11" s="2"/>
      <c r="E11" s="53" t="s">
        <v>73</v>
      </c>
      <c r="F11" s="70">
        <v>148000000</v>
      </c>
      <c r="G11" s="70"/>
      <c r="H11" s="70">
        <v>186541112.75</v>
      </c>
      <c r="I11" s="70"/>
      <c r="J11" s="70">
        <v>0</v>
      </c>
      <c r="K11" s="70"/>
      <c r="L11" s="70">
        <v>0</v>
      </c>
      <c r="M11" s="70"/>
      <c r="N11" s="70">
        <v>0</v>
      </c>
      <c r="O11" s="71"/>
      <c r="P11" s="70">
        <f t="shared" si="0"/>
        <v>334541112.75</v>
      </c>
    </row>
    <row r="12" spans="2:16" ht="24" customHeight="1">
      <c r="B12" s="2" t="s">
        <v>173</v>
      </c>
      <c r="C12" s="2"/>
      <c r="D12" s="2"/>
      <c r="E12" s="53" t="s">
        <v>650</v>
      </c>
      <c r="F12" s="70">
        <v>0</v>
      </c>
      <c r="G12" s="70"/>
      <c r="H12" s="70">
        <v>0</v>
      </c>
      <c r="I12" s="70"/>
      <c r="J12" s="70">
        <v>3817714.99</v>
      </c>
      <c r="K12" s="70"/>
      <c r="L12" s="70">
        <v>-3817714.99</v>
      </c>
      <c r="M12" s="70"/>
      <c r="N12" s="70">
        <v>0</v>
      </c>
      <c r="O12" s="71"/>
      <c r="P12" s="70">
        <f t="shared" si="0"/>
        <v>0</v>
      </c>
    </row>
    <row r="13" spans="2:16" ht="24" customHeight="1">
      <c r="B13" s="2" t="s">
        <v>656</v>
      </c>
      <c r="C13" s="2"/>
      <c r="D13" s="2"/>
      <c r="E13" s="53"/>
      <c r="F13" s="70">
        <v>0</v>
      </c>
      <c r="G13" s="70"/>
      <c r="H13" s="70">
        <v>0</v>
      </c>
      <c r="I13" s="70"/>
      <c r="J13" s="70">
        <v>0</v>
      </c>
      <c r="K13" s="70"/>
      <c r="L13" s="70">
        <v>0</v>
      </c>
      <c r="M13" s="70"/>
      <c r="N13" s="70">
        <v>24681.48</v>
      </c>
      <c r="O13" s="71"/>
      <c r="P13" s="70">
        <f t="shared" si="0"/>
        <v>24681.48</v>
      </c>
    </row>
    <row r="14" spans="2:16" ht="24" customHeight="1">
      <c r="B14" s="2" t="s">
        <v>652</v>
      </c>
      <c r="C14" s="2"/>
      <c r="D14" s="2"/>
      <c r="E14" s="58"/>
      <c r="F14" s="70">
        <v>0</v>
      </c>
      <c r="G14" s="70"/>
      <c r="H14" s="70">
        <v>0</v>
      </c>
      <c r="I14" s="70"/>
      <c r="J14" s="70">
        <v>0</v>
      </c>
      <c r="K14" s="70"/>
      <c r="L14" s="70">
        <f>+งบ!L212</f>
        <v>39129130.82999993</v>
      </c>
      <c r="M14" s="70"/>
      <c r="N14" s="70">
        <v>-24668.49</v>
      </c>
      <c r="O14" s="71"/>
      <c r="P14" s="70">
        <f t="shared" si="0"/>
        <v>39104462.33999993</v>
      </c>
    </row>
    <row r="15" spans="2:16" ht="24" customHeight="1">
      <c r="B15" s="2" t="s">
        <v>468</v>
      </c>
      <c r="C15" s="2"/>
      <c r="D15" s="2"/>
      <c r="E15" s="58"/>
      <c r="F15" s="70">
        <v>0</v>
      </c>
      <c r="G15" s="70"/>
      <c r="H15" s="70">
        <v>0</v>
      </c>
      <c r="I15" s="70"/>
      <c r="J15" s="70">
        <v>0</v>
      </c>
      <c r="K15" s="70"/>
      <c r="L15" s="70">
        <v>0</v>
      </c>
      <c r="M15" s="70"/>
      <c r="N15" s="70">
        <v>39960000</v>
      </c>
      <c r="O15" s="71"/>
      <c r="P15" s="70">
        <f t="shared" si="0"/>
        <v>39960000</v>
      </c>
    </row>
    <row r="16" spans="2:16" ht="24" customHeight="1">
      <c r="B16" s="2" t="s">
        <v>42</v>
      </c>
      <c r="C16" s="2"/>
      <c r="D16" s="2"/>
      <c r="E16" s="201" t="s">
        <v>651</v>
      </c>
      <c r="F16" s="70">
        <v>0</v>
      </c>
      <c r="G16" s="70"/>
      <c r="H16" s="70">
        <v>0</v>
      </c>
      <c r="I16" s="70"/>
      <c r="J16" s="70">
        <v>0</v>
      </c>
      <c r="K16" s="70"/>
      <c r="L16" s="70">
        <v>-55000000</v>
      </c>
      <c r="M16" s="70"/>
      <c r="N16" s="70">
        <v>0</v>
      </c>
      <c r="O16" s="71"/>
      <c r="P16" s="70">
        <f t="shared" si="0"/>
        <v>-55000000</v>
      </c>
    </row>
    <row r="17" spans="2:16" ht="24" customHeight="1">
      <c r="B17" s="2" t="s">
        <v>41</v>
      </c>
      <c r="C17" s="2"/>
      <c r="D17" s="2"/>
      <c r="E17" s="201" t="s">
        <v>651</v>
      </c>
      <c r="F17" s="70">
        <v>0</v>
      </c>
      <c r="G17" s="70"/>
      <c r="H17" s="70">
        <v>0</v>
      </c>
      <c r="I17" s="70"/>
      <c r="J17" s="70">
        <v>0</v>
      </c>
      <c r="K17" s="70"/>
      <c r="L17" s="70">
        <v>0</v>
      </c>
      <c r="M17" s="70"/>
      <c r="N17" s="70">
        <v>-100.02</v>
      </c>
      <c r="O17" s="71"/>
      <c r="P17" s="70">
        <f t="shared" si="0"/>
        <v>-100.02</v>
      </c>
    </row>
    <row r="18" spans="2:16" ht="24" customHeight="1">
      <c r="B18" s="2" t="s">
        <v>654</v>
      </c>
      <c r="C18" s="2"/>
      <c r="D18" s="2"/>
      <c r="E18" s="58"/>
      <c r="F18" s="110">
        <f>SUM(F10:F17)</f>
        <v>153000000</v>
      </c>
      <c r="G18" s="70"/>
      <c r="H18" s="110">
        <f>SUM(H10:H17)</f>
        <v>186541112.75</v>
      </c>
      <c r="I18" s="70"/>
      <c r="J18" s="110">
        <f>SUM(J10:J17)</f>
        <v>3817714.99</v>
      </c>
      <c r="K18" s="70"/>
      <c r="L18" s="110">
        <f>SUM(L10:L17)</f>
        <v>39895873.52999993</v>
      </c>
      <c r="M18" s="70"/>
      <c r="N18" s="110">
        <f>SUM(N10:N17)</f>
        <v>39959912.97</v>
      </c>
      <c r="O18" s="71"/>
      <c r="P18" s="110">
        <f>SUM(P10:P17)</f>
        <v>423214614.23999995</v>
      </c>
    </row>
    <row r="19" spans="1:16" s="56" customFormat="1" ht="24" customHeight="1">
      <c r="A19" s="8"/>
      <c r="B19" s="2" t="s">
        <v>652</v>
      </c>
      <c r="C19" s="180"/>
      <c r="D19" s="180"/>
      <c r="E19" s="180"/>
      <c r="F19" s="92">
        <v>0</v>
      </c>
      <c r="G19" s="8"/>
      <c r="H19" s="92">
        <v>0</v>
      </c>
      <c r="I19" s="8"/>
      <c r="J19" s="92">
        <v>0</v>
      </c>
      <c r="K19" s="8"/>
      <c r="L19" s="92">
        <v>37225168.95</v>
      </c>
      <c r="M19" s="8"/>
      <c r="N19" s="92">
        <v>-925754.32</v>
      </c>
      <c r="O19" s="7"/>
      <c r="P19" s="92">
        <f>+F19+H19+J19+L19+N19</f>
        <v>36299414.63</v>
      </c>
    </row>
    <row r="20" spans="1:16" s="56" customFormat="1" ht="24" customHeight="1">
      <c r="A20" s="8"/>
      <c r="B20" s="2" t="s">
        <v>675</v>
      </c>
      <c r="C20" s="180"/>
      <c r="D20" s="180"/>
      <c r="E20" s="180"/>
      <c r="F20" s="181">
        <f>SUM(F18:F19)</f>
        <v>153000000</v>
      </c>
      <c r="G20" s="8"/>
      <c r="H20" s="181">
        <f>SUM(H18:H19)</f>
        <v>186541112.75</v>
      </c>
      <c r="I20" s="8"/>
      <c r="J20" s="181">
        <f>SUM(J18:J19)</f>
        <v>3817714.99</v>
      </c>
      <c r="K20" s="8"/>
      <c r="L20" s="181">
        <f>SUM(L18:L19)</f>
        <v>77121042.47999993</v>
      </c>
      <c r="M20" s="8"/>
      <c r="N20" s="181">
        <f>SUM(N18:N19)</f>
        <v>39034158.65</v>
      </c>
      <c r="O20" s="7"/>
      <c r="P20" s="181">
        <f>SUM(P18:P19)</f>
        <v>459514028.86999995</v>
      </c>
    </row>
    <row r="21" spans="1:16" s="56" customFormat="1" ht="24" customHeight="1">
      <c r="A21" s="8"/>
      <c r="B21" s="2" t="s">
        <v>173</v>
      </c>
      <c r="C21" s="180"/>
      <c r="D21" s="180"/>
      <c r="E21" s="200" t="s">
        <v>402</v>
      </c>
      <c r="F21" s="70">
        <v>0</v>
      </c>
      <c r="G21" s="8"/>
      <c r="H21" s="70">
        <v>0</v>
      </c>
      <c r="I21" s="8"/>
      <c r="J21" s="70">
        <v>1569562.03</v>
      </c>
      <c r="K21" s="8"/>
      <c r="L21" s="70">
        <v>-1569562.03</v>
      </c>
      <c r="M21" s="8"/>
      <c r="N21" s="70">
        <v>0</v>
      </c>
      <c r="O21" s="7"/>
      <c r="P21" s="70">
        <f>+F21+H21+J21+L21+N21</f>
        <v>0</v>
      </c>
    </row>
    <row r="22" spans="1:16" s="56" customFormat="1" ht="24" customHeight="1">
      <c r="A22" s="8"/>
      <c r="B22" s="2" t="s">
        <v>652</v>
      </c>
      <c r="C22" s="180"/>
      <c r="D22" s="180"/>
      <c r="E22" s="180"/>
      <c r="F22" s="92">
        <v>0</v>
      </c>
      <c r="G22" s="8"/>
      <c r="H22" s="92">
        <v>0</v>
      </c>
      <c r="I22" s="8"/>
      <c r="J22" s="92">
        <v>0</v>
      </c>
      <c r="K22" s="8"/>
      <c r="L22" s="92">
        <f>+งบ!J212</f>
        <v>31391240.519999884</v>
      </c>
      <c r="M22" s="8"/>
      <c r="N22" s="92">
        <v>-945046.37</v>
      </c>
      <c r="O22" s="7"/>
      <c r="P22" s="70">
        <f>+F22+H22+J22+L22+N22</f>
        <v>30446194.149999883</v>
      </c>
    </row>
    <row r="23" spans="1:16" s="56" customFormat="1" ht="24" customHeight="1" thickBot="1">
      <c r="A23" s="8"/>
      <c r="B23" s="2" t="s">
        <v>653</v>
      </c>
      <c r="C23" s="180"/>
      <c r="D23" s="180"/>
      <c r="E23" s="180"/>
      <c r="F23" s="185">
        <f>SUM(F20:F22)</f>
        <v>153000000</v>
      </c>
      <c r="G23" s="8"/>
      <c r="H23" s="185">
        <f>SUM(H20:H22)</f>
        <v>186541112.75</v>
      </c>
      <c r="I23" s="8"/>
      <c r="J23" s="185">
        <f>SUM(J20:J22)</f>
        <v>5387277.0200000005</v>
      </c>
      <c r="K23" s="8"/>
      <c r="L23" s="185">
        <f>SUM(L20:L22)</f>
        <v>106942720.96999982</v>
      </c>
      <c r="M23" s="8"/>
      <c r="N23" s="185">
        <f>SUM(N20:N22)</f>
        <v>38089112.28</v>
      </c>
      <c r="O23" s="7"/>
      <c r="P23" s="185">
        <f>SUM(P20:P22)</f>
        <v>489960223.0199998</v>
      </c>
    </row>
    <row r="24" spans="1:16" ht="24" customHeight="1" thickTop="1">
      <c r="A24" s="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24" customHeight="1">
      <c r="A25" s="2"/>
      <c r="B25" s="2" t="s">
        <v>724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24" customHeight="1">
      <c r="A26" s="2"/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3:18" ht="24.75" customHeight="1">
      <c r="C27" s="223" t="s">
        <v>390</v>
      </c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3"/>
      <c r="P27" s="3"/>
      <c r="Q27" s="4"/>
      <c r="R27" s="4"/>
    </row>
    <row r="28" spans="3:16" ht="24.75" customHeight="1">
      <c r="C28" s="223" t="s">
        <v>774</v>
      </c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3"/>
      <c r="P28" s="3"/>
    </row>
    <row r="29" spans="3:16" ht="24.75" customHeight="1">
      <c r="C29" s="223" t="s">
        <v>655</v>
      </c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53"/>
      <c r="P29" s="53"/>
    </row>
    <row r="30" spans="3:16" ht="24.75" customHeight="1">
      <c r="C30" s="217" t="s">
        <v>458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33"/>
      <c r="P30" s="33"/>
    </row>
    <row r="31" spans="1:16" ht="24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  <c r="P31" s="4"/>
    </row>
    <row r="32" spans="1:16" ht="24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2" t="s">
        <v>738</v>
      </c>
      <c r="O32" s="56"/>
      <c r="P32" s="69"/>
    </row>
    <row r="33" spans="1:15" ht="24.75" customHeight="1">
      <c r="A33" s="3"/>
      <c r="B33" s="3"/>
      <c r="C33" s="3"/>
      <c r="D33" s="3"/>
      <c r="E33" s="3" t="s">
        <v>740</v>
      </c>
      <c r="F33" s="11" t="s">
        <v>718</v>
      </c>
      <c r="G33" s="11"/>
      <c r="H33" s="11" t="s">
        <v>174</v>
      </c>
      <c r="I33" s="11"/>
      <c r="J33" s="224" t="s">
        <v>720</v>
      </c>
      <c r="K33" s="224"/>
      <c r="L33" s="224"/>
      <c r="M33" s="11"/>
      <c r="N33" s="10" t="s">
        <v>734</v>
      </c>
      <c r="O33" s="57"/>
    </row>
    <row r="34" spans="1:15" ht="24.75" customHeight="1">
      <c r="A34" s="3"/>
      <c r="B34" s="3"/>
      <c r="C34" s="3"/>
      <c r="E34" s="3"/>
      <c r="F34" s="57" t="s">
        <v>719</v>
      </c>
      <c r="G34" s="57"/>
      <c r="H34" s="57" t="s">
        <v>434</v>
      </c>
      <c r="I34" s="57"/>
      <c r="J34" s="57" t="s">
        <v>175</v>
      </c>
      <c r="K34" s="57"/>
      <c r="L34" s="57" t="s">
        <v>737</v>
      </c>
      <c r="M34" s="57"/>
      <c r="N34" s="144"/>
      <c r="O34" s="57"/>
    </row>
    <row r="35" spans="1:15" ht="24.75" customHeight="1">
      <c r="A35" s="3"/>
      <c r="B35" s="3"/>
      <c r="C35" s="3"/>
      <c r="E35" s="3"/>
      <c r="F35" s="13"/>
      <c r="G35" s="13"/>
      <c r="H35" s="13" t="s">
        <v>313</v>
      </c>
      <c r="I35" s="13"/>
      <c r="J35" s="13"/>
      <c r="K35" s="13"/>
      <c r="L35" s="13"/>
      <c r="M35" s="13"/>
      <c r="N35" s="14"/>
      <c r="O35" s="57"/>
    </row>
    <row r="36" spans="3:15" ht="24.75" customHeight="1">
      <c r="C36" s="2" t="s">
        <v>467</v>
      </c>
      <c r="D36" s="4"/>
      <c r="E36" s="4"/>
      <c r="F36" s="85">
        <v>5000000</v>
      </c>
      <c r="G36" s="85"/>
      <c r="H36" s="85">
        <v>0</v>
      </c>
      <c r="I36" s="85"/>
      <c r="J36" s="85">
        <v>0</v>
      </c>
      <c r="K36" s="85"/>
      <c r="L36" s="85">
        <v>59584457.69</v>
      </c>
      <c r="M36" s="85"/>
      <c r="N36" s="70">
        <f>SUM(F36:M36)</f>
        <v>64584457.69</v>
      </c>
      <c r="O36" s="4"/>
    </row>
    <row r="37" spans="3:15" ht="24.75" customHeight="1">
      <c r="C37" s="2" t="s">
        <v>300</v>
      </c>
      <c r="D37" s="2"/>
      <c r="E37" s="53" t="s">
        <v>73</v>
      </c>
      <c r="F37" s="70">
        <v>148000000</v>
      </c>
      <c r="G37" s="70"/>
      <c r="H37" s="70">
        <v>186541112.75</v>
      </c>
      <c r="I37" s="70"/>
      <c r="J37" s="70">
        <v>0</v>
      </c>
      <c r="K37" s="70"/>
      <c r="L37" s="70">
        <v>0</v>
      </c>
      <c r="M37" s="70"/>
      <c r="N37" s="70">
        <f>SUM(F37:M37)</f>
        <v>334541112.75</v>
      </c>
      <c r="O37" s="7"/>
    </row>
    <row r="38" spans="3:15" ht="24.75" customHeight="1">
      <c r="C38" s="2" t="s">
        <v>173</v>
      </c>
      <c r="D38" s="2"/>
      <c r="E38" s="53" t="s">
        <v>650</v>
      </c>
      <c r="F38" s="70">
        <v>0</v>
      </c>
      <c r="G38" s="70"/>
      <c r="H38" s="70">
        <v>0</v>
      </c>
      <c r="I38" s="70"/>
      <c r="J38" s="70">
        <v>3817714.99</v>
      </c>
      <c r="K38" s="70"/>
      <c r="L38" s="70">
        <v>-3817714.99</v>
      </c>
      <c r="M38" s="70"/>
      <c r="N38" s="70">
        <f>SUM(F38:M38)</f>
        <v>0</v>
      </c>
      <c r="O38" s="7"/>
    </row>
    <row r="39" spans="3:15" ht="24.75" customHeight="1">
      <c r="C39" s="2" t="s">
        <v>652</v>
      </c>
      <c r="D39" s="2"/>
      <c r="E39" s="58"/>
      <c r="F39" s="70">
        <v>0</v>
      </c>
      <c r="G39" s="70"/>
      <c r="H39" s="70">
        <v>0</v>
      </c>
      <c r="I39" s="70"/>
      <c r="J39" s="70">
        <v>0</v>
      </c>
      <c r="K39" s="70"/>
      <c r="L39" s="70">
        <f>+งบ!L212</f>
        <v>39129130.82999993</v>
      </c>
      <c r="M39" s="70"/>
      <c r="N39" s="70">
        <f>SUM(F39:M39)</f>
        <v>39129130.82999993</v>
      </c>
      <c r="O39" s="7"/>
    </row>
    <row r="40" spans="3:15" ht="24.75" customHeight="1">
      <c r="C40" s="2" t="s">
        <v>42</v>
      </c>
      <c r="D40" s="2"/>
      <c r="E40" s="201" t="s">
        <v>651</v>
      </c>
      <c r="F40" s="92">
        <v>0</v>
      </c>
      <c r="G40" s="70"/>
      <c r="H40" s="92">
        <v>0</v>
      </c>
      <c r="I40" s="70"/>
      <c r="J40" s="92">
        <v>0</v>
      </c>
      <c r="K40" s="70"/>
      <c r="L40" s="92">
        <v>-55000000</v>
      </c>
      <c r="M40" s="70"/>
      <c r="N40" s="92">
        <f>SUM(F40:M40)</f>
        <v>-55000000</v>
      </c>
      <c r="O40" s="7"/>
    </row>
    <row r="41" spans="1:16" ht="24.75" customHeight="1">
      <c r="A41" s="4"/>
      <c r="B41" s="2"/>
      <c r="C41" s="2" t="s">
        <v>654</v>
      </c>
      <c r="D41" s="2"/>
      <c r="E41" s="2"/>
      <c r="F41" s="186">
        <f>SUM(F36:F40)</f>
        <v>153000000</v>
      </c>
      <c r="G41" s="4"/>
      <c r="H41" s="186">
        <f>SUM(H36:H40)</f>
        <v>186541112.75</v>
      </c>
      <c r="I41" s="4"/>
      <c r="J41" s="186">
        <f>SUM(J36:J40)</f>
        <v>3817714.99</v>
      </c>
      <c r="K41" s="4"/>
      <c r="L41" s="186">
        <f>SUM(L36:L40)</f>
        <v>39895873.52999993</v>
      </c>
      <c r="M41" s="4"/>
      <c r="N41" s="186">
        <f>SUM(N36:N40)</f>
        <v>383254701.2699999</v>
      </c>
      <c r="O41" s="6"/>
      <c r="P41" s="4"/>
    </row>
    <row r="42" spans="3:16" ht="24.75" customHeight="1">
      <c r="C42" s="2" t="s">
        <v>652</v>
      </c>
      <c r="D42" s="4"/>
      <c r="E42" s="4"/>
      <c r="F42" s="92">
        <v>0</v>
      </c>
      <c r="G42" s="4"/>
      <c r="H42" s="92">
        <v>0</v>
      </c>
      <c r="I42" s="4"/>
      <c r="J42" s="92">
        <v>0</v>
      </c>
      <c r="K42" s="4"/>
      <c r="L42" s="92">
        <v>37225168.95</v>
      </c>
      <c r="M42" s="4"/>
      <c r="N42" s="92">
        <f>SUM(F42:M42)</f>
        <v>37225168.95</v>
      </c>
      <c r="O42" s="4"/>
      <c r="P42" s="4"/>
    </row>
    <row r="43" spans="1:16" ht="24.75" customHeight="1">
      <c r="A43" s="2"/>
      <c r="B43" s="4"/>
      <c r="C43" s="2" t="s">
        <v>675</v>
      </c>
      <c r="D43" s="4"/>
      <c r="E43" s="4"/>
      <c r="F43" s="183">
        <f>SUM(F41:F42)</f>
        <v>153000000</v>
      </c>
      <c r="G43" s="4"/>
      <c r="H43" s="183">
        <f>SUM(H41:H42)</f>
        <v>186541112.75</v>
      </c>
      <c r="I43" s="4"/>
      <c r="J43" s="183">
        <f>SUM(J41:J42)</f>
        <v>3817714.99</v>
      </c>
      <c r="K43" s="4"/>
      <c r="L43" s="183">
        <f>SUM(L41:L42)</f>
        <v>77121042.47999993</v>
      </c>
      <c r="M43" s="4"/>
      <c r="N43" s="183">
        <f>SUM(N41:N42)</f>
        <v>420479870.2199999</v>
      </c>
      <c r="O43" s="4"/>
      <c r="P43" s="4"/>
    </row>
    <row r="44" spans="1:16" ht="24.75" customHeight="1">
      <c r="A44" s="2"/>
      <c r="C44" s="2" t="s">
        <v>173</v>
      </c>
      <c r="D44" s="4"/>
      <c r="E44" s="202" t="s">
        <v>402</v>
      </c>
      <c r="F44" s="70">
        <v>0</v>
      </c>
      <c r="G44" s="4"/>
      <c r="H44" s="70">
        <v>0</v>
      </c>
      <c r="I44" s="4"/>
      <c r="J44" s="70">
        <v>1569562.03</v>
      </c>
      <c r="K44" s="4"/>
      <c r="L44" s="70">
        <v>-1569562.03</v>
      </c>
      <c r="M44" s="4"/>
      <c r="N44" s="70">
        <f>SUM(F44:M44)</f>
        <v>0</v>
      </c>
      <c r="O44" s="4"/>
      <c r="P44" s="4"/>
    </row>
    <row r="45" spans="3:14" s="1" customFormat="1" ht="24.75" customHeight="1">
      <c r="C45" s="2" t="s">
        <v>652</v>
      </c>
      <c r="F45" s="92">
        <v>0</v>
      </c>
      <c r="H45" s="92">
        <v>0</v>
      </c>
      <c r="J45" s="92">
        <v>0</v>
      </c>
      <c r="L45" s="92">
        <f>+งบ!J212</f>
        <v>31391240.519999884</v>
      </c>
      <c r="N45" s="92">
        <f>SUM(F45:M45)</f>
        <v>31391240.519999884</v>
      </c>
    </row>
    <row r="46" spans="1:14" s="16" customFormat="1" ht="24.75" customHeight="1" thickBot="1">
      <c r="A46" s="15"/>
      <c r="C46" s="2" t="s">
        <v>653</v>
      </c>
      <c r="D46" s="15"/>
      <c r="E46" s="15"/>
      <c r="F46" s="187">
        <f>SUM(F43:F45)</f>
        <v>153000000</v>
      </c>
      <c r="G46" s="15"/>
      <c r="H46" s="187">
        <f>SUM(H43:H45)</f>
        <v>186541112.75</v>
      </c>
      <c r="I46" s="15"/>
      <c r="J46" s="187">
        <f>SUM(J43:J45)</f>
        <v>5387277.0200000005</v>
      </c>
      <c r="K46" s="15"/>
      <c r="L46" s="187">
        <f>SUM(L43:L45)</f>
        <v>106942720.96999982</v>
      </c>
      <c r="M46" s="15"/>
      <c r="N46" s="187">
        <f>SUM(N43:N45)</f>
        <v>451871110.7399998</v>
      </c>
    </row>
    <row r="47" spans="1:11" ht="24.75" customHeight="1" thickTop="1">
      <c r="A47" s="6"/>
      <c r="D47" s="73"/>
      <c r="E47" s="4"/>
      <c r="G47" s="8"/>
      <c r="I47" s="8"/>
      <c r="J47" s="4"/>
      <c r="K47" s="8"/>
    </row>
    <row r="48" spans="1:11" ht="24.75" customHeight="1">
      <c r="A48" s="6"/>
      <c r="D48" s="73"/>
      <c r="E48" s="4"/>
      <c r="G48" s="8"/>
      <c r="I48" s="8"/>
      <c r="J48" s="4"/>
      <c r="K48" s="8"/>
    </row>
    <row r="49" spans="1:11" ht="24.75" customHeight="1">
      <c r="A49" s="6"/>
      <c r="C49" s="2" t="s">
        <v>724</v>
      </c>
      <c r="D49" s="73"/>
      <c r="E49" s="4"/>
      <c r="G49" s="8"/>
      <c r="I49" s="8"/>
      <c r="J49" s="4"/>
      <c r="K49" s="8"/>
    </row>
    <row r="50" s="1" customFormat="1" ht="23.25" customHeight="1">
      <c r="A50" s="9"/>
    </row>
  </sheetData>
  <sheetProtection password="CC7A" sheet="1" objects="1" scenarios="1"/>
  <mergeCells count="10">
    <mergeCell ref="B1:P1"/>
    <mergeCell ref="B2:P2"/>
    <mergeCell ref="B3:P3"/>
    <mergeCell ref="J33:L33"/>
    <mergeCell ref="J7:L7"/>
    <mergeCell ref="B4:P4"/>
    <mergeCell ref="C27:N27"/>
    <mergeCell ref="C28:N28"/>
    <mergeCell ref="C29:N29"/>
    <mergeCell ref="C30:N30"/>
  </mergeCells>
  <printOptions horizontalCentered="1"/>
  <pageMargins left="0.33" right="0.31496062992125984" top="0.35" bottom="0.23" header="0.23" footer="0.18"/>
  <pageSetup horizontalDpi="180" verticalDpi="18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5"/>
  <sheetViews>
    <sheetView zoomScale="90" zoomScaleNormal="90" zoomScaleSheetLayoutView="75" workbookViewId="0" topLeftCell="A25">
      <selection activeCell="K32" sqref="K32"/>
    </sheetView>
  </sheetViews>
  <sheetFormatPr defaultColWidth="9.140625" defaultRowHeight="25.5" customHeight="1"/>
  <cols>
    <col min="1" max="1" width="8.421875" style="84" customWidth="1"/>
    <col min="2" max="2" width="8.8515625" style="84" customWidth="1"/>
    <col min="3" max="3" width="8.7109375" style="84" customWidth="1"/>
    <col min="4" max="4" width="9.57421875" style="84" customWidth="1"/>
    <col min="5" max="5" width="15.57421875" style="84" customWidth="1"/>
    <col min="6" max="6" width="0.9921875" style="84" customWidth="1"/>
    <col min="7" max="7" width="15.7109375" style="84" customWidth="1"/>
    <col min="8" max="8" width="0.85546875" style="84" customWidth="1"/>
    <col min="9" max="9" width="15.7109375" style="84" customWidth="1"/>
    <col min="10" max="10" width="0.85546875" style="84" customWidth="1"/>
    <col min="11" max="11" width="15.7109375" style="84" customWidth="1"/>
    <col min="12" max="12" width="2.57421875" style="84" customWidth="1"/>
    <col min="13" max="16384" width="9.140625" style="84" customWidth="1"/>
  </cols>
  <sheetData>
    <row r="1" spans="1:11" ht="25.5" customHeight="1">
      <c r="A1" s="218" t="s">
        <v>803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25.5" customHeight="1">
      <c r="A2" s="218" t="s">
        <v>804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25.5" customHeight="1">
      <c r="A3" s="218" t="s">
        <v>641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ht="25.5" customHeight="1">
      <c r="A4" s="218" t="s">
        <v>585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</row>
    <row r="5" spans="1:11" ht="25.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</row>
    <row r="6" s="1" customFormat="1" ht="25.5" customHeight="1">
      <c r="A6" s="1" t="s">
        <v>348</v>
      </c>
    </row>
    <row r="7" s="1" customFormat="1" ht="25.5" customHeight="1">
      <c r="A7" s="1" t="s">
        <v>776</v>
      </c>
    </row>
    <row r="8" spans="1:2" s="1" customFormat="1" ht="25.5" customHeight="1">
      <c r="A8" s="1" t="s">
        <v>756</v>
      </c>
      <c r="B8" s="1" t="s">
        <v>777</v>
      </c>
    </row>
    <row r="9" s="1" customFormat="1" ht="25.5" customHeight="1">
      <c r="A9" s="1" t="s">
        <v>778</v>
      </c>
    </row>
    <row r="10" s="1" customFormat="1" ht="25.5" customHeight="1">
      <c r="A10" s="1" t="s">
        <v>362</v>
      </c>
    </row>
    <row r="11" s="1" customFormat="1" ht="25.5" customHeight="1">
      <c r="A11" s="1" t="s">
        <v>126</v>
      </c>
    </row>
    <row r="12" s="1" customFormat="1" ht="25.5" customHeight="1">
      <c r="A12" s="1" t="s">
        <v>365</v>
      </c>
    </row>
    <row r="13" s="1" customFormat="1" ht="25.5" customHeight="1">
      <c r="A13" s="1" t="s">
        <v>363</v>
      </c>
    </row>
    <row r="14" s="1" customFormat="1" ht="25.5" customHeight="1">
      <c r="B14" s="1" t="s">
        <v>779</v>
      </c>
    </row>
    <row r="15" s="1" customFormat="1" ht="25.5" customHeight="1">
      <c r="A15" s="1" t="s">
        <v>784</v>
      </c>
    </row>
    <row r="16" s="1" customFormat="1" ht="25.5" customHeight="1">
      <c r="A16" s="1" t="s">
        <v>364</v>
      </c>
    </row>
    <row r="17" s="1" customFormat="1" ht="25.5" customHeight="1">
      <c r="A17" s="1" t="s">
        <v>347</v>
      </c>
    </row>
    <row r="18" s="1" customFormat="1" ht="25.5" customHeight="1">
      <c r="B18" s="1" t="s">
        <v>166</v>
      </c>
    </row>
    <row r="19" s="1" customFormat="1" ht="25.5" customHeight="1">
      <c r="A19" s="1" t="s">
        <v>170</v>
      </c>
    </row>
    <row r="20" s="1" customFormat="1" ht="25.5" customHeight="1">
      <c r="A20" s="1" t="s">
        <v>171</v>
      </c>
    </row>
    <row r="21" s="1" customFormat="1" ht="25.5" customHeight="1">
      <c r="A21" s="1" t="s">
        <v>167</v>
      </c>
    </row>
    <row r="22" s="1" customFormat="1" ht="25.5" customHeight="1">
      <c r="B22" s="1" t="s">
        <v>785</v>
      </c>
    </row>
    <row r="23" s="1" customFormat="1" ht="25.5" customHeight="1">
      <c r="A23" s="1" t="s">
        <v>786</v>
      </c>
    </row>
    <row r="24" s="1" customFormat="1" ht="25.5" customHeight="1">
      <c r="A24" s="1" t="s">
        <v>787</v>
      </c>
    </row>
    <row r="25" s="73" customFormat="1" ht="25.5" customHeight="1">
      <c r="A25" s="73" t="s">
        <v>314</v>
      </c>
    </row>
    <row r="26" s="73" customFormat="1" ht="25.5" customHeight="1">
      <c r="A26" s="73" t="s">
        <v>93</v>
      </c>
    </row>
    <row r="27" s="73" customFormat="1" ht="25.5" customHeight="1">
      <c r="A27" s="73" t="s">
        <v>780</v>
      </c>
    </row>
    <row r="28" spans="1:11" s="73" customFormat="1" ht="25.5" customHeight="1">
      <c r="A28" s="73" t="s">
        <v>805</v>
      </c>
      <c r="K28" s="23"/>
    </row>
    <row r="29" s="73" customFormat="1" ht="25.5" customHeight="1">
      <c r="A29" s="73" t="s">
        <v>781</v>
      </c>
    </row>
    <row r="30" s="73" customFormat="1" ht="25.5" customHeight="1">
      <c r="A30" s="73" t="s">
        <v>782</v>
      </c>
    </row>
    <row r="31" s="73" customFormat="1" ht="25.5" customHeight="1">
      <c r="A31" s="73" t="s">
        <v>550</v>
      </c>
    </row>
    <row r="32" s="73" customFormat="1" ht="25.5" customHeight="1">
      <c r="A32" s="73" t="s">
        <v>455</v>
      </c>
    </row>
    <row r="33" spans="1:11" s="73" customFormat="1" ht="25.5" customHeight="1">
      <c r="A33" s="228" t="s">
        <v>735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</row>
    <row r="34" s="73" customFormat="1" ht="25.5" customHeight="1"/>
    <row r="35" spans="1:6" s="73" customFormat="1" ht="25.5" customHeight="1">
      <c r="A35" s="73" t="s">
        <v>883</v>
      </c>
      <c r="F35" s="95"/>
    </row>
    <row r="36" spans="1:6" s="73" customFormat="1" ht="25.5" customHeight="1">
      <c r="A36" s="73" t="s">
        <v>327</v>
      </c>
      <c r="F36" s="95"/>
    </row>
    <row r="37" spans="1:6" s="73" customFormat="1" ht="25.5" customHeight="1">
      <c r="A37" s="73" t="s">
        <v>325</v>
      </c>
      <c r="F37" s="95"/>
    </row>
    <row r="38" spans="1:6" s="73" customFormat="1" ht="25.5" customHeight="1">
      <c r="A38" s="73" t="s">
        <v>783</v>
      </c>
      <c r="F38" s="95"/>
    </row>
    <row r="39" spans="1:6" s="73" customFormat="1" ht="25.5" customHeight="1">
      <c r="A39" s="73" t="s">
        <v>806</v>
      </c>
      <c r="F39" s="95"/>
    </row>
    <row r="40" s="73" customFormat="1" ht="25.5" customHeight="1">
      <c r="A40" s="73" t="s">
        <v>326</v>
      </c>
    </row>
    <row r="41" s="73" customFormat="1" ht="25.5" customHeight="1">
      <c r="A41" s="73" t="s">
        <v>586</v>
      </c>
    </row>
    <row r="42" s="73" customFormat="1" ht="25.5" customHeight="1">
      <c r="B42" s="73" t="s">
        <v>643</v>
      </c>
    </row>
    <row r="43" s="73" customFormat="1" ht="25.5" customHeight="1">
      <c r="A43" s="73" t="s">
        <v>642</v>
      </c>
    </row>
    <row r="44" spans="5:11" s="73" customFormat="1" ht="25.5" customHeight="1">
      <c r="E44" s="96" t="s">
        <v>378</v>
      </c>
      <c r="G44" s="96" t="s">
        <v>379</v>
      </c>
      <c r="I44" s="227" t="s">
        <v>380</v>
      </c>
      <c r="J44" s="227"/>
      <c r="K44" s="227"/>
    </row>
    <row r="45" spans="9:11" s="73" customFormat="1" ht="25.5" customHeight="1">
      <c r="I45" s="227" t="s">
        <v>381</v>
      </c>
      <c r="J45" s="227"/>
      <c r="K45" s="227"/>
    </row>
    <row r="46" spans="1:11" s="73" customFormat="1" ht="25.5" customHeight="1">
      <c r="A46" s="73" t="s">
        <v>176</v>
      </c>
      <c r="E46" s="96" t="s">
        <v>383</v>
      </c>
      <c r="G46" s="96" t="s">
        <v>385</v>
      </c>
      <c r="I46" s="227">
        <v>99.99</v>
      </c>
      <c r="J46" s="227"/>
      <c r="K46" s="227"/>
    </row>
    <row r="47" spans="1:5" s="73" customFormat="1" ht="25.5" customHeight="1">
      <c r="A47" s="73" t="s">
        <v>382</v>
      </c>
      <c r="E47" s="96" t="s">
        <v>384</v>
      </c>
    </row>
    <row r="48" spans="1:11" s="73" customFormat="1" ht="25.5" customHeight="1">
      <c r="A48" s="73" t="s">
        <v>8</v>
      </c>
      <c r="E48" s="76" t="s">
        <v>302</v>
      </c>
      <c r="G48" s="96" t="s">
        <v>385</v>
      </c>
      <c r="I48" s="227">
        <v>60</v>
      </c>
      <c r="J48" s="227"/>
      <c r="K48" s="227"/>
    </row>
    <row r="49" spans="1:5" s="73" customFormat="1" ht="25.5" customHeight="1">
      <c r="A49" s="73" t="s">
        <v>9</v>
      </c>
      <c r="E49" s="96"/>
    </row>
    <row r="50" spans="1:5" s="73" customFormat="1" ht="25.5" customHeight="1">
      <c r="A50" s="73" t="s">
        <v>75</v>
      </c>
      <c r="E50" s="96"/>
    </row>
    <row r="51" spans="1:5" s="73" customFormat="1" ht="25.5" customHeight="1">
      <c r="A51" s="73" t="s">
        <v>19</v>
      </c>
      <c r="E51" s="96"/>
    </row>
    <row r="52" spans="1:5" s="73" customFormat="1" ht="25.5" customHeight="1">
      <c r="A52" s="73" t="s">
        <v>20</v>
      </c>
      <c r="E52" s="96"/>
    </row>
    <row r="53" spans="1:5" s="73" customFormat="1" ht="25.5" customHeight="1">
      <c r="A53" s="73" t="s">
        <v>21</v>
      </c>
      <c r="E53" s="96"/>
    </row>
    <row r="54" spans="1:5" s="73" customFormat="1" ht="25.5" customHeight="1">
      <c r="A54" s="73" t="s">
        <v>22</v>
      </c>
      <c r="E54" s="96"/>
    </row>
    <row r="55" spans="1:5" s="73" customFormat="1" ht="25.5" customHeight="1">
      <c r="A55" s="73" t="s">
        <v>76</v>
      </c>
      <c r="E55" s="96"/>
    </row>
    <row r="56" spans="1:5" s="73" customFormat="1" ht="25.5" customHeight="1">
      <c r="A56" s="73" t="s">
        <v>18</v>
      </c>
      <c r="E56" s="96"/>
    </row>
    <row r="57" spans="1:5" s="73" customFormat="1" ht="25.5" customHeight="1">
      <c r="A57" s="73" t="s">
        <v>23</v>
      </c>
      <c r="E57" s="96"/>
    </row>
    <row r="58" spans="1:5" s="73" customFormat="1" ht="25.5" customHeight="1">
      <c r="A58" s="73" t="s">
        <v>24</v>
      </c>
      <c r="E58" s="96"/>
    </row>
    <row r="59" spans="1:5" s="73" customFormat="1" ht="25.5" customHeight="1">
      <c r="A59" s="73" t="s">
        <v>694</v>
      </c>
      <c r="E59" s="96"/>
    </row>
    <row r="60" spans="1:5" s="73" customFormat="1" ht="25.5" customHeight="1">
      <c r="A60" s="73" t="s">
        <v>27</v>
      </c>
      <c r="E60" s="96"/>
    </row>
    <row r="61" spans="1:5" s="73" customFormat="1" ht="25.5" customHeight="1">
      <c r="A61" s="73" t="s">
        <v>25</v>
      </c>
      <c r="E61" s="96"/>
    </row>
    <row r="62" spans="1:5" s="73" customFormat="1" ht="25.5" customHeight="1">
      <c r="A62" s="73" t="s">
        <v>26</v>
      </c>
      <c r="E62" s="96"/>
    </row>
    <row r="63" spans="1:11" s="1" customFormat="1" ht="25.5" customHeight="1">
      <c r="A63" s="226" t="s">
        <v>412</v>
      </c>
      <c r="B63" s="226"/>
      <c r="C63" s="226"/>
      <c r="D63" s="226"/>
      <c r="E63" s="226"/>
      <c r="F63" s="226"/>
      <c r="G63" s="226"/>
      <c r="H63" s="226"/>
      <c r="I63" s="226"/>
      <c r="J63" s="226"/>
      <c r="K63" s="226"/>
    </row>
    <row r="64" spans="9:11" s="1" customFormat="1" ht="25.5" customHeight="1">
      <c r="I64" s="156"/>
      <c r="K64" s="23"/>
    </row>
    <row r="65" s="1" customFormat="1" ht="25.5" customHeight="1">
      <c r="A65" s="1" t="s">
        <v>77</v>
      </c>
    </row>
    <row r="66" spans="3:9" s="1" customFormat="1" ht="25.5" customHeight="1">
      <c r="C66" s="58" t="s">
        <v>741</v>
      </c>
      <c r="I66" s="58" t="s">
        <v>788</v>
      </c>
    </row>
    <row r="67" spans="2:9" s="1" customFormat="1" ht="25.5" customHeight="1">
      <c r="B67" s="1" t="s">
        <v>349</v>
      </c>
      <c r="I67" s="146">
        <v>8137934.52</v>
      </c>
    </row>
    <row r="68" spans="2:9" s="1" customFormat="1" ht="25.5" customHeight="1">
      <c r="B68" s="1" t="s">
        <v>350</v>
      </c>
      <c r="I68" s="146">
        <v>71267057.43</v>
      </c>
    </row>
    <row r="69" spans="2:9" s="1" customFormat="1" ht="25.5" customHeight="1">
      <c r="B69" s="1" t="s">
        <v>351</v>
      </c>
      <c r="I69" s="146">
        <v>37071980.22</v>
      </c>
    </row>
    <row r="70" spans="2:9" s="1" customFormat="1" ht="25.5" customHeight="1">
      <c r="B70" s="1" t="s">
        <v>352</v>
      </c>
      <c r="I70" s="146">
        <v>24242491.65</v>
      </c>
    </row>
    <row r="71" spans="2:9" s="1" customFormat="1" ht="25.5" customHeight="1">
      <c r="B71" s="1" t="s">
        <v>353</v>
      </c>
      <c r="I71" s="146">
        <v>930000</v>
      </c>
    </row>
    <row r="72" spans="2:9" s="1" customFormat="1" ht="25.5" customHeight="1">
      <c r="B72" s="1" t="s">
        <v>583</v>
      </c>
      <c r="I72" s="146">
        <v>123234255.57</v>
      </c>
    </row>
    <row r="73" spans="3:9" s="1" customFormat="1" ht="25.5" customHeight="1">
      <c r="C73" s="1" t="s">
        <v>723</v>
      </c>
      <c r="I73" s="147">
        <f>SUM(I67:I72)</f>
        <v>264883719.39</v>
      </c>
    </row>
    <row r="74" spans="3:9" s="1" customFormat="1" ht="25.5" customHeight="1">
      <c r="C74" s="58" t="s">
        <v>360</v>
      </c>
      <c r="I74" s="58"/>
    </row>
    <row r="75" spans="2:9" s="1" customFormat="1" ht="25.5" customHeight="1">
      <c r="B75" s="1" t="s">
        <v>711</v>
      </c>
      <c r="I75" s="146">
        <v>4667926.19</v>
      </c>
    </row>
    <row r="76" spans="2:9" s="1" customFormat="1" ht="25.5" customHeight="1">
      <c r="B76" s="1" t="s">
        <v>354</v>
      </c>
      <c r="I76" s="146">
        <v>57986900.61</v>
      </c>
    </row>
    <row r="77" spans="2:9" s="1" customFormat="1" ht="25.5" customHeight="1">
      <c r="B77" s="1" t="s">
        <v>355</v>
      </c>
      <c r="I77" s="146">
        <v>22588691.49</v>
      </c>
    </row>
    <row r="78" spans="2:9" s="1" customFormat="1" ht="25.5" customHeight="1">
      <c r="B78" s="1" t="s">
        <v>356</v>
      </c>
      <c r="I78" s="146">
        <v>107970000</v>
      </c>
    </row>
    <row r="79" spans="2:9" s="1" customFormat="1" ht="25.5" customHeight="1">
      <c r="B79" s="1" t="s">
        <v>617</v>
      </c>
      <c r="I79" s="146">
        <v>39800000</v>
      </c>
    </row>
    <row r="80" spans="3:9" s="1" customFormat="1" ht="25.5" customHeight="1">
      <c r="C80" s="1" t="s">
        <v>400</v>
      </c>
      <c r="I80" s="147">
        <f>SUM(I75:I79)</f>
        <v>233013518.29</v>
      </c>
    </row>
    <row r="81" spans="2:9" s="1" customFormat="1" ht="25.5" customHeight="1">
      <c r="B81" s="1" t="s">
        <v>357</v>
      </c>
      <c r="I81" s="146">
        <f>+I73-I80</f>
        <v>31870201.099999994</v>
      </c>
    </row>
    <row r="82" spans="2:9" s="1" customFormat="1" ht="25.5" customHeight="1">
      <c r="B82" s="1" t="s">
        <v>659</v>
      </c>
      <c r="I82" s="146"/>
    </row>
    <row r="83" spans="2:9" s="1" customFormat="1" ht="25.5" customHeight="1">
      <c r="B83" s="1" t="s">
        <v>756</v>
      </c>
      <c r="C83" s="155" t="s">
        <v>411</v>
      </c>
      <c r="I83" s="146">
        <v>132071473.16</v>
      </c>
    </row>
    <row r="84" spans="3:9" s="1" customFormat="1" ht="25.5" customHeight="1">
      <c r="C84" s="155" t="s">
        <v>551</v>
      </c>
      <c r="I84" s="161">
        <v>30612974.49</v>
      </c>
    </row>
    <row r="85" spans="2:9" s="1" customFormat="1" ht="25.5" customHeight="1" thickBot="1">
      <c r="B85" s="1" t="s">
        <v>660</v>
      </c>
      <c r="C85" s="155"/>
      <c r="I85" s="148">
        <f>SUM(I83:I84)</f>
        <v>162684447.65</v>
      </c>
    </row>
    <row r="86" spans="2:9" s="1" customFormat="1" ht="25.5" customHeight="1" thickTop="1">
      <c r="B86" s="1" t="s">
        <v>358</v>
      </c>
      <c r="I86" s="162">
        <f>SUM(I81:I84)</f>
        <v>194554648.75</v>
      </c>
    </row>
    <row r="87" spans="2:9" s="1" customFormat="1" ht="25.5" customHeight="1">
      <c r="B87" s="1" t="s">
        <v>359</v>
      </c>
      <c r="I87" s="146">
        <v>-8013536</v>
      </c>
    </row>
    <row r="88" spans="2:9" s="1" customFormat="1" ht="25.5" customHeight="1" thickBot="1">
      <c r="B88" s="1" t="s">
        <v>436</v>
      </c>
      <c r="I88" s="148">
        <f>+I86+I87</f>
        <v>186541112.75</v>
      </c>
    </row>
    <row r="89" spans="2:11" s="1" customFormat="1" ht="25.5" customHeight="1" thickTop="1">
      <c r="B89" s="1" t="s">
        <v>552</v>
      </c>
      <c r="I89" s="156">
        <v>8137934.52</v>
      </c>
      <c r="K89" s="23"/>
    </row>
    <row r="90" s="1" customFormat="1" ht="25.5" customHeight="1">
      <c r="A90" s="1" t="s">
        <v>78</v>
      </c>
    </row>
    <row r="91" s="1" customFormat="1" ht="25.5" customHeight="1">
      <c r="A91" s="73" t="s">
        <v>28</v>
      </c>
    </row>
    <row r="92" s="1" customFormat="1" ht="25.5" customHeight="1">
      <c r="A92" s="73"/>
    </row>
    <row r="93" s="1" customFormat="1" ht="25.5" customHeight="1">
      <c r="A93" s="73"/>
    </row>
    <row r="94" spans="1:11" ht="25.5" customHeight="1">
      <c r="A94" s="218" t="s">
        <v>413</v>
      </c>
      <c r="B94" s="218"/>
      <c r="C94" s="218"/>
      <c r="D94" s="218"/>
      <c r="E94" s="218"/>
      <c r="F94" s="218"/>
      <c r="G94" s="218"/>
      <c r="H94" s="218"/>
      <c r="I94" s="218"/>
      <c r="J94" s="218"/>
      <c r="K94" s="218"/>
    </row>
    <row r="95" spans="1:10" ht="25.5" customHeight="1">
      <c r="A95" s="90"/>
      <c r="C95" s="85"/>
      <c r="D95" s="85"/>
      <c r="E95" s="85"/>
      <c r="F95" s="85"/>
      <c r="G95" s="85"/>
      <c r="H95" s="85"/>
      <c r="I95" s="85"/>
      <c r="J95" s="85"/>
    </row>
    <row r="96" spans="1:11" ht="25.5" customHeight="1">
      <c r="A96" s="90" t="s">
        <v>315</v>
      </c>
      <c r="B96" s="85"/>
      <c r="C96" s="85"/>
      <c r="D96" s="85"/>
      <c r="E96" s="85"/>
      <c r="F96" s="85"/>
      <c r="G96" s="85"/>
      <c r="H96" s="85"/>
      <c r="I96" s="85"/>
      <c r="J96" s="85"/>
      <c r="K96" s="85"/>
    </row>
    <row r="97" spans="1:10" ht="25.5" customHeight="1">
      <c r="A97" s="90" t="s">
        <v>316</v>
      </c>
      <c r="B97" s="85"/>
      <c r="C97" s="85"/>
      <c r="D97" s="85"/>
      <c r="E97" s="85"/>
      <c r="F97" s="85"/>
      <c r="G97" s="85"/>
      <c r="H97" s="85"/>
      <c r="I97" s="85"/>
      <c r="J97" s="85"/>
    </row>
    <row r="98" spans="1:11" ht="25.5" customHeight="1">
      <c r="A98" s="90" t="s">
        <v>420</v>
      </c>
      <c r="C98" s="85"/>
      <c r="D98" s="85"/>
      <c r="E98" s="85"/>
      <c r="F98" s="85"/>
      <c r="G98" s="85"/>
      <c r="H98" s="85"/>
      <c r="I98" s="85"/>
      <c r="J98" s="85"/>
      <c r="K98" s="85"/>
    </row>
    <row r="99" spans="1:10" ht="25.5" customHeight="1">
      <c r="A99" s="90" t="s">
        <v>14</v>
      </c>
      <c r="C99" s="85"/>
      <c r="D99" s="85"/>
      <c r="E99" s="85"/>
      <c r="F99" s="85"/>
      <c r="G99" s="85"/>
      <c r="H99" s="85"/>
      <c r="I99" s="85"/>
      <c r="J99" s="85"/>
    </row>
    <row r="100" spans="1:11" ht="25.5" customHeight="1">
      <c r="A100" s="90" t="s">
        <v>421</v>
      </c>
      <c r="C100" s="85"/>
      <c r="D100" s="85"/>
      <c r="E100" s="85"/>
      <c r="F100" s="85"/>
      <c r="G100" s="85"/>
      <c r="H100" s="85"/>
      <c r="I100" s="85"/>
      <c r="J100" s="85"/>
      <c r="K100" s="85"/>
    </row>
    <row r="101" spans="1:11" ht="25.5" customHeight="1">
      <c r="A101" s="90" t="s">
        <v>15</v>
      </c>
      <c r="C101" s="85"/>
      <c r="D101" s="85"/>
      <c r="E101" s="85"/>
      <c r="F101" s="85"/>
      <c r="G101" s="85"/>
      <c r="H101" s="85"/>
      <c r="I101" s="85"/>
      <c r="J101" s="85"/>
      <c r="K101" s="85"/>
    </row>
    <row r="102" spans="1:11" ht="25.5" customHeight="1">
      <c r="A102" s="90" t="s">
        <v>16</v>
      </c>
      <c r="C102" s="85"/>
      <c r="D102" s="85"/>
      <c r="E102" s="85"/>
      <c r="F102" s="85"/>
      <c r="G102" s="85"/>
      <c r="H102" s="85"/>
      <c r="I102" s="85"/>
      <c r="J102" s="85"/>
      <c r="K102" s="85"/>
    </row>
    <row r="103" spans="1:11" ht="25.5" customHeight="1">
      <c r="A103" s="90" t="s">
        <v>437</v>
      </c>
      <c r="C103" s="85"/>
      <c r="D103" s="85"/>
      <c r="E103" s="85"/>
      <c r="F103" s="85"/>
      <c r="G103" s="85"/>
      <c r="H103" s="85"/>
      <c r="I103" s="85"/>
      <c r="J103" s="85"/>
      <c r="K103" s="85"/>
    </row>
    <row r="104" spans="1:11" ht="25.5" customHeight="1">
      <c r="A104" s="73" t="s">
        <v>17</v>
      </c>
      <c r="C104" s="85"/>
      <c r="D104" s="85"/>
      <c r="E104" s="85"/>
      <c r="F104" s="85"/>
      <c r="G104" s="85"/>
      <c r="H104" s="85"/>
      <c r="I104" s="85"/>
      <c r="J104" s="85"/>
      <c r="K104" s="85"/>
    </row>
    <row r="105" spans="1:11" ht="25.5" customHeight="1">
      <c r="A105" s="90" t="s">
        <v>807</v>
      </c>
      <c r="C105" s="85"/>
      <c r="D105" s="85"/>
      <c r="E105" s="85"/>
      <c r="F105" s="85"/>
      <c r="G105" s="85"/>
      <c r="H105" s="85"/>
      <c r="I105" s="85"/>
      <c r="J105" s="85"/>
      <c r="K105" s="85"/>
    </row>
    <row r="106" spans="1:11" ht="25.5" customHeight="1">
      <c r="A106" s="90" t="s">
        <v>7</v>
      </c>
      <c r="C106" s="85"/>
      <c r="D106" s="85"/>
      <c r="E106" s="85"/>
      <c r="F106" s="85"/>
      <c r="G106" s="85"/>
      <c r="H106" s="85"/>
      <c r="I106" s="85"/>
      <c r="J106" s="85"/>
      <c r="K106" s="85"/>
    </row>
    <row r="107" spans="1:11" ht="25.5" customHeight="1">
      <c r="A107" s="90" t="s">
        <v>422</v>
      </c>
      <c r="C107" s="85"/>
      <c r="D107" s="85"/>
      <c r="E107" s="85"/>
      <c r="F107" s="85"/>
      <c r="G107" s="85"/>
      <c r="H107" s="85"/>
      <c r="I107" s="85"/>
      <c r="J107" s="85"/>
      <c r="K107" s="85"/>
    </row>
    <row r="108" spans="1:11" ht="25.5" customHeight="1">
      <c r="A108" s="90" t="s">
        <v>445</v>
      </c>
      <c r="C108" s="85"/>
      <c r="D108" s="85"/>
      <c r="E108" s="85"/>
      <c r="F108" s="85"/>
      <c r="G108" s="85"/>
      <c r="H108" s="85"/>
      <c r="I108" s="85"/>
      <c r="J108" s="85"/>
      <c r="K108" s="85"/>
    </row>
    <row r="109" spans="1:11" ht="25.5" customHeight="1">
      <c r="A109" s="90" t="s">
        <v>685</v>
      </c>
      <c r="C109" s="85"/>
      <c r="D109" s="85"/>
      <c r="E109" s="85"/>
      <c r="F109" s="85"/>
      <c r="G109" s="85"/>
      <c r="H109" s="85"/>
      <c r="I109" s="85"/>
      <c r="J109" s="85"/>
      <c r="K109" s="85"/>
    </row>
    <row r="110" spans="1:10" ht="25.5" customHeight="1">
      <c r="A110" s="90" t="s">
        <v>95</v>
      </c>
      <c r="B110" s="97"/>
      <c r="C110" s="85"/>
      <c r="D110" s="85"/>
      <c r="E110" s="85"/>
      <c r="F110" s="85"/>
      <c r="G110" s="85"/>
      <c r="H110" s="85"/>
      <c r="I110" s="85"/>
      <c r="J110" s="85"/>
    </row>
    <row r="111" spans="1:10" ht="25.5" customHeight="1">
      <c r="A111" s="90" t="s">
        <v>96</v>
      </c>
      <c r="B111" s="97"/>
      <c r="C111" s="85"/>
      <c r="D111" s="85"/>
      <c r="E111" s="85"/>
      <c r="F111" s="85"/>
      <c r="G111" s="85"/>
      <c r="H111" s="85"/>
      <c r="I111" s="85"/>
      <c r="J111" s="85"/>
    </row>
    <row r="112" spans="1:10" ht="25.5" customHeight="1">
      <c r="A112" s="90" t="s">
        <v>686</v>
      </c>
      <c r="B112" s="97"/>
      <c r="C112" s="85"/>
      <c r="D112" s="85"/>
      <c r="E112" s="85"/>
      <c r="F112" s="85"/>
      <c r="G112" s="85"/>
      <c r="H112" s="85"/>
      <c r="I112" s="85"/>
      <c r="J112" s="85"/>
    </row>
    <row r="113" spans="1:10" ht="25.5" customHeight="1">
      <c r="A113" s="90" t="s">
        <v>97</v>
      </c>
      <c r="B113" s="97"/>
      <c r="C113" s="85"/>
      <c r="D113" s="85"/>
      <c r="E113" s="85"/>
      <c r="F113" s="85"/>
      <c r="G113" s="85"/>
      <c r="H113" s="85"/>
      <c r="I113" s="85"/>
      <c r="J113" s="85"/>
    </row>
    <row r="114" spans="1:10" ht="25.5" customHeight="1">
      <c r="A114" s="90" t="s">
        <v>94</v>
      </c>
      <c r="B114" s="97"/>
      <c r="C114" s="85"/>
      <c r="D114" s="85"/>
      <c r="E114" s="85"/>
      <c r="F114" s="85"/>
      <c r="G114" s="85"/>
      <c r="H114" s="85"/>
      <c r="I114" s="85"/>
      <c r="J114" s="85"/>
    </row>
    <row r="115" spans="1:11" ht="25.5" customHeight="1">
      <c r="A115" s="90" t="s">
        <v>687</v>
      </c>
      <c r="C115" s="85"/>
      <c r="D115" s="85"/>
      <c r="E115" s="85"/>
      <c r="F115" s="85"/>
      <c r="G115" s="85"/>
      <c r="H115" s="85"/>
      <c r="I115" s="85"/>
      <c r="J115" s="85"/>
      <c r="K115" s="74"/>
    </row>
    <row r="116" spans="1:10" ht="25.5" customHeight="1">
      <c r="A116" s="90" t="s">
        <v>317</v>
      </c>
      <c r="C116" s="85"/>
      <c r="D116" s="85"/>
      <c r="E116" s="85"/>
      <c r="F116" s="85"/>
      <c r="G116" s="85"/>
      <c r="H116" s="85"/>
      <c r="I116" s="85"/>
      <c r="J116" s="85"/>
    </row>
    <row r="117" spans="1:11" ht="25.5" customHeight="1">
      <c r="A117" s="90" t="s">
        <v>36</v>
      </c>
      <c r="C117" s="85"/>
      <c r="D117" s="85"/>
      <c r="E117" s="85"/>
      <c r="F117" s="85"/>
      <c r="G117" s="85"/>
      <c r="H117" s="85"/>
      <c r="I117" s="85"/>
      <c r="J117" s="85"/>
      <c r="K117" s="85"/>
    </row>
    <row r="118" spans="1:11" ht="25.5" customHeight="1">
      <c r="A118" s="90" t="s">
        <v>423</v>
      </c>
      <c r="C118" s="85"/>
      <c r="D118" s="85"/>
      <c r="E118" s="85"/>
      <c r="F118" s="85"/>
      <c r="G118" s="85"/>
      <c r="H118" s="85"/>
      <c r="I118" s="85"/>
      <c r="J118" s="85"/>
      <c r="K118" s="85"/>
    </row>
    <row r="119" spans="1:11" ht="25.5" customHeight="1">
      <c r="A119" s="90" t="s">
        <v>37</v>
      </c>
      <c r="C119" s="85"/>
      <c r="D119" s="85"/>
      <c r="E119" s="85"/>
      <c r="F119" s="85"/>
      <c r="G119" s="85"/>
      <c r="H119" s="85"/>
      <c r="I119" s="85"/>
      <c r="J119" s="85"/>
      <c r="K119" s="85"/>
    </row>
    <row r="120" spans="1:10" ht="25.5" customHeight="1">
      <c r="A120" s="98" t="s">
        <v>318</v>
      </c>
      <c r="C120" s="73"/>
      <c r="D120" s="73"/>
      <c r="E120" s="85"/>
      <c r="F120" s="85"/>
      <c r="G120" s="85"/>
      <c r="H120" s="85"/>
      <c r="I120" s="85"/>
      <c r="J120" s="85"/>
    </row>
    <row r="121" spans="1:11" ht="25.5" customHeight="1">
      <c r="A121" s="99" t="s">
        <v>328</v>
      </c>
      <c r="C121" s="73"/>
      <c r="D121" s="73"/>
      <c r="E121" s="85"/>
      <c r="F121" s="85"/>
      <c r="G121" s="85"/>
      <c r="H121" s="85"/>
      <c r="I121" s="85"/>
      <c r="J121" s="85"/>
      <c r="K121" s="85"/>
    </row>
    <row r="122" spans="1:11" ht="25.5" customHeight="1">
      <c r="A122" s="90" t="s">
        <v>330</v>
      </c>
      <c r="C122" s="73"/>
      <c r="D122" s="73"/>
      <c r="E122" s="85"/>
      <c r="F122" s="85"/>
      <c r="G122" s="85"/>
      <c r="H122" s="85"/>
      <c r="I122" s="85"/>
      <c r="J122" s="85"/>
      <c r="K122" s="85"/>
    </row>
    <row r="123" spans="1:11" ht="25.5" customHeight="1">
      <c r="A123" s="90" t="s">
        <v>329</v>
      </c>
      <c r="C123" s="73"/>
      <c r="D123" s="73"/>
      <c r="E123" s="85"/>
      <c r="F123" s="85"/>
      <c r="G123" s="85"/>
      <c r="H123" s="85"/>
      <c r="I123" s="85"/>
      <c r="J123" s="85"/>
      <c r="K123" s="85"/>
    </row>
    <row r="124" s="73" customFormat="1" ht="25.5" customHeight="1"/>
    <row r="125" spans="1:11" ht="25.5" customHeight="1">
      <c r="A125" s="218" t="s">
        <v>414</v>
      </c>
      <c r="B125" s="218"/>
      <c r="C125" s="218"/>
      <c r="D125" s="218"/>
      <c r="E125" s="218"/>
      <c r="F125" s="218"/>
      <c r="G125" s="218"/>
      <c r="H125" s="218"/>
      <c r="I125" s="218"/>
      <c r="J125" s="218"/>
      <c r="K125" s="218"/>
    </row>
    <row r="126" spans="1:10" ht="25.5" customHeight="1">
      <c r="A126" s="90"/>
      <c r="B126" s="97"/>
      <c r="C126" s="85"/>
      <c r="D126" s="85"/>
      <c r="E126" s="85"/>
      <c r="F126" s="85"/>
      <c r="G126" s="85"/>
      <c r="H126" s="85"/>
      <c r="I126" s="85"/>
      <c r="J126" s="85"/>
    </row>
    <row r="127" spans="1:8" ht="25.5" customHeight="1">
      <c r="A127" s="86" t="s">
        <v>319</v>
      </c>
      <c r="B127" s="86"/>
      <c r="C127" s="85"/>
      <c r="D127" s="85"/>
      <c r="E127" s="85"/>
      <c r="F127" s="85"/>
      <c r="G127" s="85"/>
      <c r="H127" s="85"/>
    </row>
    <row r="128" spans="1:10" ht="25.5" customHeight="1">
      <c r="A128" s="97" t="s">
        <v>178</v>
      </c>
      <c r="B128" s="97"/>
      <c r="C128" s="85"/>
      <c r="D128" s="85"/>
      <c r="E128" s="85"/>
      <c r="F128" s="85"/>
      <c r="G128" s="85"/>
      <c r="H128" s="85"/>
      <c r="I128" s="85"/>
      <c r="J128" s="85"/>
    </row>
    <row r="129" spans="1:10" ht="25.5" customHeight="1">
      <c r="A129" s="90" t="s">
        <v>177</v>
      </c>
      <c r="B129" s="97"/>
      <c r="C129" s="85"/>
      <c r="D129" s="85"/>
      <c r="E129" s="85"/>
      <c r="F129" s="85"/>
      <c r="G129" s="85"/>
      <c r="H129" s="85"/>
      <c r="I129" s="85"/>
      <c r="J129" s="85"/>
    </row>
    <row r="130" spans="1:11" ht="25.5" customHeight="1">
      <c r="A130" s="90" t="s">
        <v>320</v>
      </c>
      <c r="B130" s="97"/>
      <c r="C130" s="85"/>
      <c r="D130" s="85"/>
      <c r="E130" s="85"/>
      <c r="F130" s="85"/>
      <c r="G130" s="85"/>
      <c r="H130" s="85"/>
      <c r="I130" s="100"/>
      <c r="K130" s="87"/>
    </row>
    <row r="131" spans="1:10" ht="25.5" customHeight="1">
      <c r="A131" s="90" t="s">
        <v>446</v>
      </c>
      <c r="B131" s="97"/>
      <c r="C131" s="85"/>
      <c r="D131" s="85"/>
      <c r="E131" s="85"/>
      <c r="F131" s="85"/>
      <c r="G131" s="85"/>
      <c r="H131" s="85"/>
      <c r="I131" s="85"/>
      <c r="J131" s="85"/>
    </row>
    <row r="132" spans="1:10" ht="25.5" customHeight="1">
      <c r="A132" s="90" t="s">
        <v>321</v>
      </c>
      <c r="B132" s="97"/>
      <c r="C132" s="85"/>
      <c r="D132" s="85"/>
      <c r="E132" s="85"/>
      <c r="F132" s="85"/>
      <c r="G132" s="85"/>
      <c r="H132" s="85"/>
      <c r="J132" s="85"/>
    </row>
    <row r="133" spans="1:10" ht="25.5" customHeight="1">
      <c r="A133" s="90" t="s">
        <v>425</v>
      </c>
      <c r="B133" s="97"/>
      <c r="C133" s="85"/>
      <c r="D133" s="85"/>
      <c r="E133" s="85"/>
      <c r="F133" s="85"/>
      <c r="G133" s="85"/>
      <c r="H133" s="85"/>
      <c r="I133" s="85"/>
      <c r="J133" s="85"/>
    </row>
    <row r="134" spans="1:10" ht="25.5" customHeight="1">
      <c r="A134" s="90" t="s">
        <v>424</v>
      </c>
      <c r="B134" s="97"/>
      <c r="C134" s="85"/>
      <c r="D134" s="85"/>
      <c r="E134" s="85"/>
      <c r="F134" s="85"/>
      <c r="G134" s="85"/>
      <c r="H134" s="85"/>
      <c r="I134" s="85"/>
      <c r="J134" s="85"/>
    </row>
    <row r="135" spans="1:10" ht="25.5" customHeight="1">
      <c r="A135" s="90" t="s">
        <v>810</v>
      </c>
      <c r="B135" s="97"/>
      <c r="C135" s="85"/>
      <c r="D135" s="85"/>
      <c r="E135" s="85"/>
      <c r="F135" s="85"/>
      <c r="G135" s="85"/>
      <c r="H135" s="85"/>
      <c r="I135" s="85"/>
      <c r="J135" s="85"/>
    </row>
    <row r="136" spans="1:8" ht="25.5" customHeight="1">
      <c r="A136" s="90" t="s">
        <v>322</v>
      </c>
      <c r="B136" s="97"/>
      <c r="C136" s="85"/>
      <c r="D136" s="85"/>
      <c r="E136" s="85"/>
      <c r="F136" s="85"/>
      <c r="G136" s="85"/>
      <c r="H136" s="85"/>
    </row>
    <row r="137" spans="1:10" ht="25.5" customHeight="1">
      <c r="A137" s="90" t="s">
        <v>426</v>
      </c>
      <c r="B137" s="97"/>
      <c r="C137" s="85"/>
      <c r="D137" s="85"/>
      <c r="E137" s="85"/>
      <c r="F137" s="85"/>
      <c r="G137" s="85"/>
      <c r="H137" s="85"/>
      <c r="I137" s="85"/>
      <c r="J137" s="85"/>
    </row>
    <row r="138" spans="1:10" ht="25.5" customHeight="1">
      <c r="A138" s="90" t="s">
        <v>4</v>
      </c>
      <c r="B138" s="97"/>
      <c r="C138" s="85"/>
      <c r="D138" s="85"/>
      <c r="E138" s="85"/>
      <c r="F138" s="85"/>
      <c r="G138" s="85"/>
      <c r="H138" s="85"/>
      <c r="I138" s="85"/>
      <c r="J138" s="85"/>
    </row>
    <row r="139" spans="1:8" ht="25.5" customHeight="1">
      <c r="A139" s="90" t="s">
        <v>323</v>
      </c>
      <c r="B139" s="97"/>
      <c r="C139" s="85"/>
      <c r="D139" s="85"/>
      <c r="E139" s="85"/>
      <c r="F139" s="85"/>
      <c r="G139" s="85"/>
      <c r="H139" s="85"/>
    </row>
    <row r="140" spans="1:10" ht="25.5" customHeight="1">
      <c r="A140" s="90" t="s">
        <v>6</v>
      </c>
      <c r="B140" s="97"/>
      <c r="C140" s="85"/>
      <c r="D140" s="85"/>
      <c r="E140" s="85"/>
      <c r="F140" s="85"/>
      <c r="G140" s="85"/>
      <c r="H140" s="85"/>
      <c r="I140" s="85"/>
      <c r="J140" s="85"/>
    </row>
    <row r="141" spans="1:10" ht="25.5" customHeight="1">
      <c r="A141" s="90" t="s">
        <v>5</v>
      </c>
      <c r="B141" s="97"/>
      <c r="C141" s="85"/>
      <c r="D141" s="85"/>
      <c r="E141" s="85"/>
      <c r="F141" s="85"/>
      <c r="G141" s="85"/>
      <c r="H141" s="85"/>
      <c r="I141" s="85"/>
      <c r="J141" s="85"/>
    </row>
    <row r="142" spans="1:8" ht="25.5" customHeight="1">
      <c r="A142" s="90" t="s">
        <v>336</v>
      </c>
      <c r="B142" s="97"/>
      <c r="C142" s="85"/>
      <c r="D142" s="85"/>
      <c r="E142" s="85"/>
      <c r="F142" s="85"/>
      <c r="G142" s="85"/>
      <c r="H142" s="85"/>
    </row>
    <row r="143" spans="1:10" ht="25.5" customHeight="1">
      <c r="A143" s="86" t="s">
        <v>337</v>
      </c>
      <c r="B143" s="97"/>
      <c r="C143" s="85"/>
      <c r="D143" s="85"/>
      <c r="E143" s="85"/>
      <c r="F143" s="85"/>
      <c r="G143" s="85"/>
      <c r="H143" s="85"/>
      <c r="I143" s="85"/>
      <c r="J143" s="85"/>
    </row>
    <row r="144" spans="1:10" ht="25.5" customHeight="1">
      <c r="A144" s="101" t="s">
        <v>427</v>
      </c>
      <c r="B144" s="97"/>
      <c r="C144" s="85"/>
      <c r="D144" s="85"/>
      <c r="E144" s="85"/>
      <c r="F144" s="85"/>
      <c r="G144" s="85"/>
      <c r="H144" s="85"/>
      <c r="I144" s="85"/>
      <c r="J144" s="85"/>
    </row>
    <row r="145" spans="1:10" ht="25.5" customHeight="1">
      <c r="A145" s="101" t="s">
        <v>428</v>
      </c>
      <c r="B145" s="97"/>
      <c r="C145" s="85"/>
      <c r="D145" s="85"/>
      <c r="E145" s="85"/>
      <c r="F145" s="85"/>
      <c r="G145" s="85"/>
      <c r="H145" s="85"/>
      <c r="I145" s="85"/>
      <c r="J145" s="85"/>
    </row>
    <row r="146" spans="1:10" ht="25.5" customHeight="1">
      <c r="A146" s="101" t="s">
        <v>447</v>
      </c>
      <c r="B146" s="97"/>
      <c r="C146" s="85"/>
      <c r="D146" s="85"/>
      <c r="E146" s="85"/>
      <c r="F146" s="85"/>
      <c r="G146" s="85"/>
      <c r="H146" s="85"/>
      <c r="I146" s="85"/>
      <c r="J146" s="85"/>
    </row>
    <row r="147" spans="1:11" ht="25.5" customHeight="1">
      <c r="A147" s="90" t="s">
        <v>338</v>
      </c>
      <c r="C147" s="85"/>
      <c r="D147" s="85"/>
      <c r="E147" s="85"/>
      <c r="F147" s="85"/>
      <c r="G147" s="85"/>
      <c r="H147" s="85"/>
      <c r="I147" s="85"/>
      <c r="J147" s="85"/>
      <c r="K147" s="74"/>
    </row>
    <row r="148" spans="1:11" ht="25.5" customHeight="1">
      <c r="A148" s="90" t="s">
        <v>339</v>
      </c>
      <c r="C148" s="85"/>
      <c r="D148" s="85"/>
      <c r="E148" s="85"/>
      <c r="F148" s="85"/>
      <c r="G148" s="85"/>
      <c r="H148" s="85"/>
      <c r="I148" s="85"/>
      <c r="J148" s="85"/>
      <c r="K148" s="85"/>
    </row>
    <row r="149" spans="1:11" ht="25.5" customHeight="1">
      <c r="A149" s="99" t="s">
        <v>747</v>
      </c>
      <c r="C149" s="85"/>
      <c r="D149" s="85"/>
      <c r="E149" s="85"/>
      <c r="F149" s="85"/>
      <c r="G149" s="85"/>
      <c r="H149" s="85"/>
      <c r="I149" s="85"/>
      <c r="J149" s="85"/>
      <c r="K149" s="85"/>
    </row>
    <row r="150" spans="1:11" ht="25.5" customHeight="1">
      <c r="A150" s="90" t="s">
        <v>340</v>
      </c>
      <c r="C150" s="85"/>
      <c r="D150" s="85"/>
      <c r="E150" s="85"/>
      <c r="F150" s="85"/>
      <c r="G150" s="85"/>
      <c r="H150" s="85"/>
      <c r="I150" s="85"/>
      <c r="J150" s="85"/>
      <c r="K150" s="85"/>
    </row>
    <row r="151" spans="1:10" ht="25.5" customHeight="1">
      <c r="A151" s="90" t="s">
        <v>341</v>
      </c>
      <c r="B151" s="85"/>
      <c r="C151" s="85"/>
      <c r="D151" s="85"/>
      <c r="E151" s="85"/>
      <c r="F151" s="85"/>
      <c r="G151" s="85"/>
      <c r="H151" s="85"/>
      <c r="I151" s="85"/>
      <c r="J151" s="85"/>
    </row>
    <row r="152" spans="1:10" s="103" customFormat="1" ht="25.5" customHeight="1">
      <c r="A152" s="90" t="s">
        <v>661</v>
      </c>
      <c r="B152" s="102"/>
      <c r="C152" s="102"/>
      <c r="D152" s="102"/>
      <c r="E152" s="102"/>
      <c r="F152" s="102"/>
      <c r="G152" s="102"/>
      <c r="H152" s="102"/>
      <c r="I152" s="102"/>
      <c r="J152" s="102"/>
    </row>
    <row r="153" spans="1:10" s="103" customFormat="1" ht="25.5" customHeight="1">
      <c r="A153" s="90" t="s">
        <v>306</v>
      </c>
      <c r="B153" s="102"/>
      <c r="C153" s="102"/>
      <c r="D153" s="102"/>
      <c r="E153" s="102"/>
      <c r="F153" s="102"/>
      <c r="G153" s="102"/>
      <c r="H153" s="102"/>
      <c r="I153" s="102"/>
      <c r="J153" s="102"/>
    </row>
    <row r="154" spans="1:10" s="103" customFormat="1" ht="25.5" customHeight="1">
      <c r="A154" s="90" t="s">
        <v>304</v>
      </c>
      <c r="B154" s="102"/>
      <c r="C154" s="102"/>
      <c r="D154" s="102"/>
      <c r="E154" s="102"/>
      <c r="F154" s="102"/>
      <c r="G154" s="102"/>
      <c r="H154" s="102"/>
      <c r="I154" s="102"/>
      <c r="J154" s="102"/>
    </row>
    <row r="155" spans="1:10" s="103" customFormat="1" ht="25.5" customHeight="1">
      <c r="A155" s="90" t="s">
        <v>305</v>
      </c>
      <c r="B155" s="102"/>
      <c r="C155" s="102"/>
      <c r="D155" s="102"/>
      <c r="E155" s="102"/>
      <c r="F155" s="102"/>
      <c r="G155" s="102"/>
      <c r="H155" s="102"/>
      <c r="I155" s="102"/>
      <c r="J155" s="102"/>
    </row>
    <row r="156" spans="1:11" ht="25.5" customHeight="1">
      <c r="A156" s="90"/>
      <c r="C156" s="85"/>
      <c r="D156" s="85"/>
      <c r="E156" s="85"/>
      <c r="F156" s="85"/>
      <c r="G156" s="85"/>
      <c r="H156" s="85"/>
      <c r="I156" s="85"/>
      <c r="J156" s="85"/>
      <c r="K156" s="85"/>
    </row>
    <row r="157" spans="1:11" ht="25.5" customHeight="1">
      <c r="A157" s="218" t="s">
        <v>415</v>
      </c>
      <c r="B157" s="218"/>
      <c r="C157" s="218"/>
      <c r="D157" s="218"/>
      <c r="E157" s="218"/>
      <c r="F157" s="218"/>
      <c r="G157" s="218"/>
      <c r="H157" s="218"/>
      <c r="I157" s="218"/>
      <c r="J157" s="218"/>
      <c r="K157" s="218"/>
    </row>
    <row r="158" spans="1:11" ht="25.5" customHeight="1">
      <c r="A158" s="90"/>
      <c r="B158" s="85"/>
      <c r="C158" s="85"/>
      <c r="D158" s="85"/>
      <c r="E158" s="85"/>
      <c r="F158" s="85"/>
      <c r="G158" s="85"/>
      <c r="H158" s="85"/>
      <c r="I158" s="105"/>
      <c r="J158" s="85"/>
      <c r="K158" s="85"/>
    </row>
    <row r="159" spans="1:11" ht="25.5" customHeight="1">
      <c r="A159" s="90" t="s">
        <v>80</v>
      </c>
      <c r="C159" s="85"/>
      <c r="D159" s="85"/>
      <c r="E159" s="85"/>
      <c r="F159" s="85"/>
      <c r="G159" s="85"/>
      <c r="H159" s="85"/>
      <c r="I159" s="85"/>
      <c r="J159" s="85"/>
      <c r="K159" s="85"/>
    </row>
    <row r="160" spans="1:10" ht="25.5" customHeight="1">
      <c r="A160" s="90" t="s">
        <v>79</v>
      </c>
      <c r="C160" s="85"/>
      <c r="D160" s="85"/>
      <c r="E160" s="85"/>
      <c r="F160" s="85"/>
      <c r="G160" s="85"/>
      <c r="H160" s="85"/>
      <c r="I160" s="85"/>
      <c r="J160" s="85"/>
    </row>
    <row r="161" spans="1:11" ht="25.5" customHeight="1">
      <c r="A161" s="90"/>
      <c r="C161" s="85"/>
      <c r="D161" s="85"/>
      <c r="E161" s="85"/>
      <c r="F161" s="85"/>
      <c r="G161" s="85"/>
      <c r="H161" s="85"/>
      <c r="I161" s="104" t="s">
        <v>38</v>
      </c>
      <c r="J161" s="85"/>
      <c r="K161" s="85"/>
    </row>
    <row r="162" spans="1:11" ht="25.5" customHeight="1">
      <c r="A162" s="90"/>
      <c r="B162" s="84" t="s">
        <v>39</v>
      </c>
      <c r="C162" s="85"/>
      <c r="D162" s="85"/>
      <c r="E162" s="85"/>
      <c r="F162" s="85"/>
      <c r="G162" s="85"/>
      <c r="H162" s="85"/>
      <c r="I162" s="105" t="s">
        <v>616</v>
      </c>
      <c r="J162" s="85"/>
      <c r="K162" s="85"/>
    </row>
    <row r="163" spans="1:11" ht="25.5" customHeight="1">
      <c r="A163" s="90"/>
      <c r="B163" s="85" t="s">
        <v>40</v>
      </c>
      <c r="C163" s="85"/>
      <c r="D163" s="85"/>
      <c r="E163" s="85"/>
      <c r="F163" s="85"/>
      <c r="G163" s="85"/>
      <c r="H163" s="85"/>
      <c r="I163" s="105" t="s">
        <v>402</v>
      </c>
      <c r="J163" s="85"/>
      <c r="K163" s="85"/>
    </row>
    <row r="164" spans="1:11" ht="25.5" customHeight="1">
      <c r="A164" s="90"/>
      <c r="B164" s="85" t="s">
        <v>441</v>
      </c>
      <c r="C164" s="85"/>
      <c r="D164" s="85"/>
      <c r="E164" s="85"/>
      <c r="F164" s="85"/>
      <c r="G164" s="85"/>
      <c r="H164" s="85"/>
      <c r="I164" s="105" t="s">
        <v>616</v>
      </c>
      <c r="J164" s="85"/>
      <c r="K164" s="85"/>
    </row>
    <row r="165" spans="1:11" ht="25.5" customHeight="1">
      <c r="A165" s="90"/>
      <c r="B165" s="85" t="s">
        <v>662</v>
      </c>
      <c r="C165" s="85"/>
      <c r="D165" s="85"/>
      <c r="E165" s="85"/>
      <c r="F165" s="85"/>
      <c r="G165" s="85"/>
      <c r="H165" s="85"/>
      <c r="I165" s="105" t="s">
        <v>616</v>
      </c>
      <c r="J165" s="85"/>
      <c r="K165" s="85"/>
    </row>
    <row r="166" spans="1:11" ht="25.5" customHeight="1">
      <c r="A166" s="90"/>
      <c r="B166" s="85" t="s">
        <v>442</v>
      </c>
      <c r="C166" s="85"/>
      <c r="D166" s="85"/>
      <c r="E166" s="85"/>
      <c r="F166" s="85"/>
      <c r="G166" s="85"/>
      <c r="H166" s="85"/>
      <c r="I166" s="105" t="s">
        <v>616</v>
      </c>
      <c r="J166" s="85"/>
      <c r="K166" s="85"/>
    </row>
    <row r="167" spans="1:11" s="103" customFormat="1" ht="25.5" customHeight="1">
      <c r="A167" s="90"/>
      <c r="B167" s="102" t="s">
        <v>172</v>
      </c>
      <c r="C167" s="102"/>
      <c r="D167" s="102"/>
      <c r="E167" s="102"/>
      <c r="F167" s="102"/>
      <c r="G167" s="102"/>
      <c r="H167" s="102"/>
      <c r="I167" s="105" t="s">
        <v>616</v>
      </c>
      <c r="J167" s="102"/>
      <c r="K167" s="85"/>
    </row>
    <row r="168" spans="1:11" ht="25.5" customHeight="1">
      <c r="A168" s="90" t="s">
        <v>31</v>
      </c>
      <c r="B168" s="85"/>
      <c r="C168" s="85"/>
      <c r="D168" s="85"/>
      <c r="E168" s="85"/>
      <c r="F168" s="85"/>
      <c r="G168" s="85"/>
      <c r="H168" s="85"/>
      <c r="I168" s="105"/>
      <c r="J168" s="85"/>
      <c r="K168" s="85"/>
    </row>
    <row r="169" spans="1:11" ht="25.5" customHeight="1">
      <c r="A169" s="90" t="s">
        <v>29</v>
      </c>
      <c r="B169" s="85"/>
      <c r="C169" s="85"/>
      <c r="D169" s="85"/>
      <c r="E169" s="85"/>
      <c r="F169" s="85"/>
      <c r="G169" s="85"/>
      <c r="H169" s="85"/>
      <c r="I169" s="105"/>
      <c r="J169" s="85"/>
      <c r="K169" s="85"/>
    </row>
    <row r="170" spans="1:11" ht="25.5" customHeight="1">
      <c r="A170" s="90" t="s">
        <v>30</v>
      </c>
      <c r="B170" s="85"/>
      <c r="C170" s="85"/>
      <c r="D170" s="85"/>
      <c r="E170" s="85"/>
      <c r="F170" s="85"/>
      <c r="G170" s="85"/>
      <c r="H170" s="85"/>
      <c r="I170" s="105"/>
      <c r="J170" s="85"/>
      <c r="K170" s="85"/>
    </row>
    <row r="171" spans="1:11" ht="25.5" customHeight="1">
      <c r="A171" s="90"/>
      <c r="B171" s="85"/>
      <c r="C171" s="85"/>
      <c r="D171" s="85"/>
      <c r="E171" s="85"/>
      <c r="F171" s="85"/>
      <c r="G171" s="85"/>
      <c r="H171" s="85"/>
      <c r="I171" s="104" t="s">
        <v>38</v>
      </c>
      <c r="J171" s="85"/>
      <c r="K171" s="85"/>
    </row>
    <row r="172" spans="1:11" ht="25.5" customHeight="1">
      <c r="A172" s="90"/>
      <c r="B172" s="85" t="s">
        <v>40</v>
      </c>
      <c r="C172" s="85"/>
      <c r="D172" s="85"/>
      <c r="E172" s="85"/>
      <c r="F172" s="85"/>
      <c r="G172" s="85"/>
      <c r="H172" s="85"/>
      <c r="I172" s="105" t="s">
        <v>33</v>
      </c>
      <c r="J172" s="85"/>
      <c r="K172" s="85"/>
    </row>
    <row r="173" spans="1:11" ht="25.5" customHeight="1">
      <c r="A173" s="90"/>
      <c r="B173" s="85" t="s">
        <v>662</v>
      </c>
      <c r="C173" s="85"/>
      <c r="D173" s="85"/>
      <c r="E173" s="85"/>
      <c r="F173" s="85"/>
      <c r="G173" s="85"/>
      <c r="H173" s="85"/>
      <c r="I173" s="105" t="s">
        <v>32</v>
      </c>
      <c r="J173" s="85"/>
      <c r="K173" s="85"/>
    </row>
    <row r="174" spans="1:10" ht="25.5" customHeight="1">
      <c r="A174" s="98" t="s">
        <v>342</v>
      </c>
      <c r="B174" s="90"/>
      <c r="C174" s="85"/>
      <c r="D174" s="85"/>
      <c r="E174" s="85"/>
      <c r="F174" s="85"/>
      <c r="G174" s="85"/>
      <c r="H174" s="85"/>
      <c r="I174" s="85"/>
      <c r="J174" s="85"/>
    </row>
    <row r="175" spans="1:11" ht="25.5" customHeight="1">
      <c r="A175" s="99" t="s">
        <v>881</v>
      </c>
      <c r="B175" s="90"/>
      <c r="C175" s="85"/>
      <c r="D175" s="85"/>
      <c r="E175" s="85"/>
      <c r="F175" s="85"/>
      <c r="G175" s="85"/>
      <c r="H175" s="85"/>
      <c r="I175" s="85"/>
      <c r="J175" s="85"/>
      <c r="K175" s="85"/>
    </row>
    <row r="176" spans="1:11" ht="25.5" customHeight="1">
      <c r="A176" s="99" t="s">
        <v>44</v>
      </c>
      <c r="B176" s="90"/>
      <c r="C176" s="85"/>
      <c r="D176" s="85"/>
      <c r="E176" s="85"/>
      <c r="F176" s="85"/>
      <c r="G176" s="85"/>
      <c r="H176" s="85"/>
      <c r="I176" s="85"/>
      <c r="J176" s="85"/>
      <c r="K176" s="85"/>
    </row>
    <row r="177" spans="1:11" ht="25.5" customHeight="1">
      <c r="A177" s="99" t="s">
        <v>45</v>
      </c>
      <c r="B177" s="90"/>
      <c r="C177" s="85"/>
      <c r="D177" s="85"/>
      <c r="E177" s="85"/>
      <c r="F177" s="85"/>
      <c r="G177" s="85"/>
      <c r="H177" s="85"/>
      <c r="I177" s="85"/>
      <c r="J177" s="85"/>
      <c r="K177" s="85"/>
    </row>
    <row r="178" spans="1:11" ht="25.5" customHeight="1">
      <c r="A178" s="99" t="s">
        <v>46</v>
      </c>
      <c r="B178" s="90"/>
      <c r="C178" s="85"/>
      <c r="D178" s="85"/>
      <c r="E178" s="85"/>
      <c r="F178" s="85"/>
      <c r="G178" s="85"/>
      <c r="H178" s="85"/>
      <c r="I178" s="85"/>
      <c r="J178" s="85"/>
      <c r="K178" s="85"/>
    </row>
    <row r="179" spans="1:10" ht="25.5" customHeight="1">
      <c r="A179" s="99" t="s">
        <v>644</v>
      </c>
      <c r="B179" s="90"/>
      <c r="C179" s="85"/>
      <c r="D179" s="85"/>
      <c r="E179" s="85"/>
      <c r="F179" s="85"/>
      <c r="G179" s="85"/>
      <c r="H179" s="85"/>
      <c r="I179" s="85"/>
      <c r="J179" s="85"/>
    </row>
    <row r="180" spans="1:11" ht="25.5" customHeight="1">
      <c r="A180" s="99" t="s">
        <v>127</v>
      </c>
      <c r="B180" s="90"/>
      <c r="C180" s="85"/>
      <c r="D180" s="85"/>
      <c r="E180" s="85"/>
      <c r="F180" s="85"/>
      <c r="G180" s="85"/>
      <c r="H180" s="85"/>
      <c r="I180" s="85"/>
      <c r="J180" s="85"/>
      <c r="K180" s="85"/>
    </row>
    <row r="181" spans="1:11" ht="25.5" customHeight="1">
      <c r="A181" s="99" t="s">
        <v>128</v>
      </c>
      <c r="B181" s="90"/>
      <c r="C181" s="85"/>
      <c r="D181" s="85"/>
      <c r="E181" s="85"/>
      <c r="F181" s="85"/>
      <c r="G181" s="85"/>
      <c r="H181" s="85"/>
      <c r="I181" s="85"/>
      <c r="J181" s="85"/>
      <c r="K181" s="85"/>
    </row>
    <row r="182" spans="1:10" s="103" customFormat="1" ht="25.5" customHeight="1">
      <c r="A182" s="90" t="s">
        <v>343</v>
      </c>
      <c r="B182" s="102"/>
      <c r="C182" s="102"/>
      <c r="D182" s="102"/>
      <c r="E182" s="102"/>
      <c r="F182" s="102"/>
      <c r="G182" s="102"/>
      <c r="H182" s="102"/>
      <c r="I182" s="102"/>
      <c r="J182" s="106"/>
    </row>
    <row r="183" spans="1:10" s="103" customFormat="1" ht="25.5" customHeight="1">
      <c r="A183" s="90" t="s">
        <v>129</v>
      </c>
      <c r="B183" s="102"/>
      <c r="C183" s="102"/>
      <c r="D183" s="102"/>
      <c r="E183" s="102"/>
      <c r="F183" s="102"/>
      <c r="G183" s="102"/>
      <c r="H183" s="102"/>
      <c r="I183" s="102"/>
      <c r="J183" s="102"/>
    </row>
    <row r="184" spans="1:11" s="103" customFormat="1" ht="25.5" customHeight="1">
      <c r="A184" s="90" t="s">
        <v>346</v>
      </c>
      <c r="B184" s="102"/>
      <c r="C184" s="102"/>
      <c r="D184" s="102"/>
      <c r="E184" s="102"/>
      <c r="F184" s="102"/>
      <c r="G184" s="102"/>
      <c r="H184" s="102"/>
      <c r="I184" s="102"/>
      <c r="J184" s="85"/>
      <c r="K184" s="84"/>
    </row>
    <row r="185" spans="1:10" s="103" customFormat="1" ht="25.5" customHeight="1">
      <c r="A185" s="102" t="s">
        <v>789</v>
      </c>
      <c r="B185" s="102"/>
      <c r="C185" s="102"/>
      <c r="D185" s="102"/>
      <c r="E185" s="102"/>
      <c r="F185" s="102"/>
      <c r="G185" s="102"/>
      <c r="H185" s="102"/>
      <c r="I185" s="102"/>
      <c r="J185" s="102"/>
    </row>
    <row r="186" spans="1:10" s="103" customFormat="1" ht="25.5" customHeight="1">
      <c r="A186" s="102" t="s">
        <v>791</v>
      </c>
      <c r="B186" s="102"/>
      <c r="C186" s="102"/>
      <c r="D186" s="102"/>
      <c r="E186" s="102"/>
      <c r="F186" s="102"/>
      <c r="G186" s="102"/>
      <c r="H186" s="102"/>
      <c r="I186" s="102"/>
      <c r="J186" s="102"/>
    </row>
    <row r="187" spans="1:10" s="103" customFormat="1" ht="25.5" customHeight="1">
      <c r="A187" s="102" t="s">
        <v>790</v>
      </c>
      <c r="B187" s="102"/>
      <c r="C187" s="102"/>
      <c r="D187" s="102"/>
      <c r="E187" s="102"/>
      <c r="F187" s="102"/>
      <c r="G187" s="102"/>
      <c r="H187" s="102"/>
      <c r="I187" s="102"/>
      <c r="J187" s="102"/>
    </row>
    <row r="188" spans="1:11" ht="25.5" customHeight="1">
      <c r="A188" s="99"/>
      <c r="B188" s="90"/>
      <c r="C188" s="85"/>
      <c r="D188" s="85"/>
      <c r="E188" s="85"/>
      <c r="F188" s="85"/>
      <c r="G188" s="85"/>
      <c r="H188" s="85"/>
      <c r="I188" s="85"/>
      <c r="J188" s="85"/>
      <c r="K188" s="85"/>
    </row>
    <row r="189" spans="1:11" ht="25.5" customHeight="1">
      <c r="A189" s="225" t="s">
        <v>416</v>
      </c>
      <c r="B189" s="225"/>
      <c r="C189" s="225"/>
      <c r="D189" s="225"/>
      <c r="E189" s="225"/>
      <c r="F189" s="225"/>
      <c r="G189" s="225"/>
      <c r="H189" s="225"/>
      <c r="I189" s="225"/>
      <c r="J189" s="225"/>
      <c r="K189" s="225"/>
    </row>
    <row r="190" spans="1:11" ht="25.5" customHeight="1">
      <c r="A190" s="99"/>
      <c r="B190" s="90"/>
      <c r="C190" s="85"/>
      <c r="D190" s="85"/>
      <c r="E190" s="85"/>
      <c r="F190" s="85"/>
      <c r="G190" s="85"/>
      <c r="H190" s="85"/>
      <c r="I190" s="85"/>
      <c r="J190" s="85"/>
      <c r="K190" s="85"/>
    </row>
    <row r="191" spans="1:10" s="103" customFormat="1" ht="25.5" customHeight="1">
      <c r="A191" s="102" t="s">
        <v>775</v>
      </c>
      <c r="B191" s="102"/>
      <c r="C191" s="102"/>
      <c r="D191" s="102"/>
      <c r="E191" s="102"/>
      <c r="F191" s="102"/>
      <c r="G191" s="102"/>
      <c r="H191" s="102"/>
      <c r="I191" s="102"/>
      <c r="J191" s="102"/>
    </row>
    <row r="192" spans="1:10" s="103" customFormat="1" ht="25.5" customHeight="1">
      <c r="A192" s="102" t="s">
        <v>52</v>
      </c>
      <c r="B192" s="102"/>
      <c r="C192" s="102"/>
      <c r="D192" s="102"/>
      <c r="E192" s="102"/>
      <c r="F192" s="102"/>
      <c r="G192" s="102"/>
      <c r="H192" s="102"/>
      <c r="I192" s="102"/>
      <c r="J192" s="102"/>
    </row>
    <row r="193" spans="1:10" s="103" customFormat="1" ht="25.5" customHeight="1">
      <c r="A193" s="102" t="s">
        <v>34</v>
      </c>
      <c r="B193" s="102"/>
      <c r="C193" s="102"/>
      <c r="D193" s="102"/>
      <c r="E193" s="102"/>
      <c r="F193" s="102"/>
      <c r="G193" s="102"/>
      <c r="H193" s="102"/>
      <c r="I193" s="102"/>
      <c r="J193" s="102"/>
    </row>
    <row r="194" spans="1:11" s="103" customFormat="1" ht="25.5" customHeight="1">
      <c r="A194" s="90" t="s">
        <v>344</v>
      </c>
      <c r="B194" s="102"/>
      <c r="C194" s="102"/>
      <c r="D194" s="102"/>
      <c r="E194" s="102"/>
      <c r="F194" s="102"/>
      <c r="G194" s="102"/>
      <c r="H194" s="102"/>
      <c r="I194" s="102"/>
      <c r="J194" s="85"/>
      <c r="K194" s="84"/>
    </row>
    <row r="195" spans="1:10" s="103" customFormat="1" ht="25.5" customHeight="1">
      <c r="A195" s="102" t="s">
        <v>792</v>
      </c>
      <c r="B195" s="102"/>
      <c r="C195" s="102"/>
      <c r="D195" s="102"/>
      <c r="E195" s="102"/>
      <c r="F195" s="102"/>
      <c r="G195" s="102"/>
      <c r="H195" s="102"/>
      <c r="I195" s="102"/>
      <c r="J195" s="102"/>
    </row>
    <row r="196" spans="1:10" s="103" customFormat="1" ht="25.5" customHeight="1">
      <c r="A196" s="102" t="s">
        <v>280</v>
      </c>
      <c r="B196" s="102"/>
      <c r="C196" s="102"/>
      <c r="D196" s="102"/>
      <c r="E196" s="102"/>
      <c r="F196" s="102"/>
      <c r="G196" s="102"/>
      <c r="H196" s="102"/>
      <c r="I196" s="102"/>
      <c r="J196" s="102"/>
    </row>
    <row r="197" spans="1:11" ht="25.5" customHeight="1">
      <c r="A197" s="85" t="s">
        <v>345</v>
      </c>
      <c r="B197" s="90"/>
      <c r="C197" s="85"/>
      <c r="D197" s="85"/>
      <c r="E197" s="85"/>
      <c r="F197" s="85"/>
      <c r="G197" s="85"/>
      <c r="H197" s="85"/>
      <c r="I197" s="85"/>
      <c r="J197" s="85"/>
      <c r="K197" s="85"/>
    </row>
    <row r="198" spans="1:11" ht="25.5" customHeight="1">
      <c r="A198" s="85"/>
      <c r="B198" s="90"/>
      <c r="C198" s="85"/>
      <c r="D198" s="85"/>
      <c r="E198" s="92"/>
      <c r="F198" s="107" t="s">
        <v>130</v>
      </c>
      <c r="G198" s="107"/>
      <c r="H198" s="85"/>
      <c r="I198" s="92"/>
      <c r="J198" s="107" t="s">
        <v>392</v>
      </c>
      <c r="K198" s="92"/>
    </row>
    <row r="199" spans="1:11" ht="25.5" customHeight="1">
      <c r="A199" s="85"/>
      <c r="B199" s="90"/>
      <c r="C199" s="85"/>
      <c r="D199" s="85"/>
      <c r="E199" s="213"/>
      <c r="F199" s="210" t="s">
        <v>645</v>
      </c>
      <c r="G199" s="65"/>
      <c r="H199" s="51"/>
      <c r="I199" s="64"/>
      <c r="J199" s="210" t="s">
        <v>645</v>
      </c>
      <c r="K199" s="52"/>
    </row>
    <row r="200" spans="1:11" ht="25.5" customHeight="1">
      <c r="A200" s="85"/>
      <c r="B200" s="90" t="s">
        <v>131</v>
      </c>
      <c r="C200" s="85"/>
      <c r="D200" s="85"/>
      <c r="E200" s="108">
        <v>948544.01</v>
      </c>
      <c r="F200" s="85"/>
      <c r="G200" s="108">
        <v>194271.51</v>
      </c>
      <c r="H200" s="85"/>
      <c r="I200" s="108">
        <v>455000</v>
      </c>
      <c r="J200" s="108"/>
      <c r="K200" s="108">
        <v>0</v>
      </c>
    </row>
    <row r="201" spans="1:11" ht="25.5" customHeight="1">
      <c r="A201" s="85"/>
      <c r="B201" s="90" t="s">
        <v>132</v>
      </c>
      <c r="C201" s="85"/>
      <c r="D201" s="85"/>
      <c r="E201" s="94">
        <v>202317.75</v>
      </c>
      <c r="F201" s="85"/>
      <c r="G201" s="94">
        <v>57451434.68</v>
      </c>
      <c r="H201" s="85"/>
      <c r="I201" s="94">
        <v>165727.24</v>
      </c>
      <c r="J201" s="94"/>
      <c r="K201" s="94">
        <v>21539384.22</v>
      </c>
    </row>
    <row r="202" spans="1:11" ht="25.5" customHeight="1">
      <c r="A202" s="85"/>
      <c r="B202" s="90" t="s">
        <v>133</v>
      </c>
      <c r="C202" s="85"/>
      <c r="D202" s="85"/>
      <c r="E202" s="85">
        <v>85004261.2</v>
      </c>
      <c r="F202" s="85"/>
      <c r="G202" s="85">
        <v>14871615.86</v>
      </c>
      <c r="H202" s="85"/>
      <c r="I202" s="85">
        <v>51107013.58</v>
      </c>
      <c r="J202" s="85"/>
      <c r="K202" s="85">
        <v>10372305.38</v>
      </c>
    </row>
    <row r="203" spans="1:11" ht="25.5" customHeight="1">
      <c r="A203" s="85"/>
      <c r="B203" s="90" t="s">
        <v>699</v>
      </c>
      <c r="C203" s="85"/>
      <c r="D203" s="85"/>
      <c r="E203" s="85">
        <v>39871.81</v>
      </c>
      <c r="F203" s="85"/>
      <c r="G203" s="85">
        <v>39822.07</v>
      </c>
      <c r="H203" s="85"/>
      <c r="I203" s="85">
        <v>0</v>
      </c>
      <c r="J203" s="85"/>
      <c r="K203" s="85">
        <v>0</v>
      </c>
    </row>
    <row r="204" spans="1:11" ht="25.5" customHeight="1" thickBot="1">
      <c r="A204" s="85"/>
      <c r="B204" s="90"/>
      <c r="C204" s="85" t="s">
        <v>734</v>
      </c>
      <c r="D204" s="85"/>
      <c r="E204" s="72">
        <f>SUM(E200:E203)</f>
        <v>86194994.77000001</v>
      </c>
      <c r="F204" s="85"/>
      <c r="G204" s="72">
        <f>SUM(G200:G203)</f>
        <v>72557144.11999999</v>
      </c>
      <c r="H204" s="85"/>
      <c r="I204" s="72">
        <f>SUM(I200:I203)</f>
        <v>51727740.82</v>
      </c>
      <c r="J204" s="85"/>
      <c r="K204" s="72">
        <f>SUM(K200:K203)</f>
        <v>31911689.6</v>
      </c>
    </row>
    <row r="205" spans="1:11" ht="25.5" customHeight="1" thickTop="1">
      <c r="A205" s="85"/>
      <c r="B205" s="90"/>
      <c r="C205" s="85"/>
      <c r="D205" s="85"/>
      <c r="E205" s="85"/>
      <c r="F205" s="85"/>
      <c r="G205" s="70"/>
      <c r="H205" s="85"/>
      <c r="I205" s="70"/>
      <c r="J205" s="85"/>
      <c r="K205" s="70"/>
    </row>
    <row r="206" spans="1:11" ht="25.5" customHeight="1">
      <c r="A206" s="85" t="s">
        <v>793</v>
      </c>
      <c r="B206" s="90"/>
      <c r="C206" s="85"/>
      <c r="D206" s="85"/>
      <c r="E206" s="85"/>
      <c r="F206" s="85"/>
      <c r="G206" s="85"/>
      <c r="H206" s="85"/>
      <c r="I206" s="70"/>
      <c r="J206" s="85"/>
      <c r="K206" s="70"/>
    </row>
    <row r="207" spans="1:11" ht="25.5" customHeight="1">
      <c r="A207" s="85" t="s">
        <v>134</v>
      </c>
      <c r="B207" s="90"/>
      <c r="C207" s="85"/>
      <c r="D207" s="85"/>
      <c r="E207" s="85"/>
      <c r="F207" s="85"/>
      <c r="G207" s="85"/>
      <c r="H207" s="85"/>
      <c r="I207" s="70"/>
      <c r="J207" s="85"/>
      <c r="K207" s="70"/>
    </row>
    <row r="208" spans="1:11" ht="25.5" customHeight="1">
      <c r="A208" s="109"/>
      <c r="C208" s="85"/>
      <c r="D208" s="85"/>
      <c r="E208" s="92"/>
      <c r="F208" s="107" t="s">
        <v>130</v>
      </c>
      <c r="G208" s="107"/>
      <c r="H208" s="85"/>
      <c r="I208" s="92"/>
      <c r="J208" s="107" t="s">
        <v>392</v>
      </c>
      <c r="K208" s="92"/>
    </row>
    <row r="209" spans="1:11" ht="25.5" customHeight="1">
      <c r="A209" s="85"/>
      <c r="B209" s="90"/>
      <c r="C209" s="85"/>
      <c r="D209" s="85"/>
      <c r="E209" s="213"/>
      <c r="F209" s="210" t="s">
        <v>645</v>
      </c>
      <c r="G209" s="65"/>
      <c r="H209" s="51"/>
      <c r="I209" s="64"/>
      <c r="J209" s="210" t="s">
        <v>645</v>
      </c>
      <c r="K209" s="52"/>
    </row>
    <row r="210" spans="1:11" ht="25.5" customHeight="1">
      <c r="A210" s="90" t="s">
        <v>590</v>
      </c>
      <c r="C210" s="85"/>
      <c r="D210" s="85"/>
      <c r="E210" s="85"/>
      <c r="F210" s="85"/>
      <c r="G210" s="85"/>
      <c r="H210" s="85"/>
      <c r="I210" s="70"/>
      <c r="J210" s="85"/>
      <c r="K210" s="70"/>
    </row>
    <row r="211" spans="1:11" ht="25.5" customHeight="1">
      <c r="A211" s="85"/>
      <c r="B211" s="90" t="s">
        <v>591</v>
      </c>
      <c r="C211" s="85"/>
      <c r="D211" s="85"/>
      <c r="E211" s="85">
        <v>201738937.48</v>
      </c>
      <c r="F211" s="85"/>
      <c r="G211" s="85">
        <v>148844838.82</v>
      </c>
      <c r="H211" s="85"/>
      <c r="I211" s="70">
        <v>141387795.34</v>
      </c>
      <c r="J211" s="85"/>
      <c r="K211" s="70">
        <v>81369763.4</v>
      </c>
    </row>
    <row r="212" spans="1:11" ht="25.5" customHeight="1">
      <c r="A212" s="85"/>
      <c r="B212" s="90" t="s">
        <v>592</v>
      </c>
      <c r="C212" s="85"/>
      <c r="D212" s="85"/>
      <c r="E212" s="85">
        <v>11168688.99</v>
      </c>
      <c r="F212" s="85"/>
      <c r="G212" s="85">
        <v>8183079.93</v>
      </c>
      <c r="H212" s="85"/>
      <c r="I212" s="70">
        <v>10703786.25</v>
      </c>
      <c r="J212" s="85"/>
      <c r="K212" s="70">
        <v>7317074.35</v>
      </c>
    </row>
    <row r="213" spans="1:11" ht="25.5" customHeight="1">
      <c r="A213" s="85"/>
      <c r="B213" s="90" t="s">
        <v>593</v>
      </c>
      <c r="C213" s="85"/>
      <c r="D213" s="85"/>
      <c r="E213" s="85">
        <v>951702.95</v>
      </c>
      <c r="F213" s="85"/>
      <c r="G213" s="85">
        <v>1943806.26</v>
      </c>
      <c r="H213" s="85"/>
      <c r="I213" s="70">
        <v>66872.4</v>
      </c>
      <c r="J213" s="85"/>
      <c r="K213" s="70">
        <v>815708</v>
      </c>
    </row>
    <row r="214" spans="1:11" ht="25.5" customHeight="1">
      <c r="A214" s="85"/>
      <c r="B214" s="90" t="s">
        <v>594</v>
      </c>
      <c r="C214" s="85"/>
      <c r="D214" s="85"/>
      <c r="E214" s="92">
        <v>4106640.09</v>
      </c>
      <c r="F214" s="85"/>
      <c r="G214" s="92">
        <v>6167920.11</v>
      </c>
      <c r="H214" s="85"/>
      <c r="I214" s="92">
        <v>180451.22</v>
      </c>
      <c r="J214" s="85"/>
      <c r="K214" s="92">
        <v>3229701.33</v>
      </c>
    </row>
    <row r="215" spans="1:11" ht="25.5" customHeight="1">
      <c r="A215" s="85"/>
      <c r="B215" s="94" t="s">
        <v>734</v>
      </c>
      <c r="D215" s="85"/>
      <c r="E215" s="70">
        <f>SUM(E211:E214)</f>
        <v>217965969.51</v>
      </c>
      <c r="F215" s="85"/>
      <c r="G215" s="70">
        <f>SUM(G211:G214)</f>
        <v>165139645.12</v>
      </c>
      <c r="H215" s="85"/>
      <c r="I215" s="70">
        <f>SUM(I211:I214)</f>
        <v>152338905.21</v>
      </c>
      <c r="J215" s="85"/>
      <c r="K215" s="70">
        <f>SUM(K210:K214)</f>
        <v>92732247.08</v>
      </c>
    </row>
    <row r="216" spans="1:11" ht="25.5" customHeight="1">
      <c r="A216" s="90" t="s">
        <v>588</v>
      </c>
      <c r="C216" s="85"/>
      <c r="D216" s="85"/>
      <c r="E216" s="70">
        <v>4353518.61</v>
      </c>
      <c r="F216" s="85"/>
      <c r="G216" s="70">
        <v>10896588.58</v>
      </c>
      <c r="H216" s="85"/>
      <c r="I216" s="70">
        <v>4353518.61</v>
      </c>
      <c r="J216" s="85"/>
      <c r="K216" s="70">
        <v>10896588.58</v>
      </c>
    </row>
    <row r="217" spans="1:11" ht="25.5" customHeight="1">
      <c r="A217" s="90" t="s">
        <v>589</v>
      </c>
      <c r="C217" s="85"/>
      <c r="D217" s="85"/>
      <c r="E217" s="70">
        <v>-5200000</v>
      </c>
      <c r="F217" s="85"/>
      <c r="G217" s="70">
        <v>-6260242.19</v>
      </c>
      <c r="H217" s="85"/>
      <c r="I217" s="70">
        <v>0</v>
      </c>
      <c r="J217" s="85"/>
      <c r="K217" s="70">
        <v>-1560242.19</v>
      </c>
    </row>
    <row r="218" spans="1:11" ht="25.5" customHeight="1" thickBot="1">
      <c r="A218" s="90" t="s">
        <v>587</v>
      </c>
      <c r="C218" s="85"/>
      <c r="D218" s="85"/>
      <c r="E218" s="72">
        <f>SUM(E215:E217)</f>
        <v>217119488.12</v>
      </c>
      <c r="F218" s="85"/>
      <c r="G218" s="72">
        <f>SUM(G215:G217)</f>
        <v>169775991.51000002</v>
      </c>
      <c r="H218" s="85"/>
      <c r="I218" s="72">
        <f>SUM(I215:I217)</f>
        <v>156692423.82000002</v>
      </c>
      <c r="J218" s="85"/>
      <c r="K218" s="72">
        <f>SUM(K215:K217)</f>
        <v>102068593.47</v>
      </c>
    </row>
    <row r="219" spans="1:11" ht="25.5" customHeight="1" thickTop="1">
      <c r="A219" s="85"/>
      <c r="B219" s="90"/>
      <c r="C219" s="85"/>
      <c r="D219" s="85"/>
      <c r="E219" s="85"/>
      <c r="F219" s="85"/>
      <c r="G219" s="70"/>
      <c r="H219" s="85"/>
      <c r="I219" s="70"/>
      <c r="J219" s="85"/>
      <c r="K219" s="70"/>
    </row>
    <row r="220" spans="1:11" ht="25.5" customHeight="1">
      <c r="A220" s="85"/>
      <c r="B220" s="90"/>
      <c r="C220" s="85"/>
      <c r="D220" s="85"/>
      <c r="E220" s="85"/>
      <c r="F220" s="85"/>
      <c r="G220" s="70"/>
      <c r="H220" s="85"/>
      <c r="I220" s="70"/>
      <c r="J220" s="85"/>
      <c r="K220" s="70"/>
    </row>
    <row r="221" spans="1:11" ht="25.5" customHeight="1">
      <c r="A221" s="225" t="s">
        <v>417</v>
      </c>
      <c r="B221" s="225"/>
      <c r="C221" s="225"/>
      <c r="D221" s="225"/>
      <c r="E221" s="225"/>
      <c r="F221" s="225"/>
      <c r="G221" s="225"/>
      <c r="H221" s="225"/>
      <c r="I221" s="225"/>
      <c r="J221" s="225"/>
      <c r="K221" s="225"/>
    </row>
    <row r="222" spans="1:11" ht="25.5" customHeight="1">
      <c r="A222" s="99"/>
      <c r="B222" s="73"/>
      <c r="C222" s="73"/>
      <c r="D222" s="85"/>
      <c r="E222" s="85"/>
      <c r="F222" s="85"/>
      <c r="G222" s="85"/>
      <c r="H222" s="85"/>
      <c r="I222" s="85"/>
      <c r="J222" s="85"/>
      <c r="K222" s="85"/>
    </row>
    <row r="223" spans="1:6" ht="25.5" customHeight="1">
      <c r="A223" s="85" t="s">
        <v>794</v>
      </c>
      <c r="B223" s="90"/>
      <c r="C223" s="85"/>
      <c r="D223" s="85"/>
      <c r="E223" s="85"/>
      <c r="F223" s="85"/>
    </row>
    <row r="224" spans="1:11" ht="25.5" customHeight="1">
      <c r="A224" s="85"/>
      <c r="B224" s="90"/>
      <c r="C224" s="85"/>
      <c r="D224" s="85"/>
      <c r="E224" s="92"/>
      <c r="F224" s="107" t="s">
        <v>130</v>
      </c>
      <c r="G224" s="107"/>
      <c r="H224" s="85"/>
      <c r="I224" s="92"/>
      <c r="J224" s="107" t="s">
        <v>392</v>
      </c>
      <c r="K224" s="92"/>
    </row>
    <row r="225" spans="1:11" ht="25.5" customHeight="1">
      <c r="A225" s="85"/>
      <c r="B225" s="90"/>
      <c r="C225" s="85"/>
      <c r="D225" s="85"/>
      <c r="E225" s="213"/>
      <c r="F225" s="210" t="s">
        <v>645</v>
      </c>
      <c r="G225" s="65"/>
      <c r="H225" s="51"/>
      <c r="I225" s="64"/>
      <c r="J225" s="210" t="s">
        <v>645</v>
      </c>
      <c r="K225" s="52"/>
    </row>
    <row r="226" spans="1:11" ht="25.5" customHeight="1">
      <c r="A226" s="85"/>
      <c r="B226" s="90" t="s">
        <v>135</v>
      </c>
      <c r="C226" s="85"/>
      <c r="D226" s="85"/>
      <c r="E226" s="85">
        <v>54797450.22</v>
      </c>
      <c r="F226" s="85"/>
      <c r="G226" s="85">
        <v>54237173.22</v>
      </c>
      <c r="H226" s="85"/>
      <c r="I226" s="85">
        <v>54797450.22</v>
      </c>
      <c r="J226" s="85"/>
      <c r="K226" s="85">
        <v>54237173.22</v>
      </c>
    </row>
    <row r="227" spans="1:11" ht="25.5" customHeight="1">
      <c r="A227" s="85"/>
      <c r="B227" s="90" t="s">
        <v>136</v>
      </c>
      <c r="C227" s="85"/>
      <c r="D227" s="85"/>
      <c r="E227" s="85">
        <v>75111549.04</v>
      </c>
      <c r="F227" s="85"/>
      <c r="G227" s="85">
        <v>67254551.31</v>
      </c>
      <c r="H227" s="85"/>
      <c r="I227" s="85">
        <v>75111549.04</v>
      </c>
      <c r="J227" s="85"/>
      <c r="K227" s="85">
        <v>67254551.31</v>
      </c>
    </row>
    <row r="228" spans="1:11" ht="25.5" customHeight="1" thickBot="1">
      <c r="A228" s="85"/>
      <c r="B228" s="90"/>
      <c r="C228" s="85" t="s">
        <v>734</v>
      </c>
      <c r="D228" s="85"/>
      <c r="E228" s="72">
        <f>SUM(E226:E227)</f>
        <v>129908999.26</v>
      </c>
      <c r="F228" s="85"/>
      <c r="G228" s="72">
        <f>SUM(G226:G227)</f>
        <v>121491724.53</v>
      </c>
      <c r="H228" s="85"/>
      <c r="I228" s="72">
        <f>SUM(I226:I227)</f>
        <v>129908999.26</v>
      </c>
      <c r="J228" s="85"/>
      <c r="K228" s="72">
        <f>SUM(K226:K227)</f>
        <v>121491724.53</v>
      </c>
    </row>
    <row r="229" spans="1:10" s="5" customFormat="1" ht="25.5" customHeight="1" thickTop="1">
      <c r="A229" s="6" t="s">
        <v>444</v>
      </c>
      <c r="B229" s="115"/>
      <c r="C229" s="4"/>
      <c r="D229" s="4"/>
      <c r="E229" s="4"/>
      <c r="G229" s="4"/>
      <c r="H229" s="4"/>
      <c r="I229" s="4"/>
      <c r="J229" s="4"/>
    </row>
    <row r="230" spans="1:11" s="5" customFormat="1" ht="25.5" customHeight="1">
      <c r="A230" s="6"/>
      <c r="B230" s="115"/>
      <c r="C230" s="4"/>
      <c r="D230" s="4"/>
      <c r="E230" s="92"/>
      <c r="F230" s="107" t="s">
        <v>130</v>
      </c>
      <c r="G230" s="107"/>
      <c r="H230" s="85"/>
      <c r="I230" s="92"/>
      <c r="J230" s="107" t="s">
        <v>392</v>
      </c>
      <c r="K230" s="92"/>
    </row>
    <row r="231" spans="1:11" s="5" customFormat="1" ht="25.5" customHeight="1">
      <c r="A231" s="6"/>
      <c r="B231" s="115"/>
      <c r="C231" s="4"/>
      <c r="D231" s="4"/>
      <c r="E231" s="213"/>
      <c r="F231" s="210" t="s">
        <v>645</v>
      </c>
      <c r="G231" s="65"/>
      <c r="H231" s="51"/>
      <c r="I231" s="64"/>
      <c r="J231" s="210" t="s">
        <v>645</v>
      </c>
      <c r="K231" s="52"/>
    </row>
    <row r="232" spans="1:11" s="5" customFormat="1" ht="25.5" customHeight="1">
      <c r="A232" s="2" t="s">
        <v>443</v>
      </c>
      <c r="C232" s="4"/>
      <c r="D232" s="4"/>
      <c r="E232" s="183">
        <v>10147600</v>
      </c>
      <c r="G232" s="4">
        <v>0</v>
      </c>
      <c r="I232" s="205">
        <v>0</v>
      </c>
      <c r="J232" s="205"/>
      <c r="K232" s="205">
        <v>0</v>
      </c>
    </row>
    <row r="233" spans="1:11" s="5" customFormat="1" ht="25.5" customHeight="1">
      <c r="A233" s="2" t="s">
        <v>595</v>
      </c>
      <c r="C233" s="4"/>
      <c r="D233" s="4"/>
      <c r="E233" s="183">
        <v>80643200</v>
      </c>
      <c r="G233" s="4">
        <v>0</v>
      </c>
      <c r="I233" s="205">
        <v>0</v>
      </c>
      <c r="J233" s="205"/>
      <c r="K233" s="205">
        <v>0</v>
      </c>
    </row>
    <row r="234" spans="1:11" s="5" customFormat="1" ht="25.5" customHeight="1">
      <c r="A234" s="2" t="s">
        <v>596</v>
      </c>
      <c r="C234" s="4"/>
      <c r="D234" s="4"/>
      <c r="E234" s="183">
        <v>178155600</v>
      </c>
      <c r="G234" s="183">
        <v>268946400</v>
      </c>
      <c r="I234" s="205">
        <v>0</v>
      </c>
      <c r="J234" s="205"/>
      <c r="K234" s="205">
        <v>0</v>
      </c>
    </row>
    <row r="235" spans="1:11" s="5" customFormat="1" ht="25.5" customHeight="1" thickBot="1">
      <c r="A235" s="6"/>
      <c r="B235" s="4" t="s">
        <v>597</v>
      </c>
      <c r="D235" s="4"/>
      <c r="E235" s="187">
        <f>SUM(E232:E234)</f>
        <v>268946400</v>
      </c>
      <c r="G235" s="187">
        <f>SUM(G232:G234)</f>
        <v>268946400</v>
      </c>
      <c r="I235" s="206">
        <f>SUM(I232:I234)</f>
        <v>0</v>
      </c>
      <c r="J235" s="205"/>
      <c r="K235" s="206">
        <f>SUM(K232:K234)</f>
        <v>0</v>
      </c>
    </row>
    <row r="236" spans="1:11" s="5" customFormat="1" ht="25.5" customHeight="1" thickTop="1">
      <c r="A236" s="6"/>
      <c r="B236" s="4"/>
      <c r="D236" s="4"/>
      <c r="E236" s="8"/>
      <c r="G236" s="8"/>
      <c r="I236" s="8"/>
      <c r="J236" s="4"/>
      <c r="K236" s="8"/>
    </row>
    <row r="237" spans="1:11" s="5" customFormat="1" ht="25.5" customHeight="1">
      <c r="A237" s="2" t="s">
        <v>646</v>
      </c>
      <c r="B237" s="4"/>
      <c r="D237" s="4"/>
      <c r="E237" s="183">
        <v>10147600</v>
      </c>
      <c r="G237" s="205">
        <v>0</v>
      </c>
      <c r="I237" s="205">
        <v>0</v>
      </c>
      <c r="J237" s="205"/>
      <c r="K237" s="205">
        <v>0</v>
      </c>
    </row>
    <row r="238" spans="1:11" s="5" customFormat="1" ht="25.5" customHeight="1">
      <c r="A238" s="2" t="s">
        <v>647</v>
      </c>
      <c r="B238" s="4"/>
      <c r="D238" s="4"/>
      <c r="E238" s="70">
        <v>-13953725</v>
      </c>
      <c r="G238" s="205">
        <v>0</v>
      </c>
      <c r="I238" s="205">
        <v>0</v>
      </c>
      <c r="J238" s="205"/>
      <c r="K238" s="205">
        <v>0</v>
      </c>
    </row>
    <row r="239" spans="1:11" s="5" customFormat="1" ht="25.5" customHeight="1" thickBot="1">
      <c r="A239" s="2" t="s">
        <v>81</v>
      </c>
      <c r="B239" s="4"/>
      <c r="D239" s="4"/>
      <c r="E239" s="207">
        <f>SUM(E236:E238)</f>
        <v>-3806125</v>
      </c>
      <c r="G239" s="206">
        <f>SUM(G236:G238)</f>
        <v>0</v>
      </c>
      <c r="I239" s="206">
        <f>SUM(I236:I238)</f>
        <v>0</v>
      </c>
      <c r="J239" s="205"/>
      <c r="K239" s="206">
        <f>SUM(K236:K238)</f>
        <v>0</v>
      </c>
    </row>
    <row r="240" spans="1:11" s="5" customFormat="1" ht="25.5" customHeight="1" thickTop="1">
      <c r="A240" s="6"/>
      <c r="B240" s="2" t="s">
        <v>700</v>
      </c>
      <c r="C240" s="4"/>
      <c r="D240" s="4"/>
      <c r="E240" s="4"/>
      <c r="I240" s="8"/>
      <c r="J240" s="4"/>
      <c r="K240" s="8"/>
    </row>
    <row r="241" spans="1:11" s="5" customFormat="1" ht="25.5" customHeight="1">
      <c r="A241" s="6"/>
      <c r="B241" s="2"/>
      <c r="C241" s="4"/>
      <c r="D241" s="4"/>
      <c r="E241" s="92"/>
      <c r="F241" s="107" t="s">
        <v>130</v>
      </c>
      <c r="G241" s="107"/>
      <c r="H241" s="85"/>
      <c r="I241" s="92"/>
      <c r="J241" s="107" t="s">
        <v>392</v>
      </c>
      <c r="K241" s="92"/>
    </row>
    <row r="242" spans="1:11" s="5" customFormat="1" ht="25.5" customHeight="1">
      <c r="A242" s="6"/>
      <c r="B242" s="2"/>
      <c r="C242" s="4"/>
      <c r="D242" s="4"/>
      <c r="E242" s="213"/>
      <c r="F242" s="210" t="s">
        <v>645</v>
      </c>
      <c r="G242" s="65"/>
      <c r="H242" s="51"/>
      <c r="I242" s="64"/>
      <c r="J242" s="210" t="s">
        <v>645</v>
      </c>
      <c r="K242" s="52"/>
    </row>
    <row r="243" spans="1:11" s="5" customFormat="1" ht="25.5" customHeight="1">
      <c r="A243" s="2" t="s">
        <v>701</v>
      </c>
      <c r="C243" s="4"/>
      <c r="D243" s="4"/>
      <c r="E243" s="117">
        <v>1</v>
      </c>
      <c r="G243" s="116" t="s">
        <v>702</v>
      </c>
      <c r="I243" s="58" t="s">
        <v>702</v>
      </c>
      <c r="J243" s="60"/>
      <c r="K243" s="117" t="s">
        <v>702</v>
      </c>
    </row>
    <row r="244" spans="1:11" s="5" customFormat="1" ht="25.5" customHeight="1">
      <c r="A244" s="2" t="s">
        <v>703</v>
      </c>
      <c r="C244" s="4"/>
      <c r="D244" s="4"/>
      <c r="E244" s="117" t="s">
        <v>702</v>
      </c>
      <c r="G244" s="117">
        <v>1</v>
      </c>
      <c r="I244" s="116" t="s">
        <v>702</v>
      </c>
      <c r="J244" s="60"/>
      <c r="K244" s="117" t="s">
        <v>702</v>
      </c>
    </row>
    <row r="245" spans="1:11" s="5" customFormat="1" ht="25.5" customHeight="1" thickBot="1">
      <c r="A245" s="2" t="s">
        <v>704</v>
      </c>
      <c r="C245" s="4"/>
      <c r="D245" s="4"/>
      <c r="E245" s="118">
        <f>SUM(E243:E244)</f>
        <v>1</v>
      </c>
      <c r="G245" s="118">
        <f>SUM(G243:G244)</f>
        <v>1</v>
      </c>
      <c r="I245" s="118" t="s">
        <v>702</v>
      </c>
      <c r="J245" s="60"/>
      <c r="K245" s="118" t="s">
        <v>702</v>
      </c>
    </row>
    <row r="246" spans="1:11" s="5" customFormat="1" ht="25.5" customHeight="1" thickTop="1">
      <c r="A246" s="2" t="s">
        <v>598</v>
      </c>
      <c r="C246" s="4"/>
      <c r="D246" s="4"/>
      <c r="E246" s="4"/>
      <c r="G246" s="117"/>
      <c r="I246" s="117"/>
      <c r="J246" s="60"/>
      <c r="K246" s="117"/>
    </row>
    <row r="247" spans="1:11" s="5" customFormat="1" ht="25.5" customHeight="1">
      <c r="A247" s="2" t="s">
        <v>600</v>
      </c>
      <c r="C247" s="4"/>
      <c r="D247" s="4"/>
      <c r="E247" s="60">
        <v>90790800</v>
      </c>
      <c r="G247" s="116">
        <v>0</v>
      </c>
      <c r="I247" s="116">
        <v>0</v>
      </c>
      <c r="J247" s="60"/>
      <c r="K247" s="116">
        <v>0</v>
      </c>
    </row>
    <row r="248" spans="1:11" s="5" customFormat="1" ht="25.5" customHeight="1">
      <c r="A248" s="2" t="s">
        <v>599</v>
      </c>
      <c r="C248" s="4"/>
      <c r="D248" s="4"/>
      <c r="E248" s="4"/>
      <c r="G248" s="116"/>
      <c r="I248" s="116"/>
      <c r="J248" s="60"/>
      <c r="K248" s="116"/>
    </row>
    <row r="249" spans="1:11" s="5" customFormat="1" ht="25.5" customHeight="1">
      <c r="A249" s="2" t="s">
        <v>601</v>
      </c>
      <c r="C249" s="4"/>
      <c r="D249" s="4"/>
      <c r="E249" s="116">
        <v>37.76</v>
      </c>
      <c r="G249" s="116">
        <v>0</v>
      </c>
      <c r="I249" s="116">
        <v>0</v>
      </c>
      <c r="J249" s="60"/>
      <c r="K249" s="116">
        <v>0</v>
      </c>
    </row>
    <row r="250" spans="1:11" s="5" customFormat="1" ht="25.5" customHeight="1">
      <c r="A250" s="2"/>
      <c r="C250" s="4"/>
      <c r="D250" s="4"/>
      <c r="E250" s="116"/>
      <c r="G250" s="116"/>
      <c r="I250" s="116"/>
      <c r="J250" s="60"/>
      <c r="K250" s="116"/>
    </row>
    <row r="251" spans="1:11" s="5" customFormat="1" ht="25.5" customHeight="1">
      <c r="A251" s="2"/>
      <c r="C251" s="4"/>
      <c r="D251" s="4"/>
      <c r="E251" s="116"/>
      <c r="G251" s="116"/>
      <c r="I251" s="116"/>
      <c r="J251" s="60"/>
      <c r="K251" s="116"/>
    </row>
    <row r="252" spans="1:11" s="5" customFormat="1" ht="25.5" customHeight="1">
      <c r="A252" s="225" t="s">
        <v>418</v>
      </c>
      <c r="B252" s="225"/>
      <c r="C252" s="225"/>
      <c r="D252" s="225"/>
      <c r="E252" s="225"/>
      <c r="F252" s="225"/>
      <c r="G252" s="225"/>
      <c r="H252" s="225"/>
      <c r="I252" s="225"/>
      <c r="J252" s="225"/>
      <c r="K252" s="225"/>
    </row>
    <row r="253" spans="1:11" s="5" customFormat="1" ht="25.5" customHeight="1">
      <c r="A253" s="2"/>
      <c r="C253" s="4"/>
      <c r="D253" s="4"/>
      <c r="E253" s="116"/>
      <c r="G253" s="116"/>
      <c r="I253" s="116"/>
      <c r="J253" s="60"/>
      <c r="K253" s="116"/>
    </row>
    <row r="254" spans="1:11" ht="25.5" customHeight="1">
      <c r="A254" s="85" t="s">
        <v>795</v>
      </c>
      <c r="B254" s="90"/>
      <c r="C254" s="85"/>
      <c r="D254" s="85"/>
      <c r="E254" s="85"/>
      <c r="F254" s="85"/>
      <c r="G254" s="85"/>
      <c r="H254" s="85"/>
      <c r="I254" s="85"/>
      <c r="J254" s="85"/>
      <c r="K254" s="85"/>
    </row>
    <row r="255" spans="1:11" ht="25.5" customHeight="1">
      <c r="A255" s="85"/>
      <c r="B255" s="90"/>
      <c r="C255" s="85"/>
      <c r="D255" s="85"/>
      <c r="E255" s="92"/>
      <c r="F255" s="107" t="s">
        <v>130</v>
      </c>
      <c r="G255" s="107"/>
      <c r="H255" s="85"/>
      <c r="I255" s="92"/>
      <c r="J255" s="107" t="s">
        <v>392</v>
      </c>
      <c r="K255" s="92"/>
    </row>
    <row r="256" spans="1:11" ht="25.5" customHeight="1">
      <c r="A256" s="85"/>
      <c r="B256" s="90"/>
      <c r="C256" s="85"/>
      <c r="D256" s="85"/>
      <c r="E256" s="213"/>
      <c r="F256" s="210" t="s">
        <v>645</v>
      </c>
      <c r="G256" s="65"/>
      <c r="H256" s="51"/>
      <c r="I256" s="64"/>
      <c r="J256" s="210" t="s">
        <v>645</v>
      </c>
      <c r="K256" s="52"/>
    </row>
    <row r="257" spans="1:11" ht="25.5" customHeight="1">
      <c r="A257" s="85"/>
      <c r="B257" s="90" t="s">
        <v>138</v>
      </c>
      <c r="C257" s="85"/>
      <c r="D257" s="85"/>
      <c r="E257" s="85">
        <v>26469695.79</v>
      </c>
      <c r="F257" s="85"/>
      <c r="G257" s="85">
        <v>18900503.93</v>
      </c>
      <c r="I257" s="108">
        <v>0</v>
      </c>
      <c r="K257" s="108">
        <v>0</v>
      </c>
    </row>
    <row r="258" spans="1:11" ht="25.5" customHeight="1">
      <c r="A258" s="85"/>
      <c r="B258" s="90" t="s">
        <v>139</v>
      </c>
      <c r="C258" s="85"/>
      <c r="D258" s="85"/>
      <c r="E258" s="85">
        <v>10208424.79</v>
      </c>
      <c r="F258" s="85"/>
      <c r="G258" s="85">
        <v>26045861.23</v>
      </c>
      <c r="I258" s="94">
        <v>0</v>
      </c>
      <c r="K258" s="94">
        <v>0</v>
      </c>
    </row>
    <row r="259" spans="1:11" ht="25.5" customHeight="1">
      <c r="A259" s="85"/>
      <c r="B259" s="90" t="s">
        <v>140</v>
      </c>
      <c r="C259" s="85"/>
      <c r="D259" s="85"/>
      <c r="E259" s="85">
        <v>13222072.83</v>
      </c>
      <c r="F259" s="85"/>
      <c r="G259" s="85">
        <v>21609059.62</v>
      </c>
      <c r="I259" s="85">
        <v>12425434.47</v>
      </c>
      <c r="K259" s="85">
        <v>20208137.8</v>
      </c>
    </row>
    <row r="260" spans="1:11" ht="25.5" customHeight="1">
      <c r="A260" s="85"/>
      <c r="B260" s="90" t="s">
        <v>141</v>
      </c>
      <c r="C260" s="85"/>
      <c r="D260" s="85"/>
      <c r="E260" s="85">
        <v>3071581.28</v>
      </c>
      <c r="F260" s="85"/>
      <c r="G260" s="85">
        <v>2476586.79</v>
      </c>
      <c r="I260" s="85">
        <v>0</v>
      </c>
      <c r="K260" s="85">
        <v>0</v>
      </c>
    </row>
    <row r="261" spans="1:11" s="5" customFormat="1" ht="25.5" customHeight="1">
      <c r="A261" s="6"/>
      <c r="B261" s="2" t="s">
        <v>705</v>
      </c>
      <c r="C261" s="4"/>
      <c r="D261" s="4"/>
      <c r="E261" s="101">
        <v>23264890.8</v>
      </c>
      <c r="G261" s="101">
        <v>23264890.8</v>
      </c>
      <c r="H261" s="86"/>
      <c r="I261" s="101">
        <v>0</v>
      </c>
      <c r="J261" s="4"/>
      <c r="K261" s="101">
        <v>0</v>
      </c>
    </row>
    <row r="262" spans="1:11" s="5" customFormat="1" ht="25.5" customHeight="1">
      <c r="A262" s="6"/>
      <c r="B262" s="2" t="s">
        <v>39</v>
      </c>
      <c r="C262" s="4"/>
      <c r="D262" s="4"/>
      <c r="E262" s="101">
        <v>3801021.05</v>
      </c>
      <c r="G262" s="101">
        <v>3801021.05</v>
      </c>
      <c r="H262" s="86"/>
      <c r="I262" s="101">
        <v>0</v>
      </c>
      <c r="J262" s="4"/>
      <c r="K262" s="101">
        <v>0</v>
      </c>
    </row>
    <row r="263" spans="1:11" s="5" customFormat="1" ht="25.5" customHeight="1">
      <c r="A263" s="6"/>
      <c r="B263" s="2" t="s">
        <v>706</v>
      </c>
      <c r="C263" s="4"/>
      <c r="D263" s="4"/>
      <c r="E263" s="8">
        <v>74343659.58</v>
      </c>
      <c r="G263" s="8">
        <v>13742378.19</v>
      </c>
      <c r="H263" s="4"/>
      <c r="I263" s="8">
        <v>0</v>
      </c>
      <c r="J263" s="4"/>
      <c r="K263" s="8">
        <v>0</v>
      </c>
    </row>
    <row r="264" spans="1:11" s="5" customFormat="1" ht="25.5" customHeight="1">
      <c r="A264" s="6"/>
      <c r="B264" s="2" t="s">
        <v>707</v>
      </c>
      <c r="C264" s="4"/>
      <c r="D264" s="4"/>
      <c r="E264" s="8">
        <v>11917426.64</v>
      </c>
      <c r="G264" s="8">
        <v>4689345.84</v>
      </c>
      <c r="H264" s="4"/>
      <c r="I264" s="8">
        <v>0</v>
      </c>
      <c r="J264" s="4"/>
      <c r="K264" s="8">
        <v>0</v>
      </c>
    </row>
    <row r="265" spans="1:11" s="5" customFormat="1" ht="25.5" customHeight="1">
      <c r="A265" s="6"/>
      <c r="B265" s="2" t="s">
        <v>708</v>
      </c>
      <c r="C265" s="4"/>
      <c r="D265" s="4"/>
      <c r="E265" s="8">
        <v>61102.38</v>
      </c>
      <c r="G265" s="8">
        <v>61102.38</v>
      </c>
      <c r="H265" s="4"/>
      <c r="I265" s="8">
        <v>0</v>
      </c>
      <c r="J265" s="4"/>
      <c r="K265" s="8">
        <v>0</v>
      </c>
    </row>
    <row r="266" spans="1:11" ht="25.5" customHeight="1">
      <c r="A266" s="85"/>
      <c r="B266" s="90"/>
      <c r="C266" s="85" t="s">
        <v>734</v>
      </c>
      <c r="D266" s="85"/>
      <c r="E266" s="110">
        <f>SUM(E257:E265)</f>
        <v>166359875.14</v>
      </c>
      <c r="F266" s="85"/>
      <c r="G266" s="110">
        <f>SUM(G257:G265)</f>
        <v>114590749.83</v>
      </c>
      <c r="I266" s="110">
        <f>SUM(I257:I265)</f>
        <v>12425434.47</v>
      </c>
      <c r="K266" s="110">
        <f>SUM(K257:K265)</f>
        <v>20208137.8</v>
      </c>
    </row>
    <row r="267" spans="1:11" ht="25.5" customHeight="1">
      <c r="A267" s="85"/>
      <c r="B267" s="90" t="s">
        <v>648</v>
      </c>
      <c r="C267" s="85"/>
      <c r="D267" s="85"/>
      <c r="E267" s="70">
        <v>-6662168.81</v>
      </c>
      <c r="F267" s="70"/>
      <c r="G267" s="70">
        <v>0</v>
      </c>
      <c r="H267" s="87"/>
      <c r="I267" s="70">
        <v>0</v>
      </c>
      <c r="J267" s="87"/>
      <c r="K267" s="70">
        <v>0</v>
      </c>
    </row>
    <row r="268" spans="1:11" ht="25.5" customHeight="1" thickBot="1">
      <c r="A268" s="85"/>
      <c r="B268" s="90"/>
      <c r="C268" s="85" t="s">
        <v>649</v>
      </c>
      <c r="D268" s="85"/>
      <c r="E268" s="72">
        <f>SUM(E266:E267)</f>
        <v>159697706.32999998</v>
      </c>
      <c r="F268" s="85"/>
      <c r="G268" s="72">
        <f>SUM(G266:G267)</f>
        <v>114590749.83</v>
      </c>
      <c r="I268" s="72">
        <f>SUM(I266:I267)</f>
        <v>12425434.47</v>
      </c>
      <c r="K268" s="72">
        <f>SUM(K266:K267)</f>
        <v>20208137.8</v>
      </c>
    </row>
    <row r="269" spans="1:11" ht="25.5" customHeight="1" thickTop="1">
      <c r="A269" s="85"/>
      <c r="B269" s="90"/>
      <c r="C269" s="85"/>
      <c r="D269" s="85"/>
      <c r="E269" s="70"/>
      <c r="F269" s="85"/>
      <c r="G269" s="70"/>
      <c r="I269" s="70"/>
      <c r="K269" s="70"/>
    </row>
    <row r="270" spans="1:10" s="5" customFormat="1" ht="25.5" customHeight="1">
      <c r="A270" s="6"/>
      <c r="B270" s="2" t="s">
        <v>831</v>
      </c>
      <c r="C270" s="4"/>
      <c r="D270" s="4"/>
      <c r="E270" s="4"/>
      <c r="G270" s="8"/>
      <c r="H270" s="4"/>
      <c r="I270" s="8"/>
      <c r="J270" s="4"/>
    </row>
    <row r="271" spans="1:10" s="5" customFormat="1" ht="25.5" customHeight="1">
      <c r="A271" s="90" t="s">
        <v>832</v>
      </c>
      <c r="B271" s="2"/>
      <c r="C271" s="4"/>
      <c r="D271" s="4"/>
      <c r="E271" s="4"/>
      <c r="G271" s="8"/>
      <c r="H271" s="4"/>
      <c r="I271" s="8"/>
      <c r="J271" s="4"/>
    </row>
    <row r="272" spans="1:11" ht="25.5" customHeight="1">
      <c r="A272" s="85" t="s">
        <v>438</v>
      </c>
      <c r="B272" s="90"/>
      <c r="C272" s="85"/>
      <c r="D272" s="85"/>
      <c r="E272" s="85"/>
      <c r="F272" s="85"/>
      <c r="G272" s="85"/>
      <c r="H272" s="85"/>
      <c r="I272" s="70"/>
      <c r="J272" s="85"/>
      <c r="K272" s="70"/>
    </row>
    <row r="273" spans="2:11" ht="25.5" customHeight="1">
      <c r="B273" s="85" t="s">
        <v>833</v>
      </c>
      <c r="C273" s="85"/>
      <c r="D273" s="85"/>
      <c r="E273" s="85"/>
      <c r="F273" s="85"/>
      <c r="G273" s="85"/>
      <c r="H273" s="85"/>
      <c r="I273" s="70"/>
      <c r="J273" s="85"/>
      <c r="K273" s="70"/>
    </row>
    <row r="274" spans="1:11" ht="25.5" customHeight="1">
      <c r="A274" s="85" t="s">
        <v>303</v>
      </c>
      <c r="B274" s="90"/>
      <c r="C274" s="85"/>
      <c r="D274" s="85"/>
      <c r="E274" s="85"/>
      <c r="F274" s="85"/>
      <c r="G274" s="85"/>
      <c r="H274" s="85"/>
      <c r="I274" s="70"/>
      <c r="J274" s="85"/>
      <c r="K274" s="70"/>
    </row>
    <row r="275" spans="1:10" ht="25.5" customHeight="1">
      <c r="A275" s="90" t="s">
        <v>374</v>
      </c>
      <c r="C275" s="85"/>
      <c r="D275" s="85"/>
      <c r="E275" s="85"/>
      <c r="F275" s="85"/>
      <c r="G275" s="85"/>
      <c r="H275" s="85"/>
      <c r="I275" s="85"/>
      <c r="J275" s="85"/>
    </row>
  </sheetData>
  <sheetProtection password="CC7A" sheet="1" objects="1" scenarios="1"/>
  <mergeCells count="16">
    <mergeCell ref="A189:K189"/>
    <mergeCell ref="A1:K1"/>
    <mergeCell ref="A2:K2"/>
    <mergeCell ref="A4:K4"/>
    <mergeCell ref="I44:K44"/>
    <mergeCell ref="A33:K33"/>
    <mergeCell ref="A252:K252"/>
    <mergeCell ref="A3:K3"/>
    <mergeCell ref="A221:K221"/>
    <mergeCell ref="A63:K63"/>
    <mergeCell ref="A94:K94"/>
    <mergeCell ref="A125:K125"/>
    <mergeCell ref="A157:K157"/>
    <mergeCell ref="I45:K45"/>
    <mergeCell ref="I46:K46"/>
    <mergeCell ref="I48:K48"/>
  </mergeCells>
  <printOptions/>
  <pageMargins left="0.57" right="0.38" top="0.59" bottom="0.7" header="0.36" footer="0.5"/>
  <pageSetup horizontalDpi="300" verticalDpi="300" orientation="portrait" paperSize="9" scale="97" r:id="rId1"/>
  <rowBreaks count="4" manualBreakCount="4">
    <brk id="62" max="255" man="1"/>
    <brk id="93" max="255" man="1"/>
    <brk id="124" max="255" man="1"/>
    <brk id="2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zoomScale="85" zoomScaleNormal="85" workbookViewId="0" topLeftCell="A1">
      <selection activeCell="A15" sqref="A15"/>
    </sheetView>
  </sheetViews>
  <sheetFormatPr defaultColWidth="9.140625" defaultRowHeight="24" customHeight="1"/>
  <cols>
    <col min="1" max="1" width="9.140625" style="40" customWidth="1"/>
    <col min="2" max="2" width="9.28125" style="40" customWidth="1"/>
    <col min="3" max="3" width="15.140625" style="40" customWidth="1"/>
    <col min="4" max="4" width="15.140625" style="40" bestFit="1" customWidth="1"/>
    <col min="5" max="5" width="0.71875" style="40" customWidth="1"/>
    <col min="6" max="6" width="15.28125" style="40" bestFit="1" customWidth="1"/>
    <col min="7" max="7" width="0.71875" style="40" customWidth="1"/>
    <col min="8" max="8" width="13.57421875" style="40" customWidth="1"/>
    <col min="9" max="9" width="0.71875" style="40" customWidth="1"/>
    <col min="10" max="10" width="15.00390625" style="40" bestFit="1" customWidth="1"/>
    <col min="11" max="11" width="0.71875" style="40" customWidth="1"/>
    <col min="12" max="12" width="15.140625" style="40" bestFit="1" customWidth="1"/>
    <col min="13" max="13" width="0.71875" style="40" customWidth="1"/>
    <col min="14" max="14" width="15.00390625" style="40" bestFit="1" customWidth="1"/>
    <col min="15" max="15" width="0.71875" style="40" customWidth="1"/>
    <col min="16" max="16" width="15.28125" style="40" bestFit="1" customWidth="1"/>
    <col min="17" max="17" width="0.71875" style="40" customWidth="1"/>
    <col min="18" max="18" width="15.28125" style="40" bestFit="1" customWidth="1"/>
    <col min="19" max="19" width="0.71875" style="40" customWidth="1"/>
    <col min="20" max="16384" width="9.140625" style="40" customWidth="1"/>
  </cols>
  <sheetData>
    <row r="1" spans="1:18" ht="24" customHeight="1">
      <c r="A1" s="230" t="s">
        <v>582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</row>
    <row r="3" ht="24" customHeight="1">
      <c r="A3" s="40" t="s">
        <v>439</v>
      </c>
    </row>
    <row r="4" spans="8:18" ht="24" customHeight="1">
      <c r="H4" s="41"/>
      <c r="I4" s="42" t="s">
        <v>142</v>
      </c>
      <c r="J4" s="41"/>
      <c r="L4" s="43"/>
      <c r="M4" s="43"/>
      <c r="N4" s="43"/>
      <c r="O4" s="44" t="s">
        <v>392</v>
      </c>
      <c r="P4" s="43"/>
      <c r="Q4" s="43"/>
      <c r="R4" s="43"/>
    </row>
    <row r="5" spans="4:18" ht="24" customHeight="1">
      <c r="D5" s="43"/>
      <c r="E5" s="45" t="s">
        <v>143</v>
      </c>
      <c r="F5" s="43"/>
      <c r="H5" s="43"/>
      <c r="I5" s="45" t="s">
        <v>144</v>
      </c>
      <c r="J5" s="43"/>
      <c r="L5" s="46"/>
      <c r="M5" s="47" t="s">
        <v>145</v>
      </c>
      <c r="N5" s="46"/>
      <c r="P5" s="46"/>
      <c r="Q5" s="47" t="s">
        <v>146</v>
      </c>
      <c r="R5" s="46"/>
    </row>
    <row r="6" spans="1:18" ht="24" customHeight="1">
      <c r="A6" s="229" t="s">
        <v>147</v>
      </c>
      <c r="B6" s="229"/>
      <c r="C6" s="40" t="s">
        <v>148</v>
      </c>
      <c r="D6" s="48" t="s">
        <v>224</v>
      </c>
      <c r="F6" s="48" t="s">
        <v>53</v>
      </c>
      <c r="H6" s="48" t="s">
        <v>224</v>
      </c>
      <c r="J6" s="48" t="s">
        <v>53</v>
      </c>
      <c r="L6" s="48" t="s">
        <v>224</v>
      </c>
      <c r="N6" s="48" t="s">
        <v>53</v>
      </c>
      <c r="P6" s="48" t="s">
        <v>224</v>
      </c>
      <c r="R6" s="48" t="s">
        <v>53</v>
      </c>
    </row>
    <row r="7" spans="1:3" ht="24" customHeight="1">
      <c r="A7" s="40" t="s">
        <v>149</v>
      </c>
      <c r="C7" s="68" t="s">
        <v>448</v>
      </c>
    </row>
    <row r="8" spans="1:3" ht="24" customHeight="1">
      <c r="A8" s="40" t="s">
        <v>150</v>
      </c>
      <c r="C8" s="68" t="s">
        <v>557</v>
      </c>
    </row>
    <row r="9" spans="1:18" ht="24" customHeight="1">
      <c r="A9" s="40" t="s">
        <v>151</v>
      </c>
      <c r="C9" s="68" t="s">
        <v>152</v>
      </c>
      <c r="D9" s="49">
        <v>30000000</v>
      </c>
      <c r="F9" s="49">
        <v>30000000</v>
      </c>
      <c r="H9" s="50">
        <v>99.99</v>
      </c>
      <c r="J9" s="50">
        <v>99.99</v>
      </c>
      <c r="L9" s="49">
        <v>219554648.75</v>
      </c>
      <c r="N9" s="49">
        <v>219554648.75</v>
      </c>
      <c r="P9" s="49">
        <v>219759434.5</v>
      </c>
      <c r="R9" s="49">
        <v>201125391.55</v>
      </c>
    </row>
    <row r="10" spans="1:3" ht="24" customHeight="1">
      <c r="A10" s="40" t="s">
        <v>10</v>
      </c>
      <c r="C10" s="68" t="s">
        <v>302</v>
      </c>
    </row>
    <row r="11" spans="1:18" ht="24" customHeight="1">
      <c r="A11" s="40" t="s">
        <v>11</v>
      </c>
      <c r="C11" s="68"/>
      <c r="D11" s="49">
        <v>100000000</v>
      </c>
      <c r="F11" s="49">
        <v>100000000</v>
      </c>
      <c r="H11" s="50">
        <v>60</v>
      </c>
      <c r="J11" s="50">
        <v>60</v>
      </c>
      <c r="L11" s="49">
        <v>59977022.21</v>
      </c>
      <c r="N11" s="49">
        <v>59977022.21</v>
      </c>
      <c r="P11" s="121">
        <v>57132601.28</v>
      </c>
      <c r="R11" s="121">
        <v>58550226.75</v>
      </c>
    </row>
    <row r="12" spans="3:18" ht="24" customHeight="1" thickBot="1">
      <c r="C12" s="142" t="s">
        <v>734</v>
      </c>
      <c r="D12" s="50"/>
      <c r="F12" s="49"/>
      <c r="H12" s="50"/>
      <c r="J12" s="50"/>
      <c r="L12" s="143">
        <f>SUM(L9:L11)</f>
        <v>279531670.96</v>
      </c>
      <c r="N12" s="143">
        <f>SUM(N9:N11)</f>
        <v>279531670.96</v>
      </c>
      <c r="P12" s="143">
        <f>SUM(P9:P11)</f>
        <v>276892035.78</v>
      </c>
      <c r="R12" s="143">
        <f>SUM(R9:R11)</f>
        <v>259675618.3</v>
      </c>
    </row>
    <row r="13" spans="1:18" ht="24" customHeight="1" thickTop="1">
      <c r="A13" s="40" t="s">
        <v>665</v>
      </c>
      <c r="C13" s="142"/>
      <c r="D13" s="50"/>
      <c r="F13" s="49"/>
      <c r="H13" s="50"/>
      <c r="J13" s="50"/>
      <c r="L13" s="163"/>
      <c r="N13" s="163"/>
      <c r="P13" s="163"/>
      <c r="R13" s="163"/>
    </row>
    <row r="14" spans="1:10" s="35" customFormat="1" ht="24" customHeight="1">
      <c r="A14" s="55"/>
      <c r="B14" s="54" t="s">
        <v>610</v>
      </c>
      <c r="C14" s="54"/>
      <c r="D14" s="54"/>
      <c r="E14" s="54"/>
      <c r="F14" s="54"/>
      <c r="G14" s="54"/>
      <c r="H14" s="54"/>
      <c r="I14" s="54"/>
      <c r="J14" s="54"/>
    </row>
    <row r="15" spans="1:10" s="35" customFormat="1" ht="24" customHeight="1">
      <c r="A15" s="55" t="s">
        <v>82</v>
      </c>
      <c r="B15" s="54"/>
      <c r="C15" s="54"/>
      <c r="D15" s="54"/>
      <c r="E15" s="54"/>
      <c r="F15" s="54"/>
      <c r="G15" s="54"/>
      <c r="H15" s="54"/>
      <c r="I15" s="54"/>
      <c r="J15" s="54"/>
    </row>
    <row r="16" ht="24" customHeight="1">
      <c r="B16" s="54" t="s">
        <v>225</v>
      </c>
    </row>
    <row r="17" ht="24" customHeight="1">
      <c r="A17" s="54" t="s">
        <v>607</v>
      </c>
    </row>
    <row r="18" spans="1:18" ht="24" customHeight="1">
      <c r="A18" s="40" t="s">
        <v>709</v>
      </c>
      <c r="D18" s="50"/>
      <c r="F18" s="49"/>
      <c r="H18" s="50"/>
      <c r="J18" s="50"/>
      <c r="L18" s="50"/>
      <c r="N18" s="50"/>
      <c r="P18" s="50"/>
      <c r="R18" s="168"/>
    </row>
    <row r="19" spans="1:10" s="35" customFormat="1" ht="24" customHeight="1">
      <c r="A19" s="55"/>
      <c r="B19" s="54" t="s">
        <v>609</v>
      </c>
      <c r="C19" s="54"/>
      <c r="D19" s="54"/>
      <c r="E19" s="54"/>
      <c r="F19" s="54"/>
      <c r="G19" s="54"/>
      <c r="H19" s="54"/>
      <c r="I19" s="54"/>
      <c r="J19" s="54"/>
    </row>
    <row r="20" spans="1:10" s="35" customFormat="1" ht="24" customHeight="1">
      <c r="A20" s="55" t="s">
        <v>608</v>
      </c>
      <c r="B20" s="54"/>
      <c r="C20" s="54"/>
      <c r="D20" s="54"/>
      <c r="E20" s="54"/>
      <c r="F20" s="54"/>
      <c r="G20" s="54"/>
      <c r="H20" s="54"/>
      <c r="I20" s="54"/>
      <c r="J20" s="54"/>
    </row>
    <row r="21" spans="1:10" s="35" customFormat="1" ht="24" customHeight="1">
      <c r="A21" s="55"/>
      <c r="B21" s="54" t="s">
        <v>666</v>
      </c>
      <c r="C21" s="54"/>
      <c r="D21" s="54"/>
      <c r="E21" s="54"/>
      <c r="F21" s="54"/>
      <c r="G21" s="54"/>
      <c r="H21" s="54"/>
      <c r="I21" s="54"/>
      <c r="J21" s="54"/>
    </row>
    <row r="22" spans="1:10" s="35" customFormat="1" ht="24" customHeight="1">
      <c r="A22" s="55" t="s">
        <v>169</v>
      </c>
      <c r="B22" s="54"/>
      <c r="C22" s="54"/>
      <c r="D22" s="54"/>
      <c r="E22" s="54"/>
      <c r="F22" s="54"/>
      <c r="G22" s="54"/>
      <c r="H22" s="54"/>
      <c r="I22" s="54"/>
      <c r="J22" s="54"/>
    </row>
    <row r="23" spans="1:10" s="35" customFormat="1" ht="24" customHeight="1">
      <c r="A23" s="55"/>
      <c r="B23" s="54" t="s">
        <v>667</v>
      </c>
      <c r="C23" s="54"/>
      <c r="D23" s="54"/>
      <c r="E23" s="54"/>
      <c r="F23" s="54"/>
      <c r="G23" s="54"/>
      <c r="H23" s="54"/>
      <c r="I23" s="54"/>
      <c r="J23" s="54"/>
    </row>
    <row r="24" spans="1:10" s="35" customFormat="1" ht="24" customHeight="1">
      <c r="A24" s="55" t="s">
        <v>35</v>
      </c>
      <c r="B24" s="54"/>
      <c r="C24" s="54"/>
      <c r="D24" s="54"/>
      <c r="E24" s="54"/>
      <c r="F24" s="54"/>
      <c r="G24" s="54"/>
      <c r="H24" s="54"/>
      <c r="I24" s="54"/>
      <c r="J24" s="54"/>
    </row>
  </sheetData>
  <sheetProtection password="CC7A" sheet="1" objects="1" scenarios="1"/>
  <mergeCells count="2">
    <mergeCell ref="A6:B6"/>
    <mergeCell ref="A1:R1"/>
  </mergeCells>
  <printOptions horizontalCentered="1"/>
  <pageMargins left="0.31496062992125984" right="0.15748031496062992" top="0.35433070866141736" bottom="0.1968503937007874" header="0.1968503937007874" footer="0.1574803149606299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7"/>
  <sheetViews>
    <sheetView zoomScale="90" zoomScaleNormal="90" workbookViewId="0" topLeftCell="A38">
      <selection activeCell="A45" sqref="A45"/>
    </sheetView>
  </sheetViews>
  <sheetFormatPr defaultColWidth="9.140625" defaultRowHeight="25.5" customHeight="1"/>
  <cols>
    <col min="1" max="1" width="30.28125" style="149" customWidth="1"/>
    <col min="2" max="2" width="14.57421875" style="149" bestFit="1" customWidth="1"/>
    <col min="3" max="3" width="0.5625" style="149" customWidth="1"/>
    <col min="4" max="4" width="14.8515625" style="149" customWidth="1"/>
    <col min="5" max="5" width="0.5625" style="149" customWidth="1"/>
    <col min="6" max="6" width="13.57421875" style="149" customWidth="1"/>
    <col min="7" max="7" width="0.71875" style="149" customWidth="1"/>
    <col min="8" max="8" width="14.28125" style="149" customWidth="1"/>
    <col min="9" max="9" width="0.71875" style="149" customWidth="1"/>
    <col min="10" max="10" width="14.7109375" style="149" customWidth="1"/>
    <col min="11" max="11" width="0.9921875" style="149" customWidth="1"/>
    <col min="12" max="12" width="9.140625" style="149" customWidth="1"/>
    <col min="13" max="13" width="8.57421875" style="149" customWidth="1"/>
    <col min="14" max="16384" width="9.140625" style="149" customWidth="1"/>
  </cols>
  <sheetData>
    <row r="1" spans="1:10" s="84" customFormat="1" ht="23.25">
      <c r="A1" s="232" t="s">
        <v>584</v>
      </c>
      <c r="B1" s="232"/>
      <c r="C1" s="232"/>
      <c r="D1" s="232"/>
      <c r="E1" s="232"/>
      <c r="F1" s="232"/>
      <c r="G1" s="232"/>
      <c r="H1" s="232"/>
      <c r="I1" s="232"/>
      <c r="J1" s="232"/>
    </row>
    <row r="2" s="84" customFormat="1" ht="5.25" customHeight="1"/>
    <row r="3" spans="1:9" s="84" customFormat="1" ht="23.25">
      <c r="A3" s="85" t="s">
        <v>440</v>
      </c>
      <c r="B3" s="90"/>
      <c r="C3" s="85"/>
      <c r="D3" s="85"/>
      <c r="E3" s="85"/>
      <c r="F3" s="85"/>
      <c r="G3" s="70"/>
      <c r="H3" s="85"/>
      <c r="I3" s="70"/>
    </row>
    <row r="4" spans="1:9" s="84" customFormat="1" ht="23.25">
      <c r="A4" s="90" t="s">
        <v>99</v>
      </c>
      <c r="C4" s="85"/>
      <c r="D4" s="85"/>
      <c r="E4" s="85"/>
      <c r="F4" s="85"/>
      <c r="G4" s="70"/>
      <c r="H4" s="85"/>
      <c r="I4" s="70"/>
    </row>
    <row r="5" spans="1:9" s="84" customFormat="1" ht="23.25">
      <c r="A5" s="85" t="s">
        <v>98</v>
      </c>
      <c r="B5" s="90"/>
      <c r="C5" s="85"/>
      <c r="D5" s="85"/>
      <c r="E5" s="85"/>
      <c r="F5" s="85"/>
      <c r="G5" s="70"/>
      <c r="H5" s="85"/>
      <c r="I5" s="70"/>
    </row>
    <row r="6" spans="1:10" s="84" customFormat="1" ht="23.25">
      <c r="A6" s="104" t="s">
        <v>432</v>
      </c>
      <c r="B6" s="104" t="s">
        <v>153</v>
      </c>
      <c r="D6" s="145" t="s">
        <v>154</v>
      </c>
      <c r="F6" s="93"/>
      <c r="G6" s="203" t="s">
        <v>796</v>
      </c>
      <c r="H6" s="203"/>
      <c r="J6" s="145" t="s">
        <v>740</v>
      </c>
    </row>
    <row r="7" spans="2:10" s="84" customFormat="1" ht="23.25">
      <c r="B7" s="104"/>
      <c r="D7" s="145"/>
      <c r="F7" s="208" t="s">
        <v>224</v>
      </c>
      <c r="H7" s="209" t="s">
        <v>53</v>
      </c>
      <c r="J7" s="145"/>
    </row>
    <row r="8" spans="1:10" s="84" customFormat="1" ht="23.25">
      <c r="A8" s="84" t="s">
        <v>100</v>
      </c>
      <c r="B8" s="104"/>
      <c r="D8" s="145"/>
      <c r="J8" s="145"/>
    </row>
    <row r="9" spans="1:10" s="84" customFormat="1" ht="23.25">
      <c r="A9" s="84" t="s">
        <v>101</v>
      </c>
      <c r="B9" s="104"/>
      <c r="D9" s="145"/>
      <c r="J9" s="145"/>
    </row>
    <row r="10" spans="1:10" s="84" customFormat="1" ht="23.25">
      <c r="A10" s="85" t="s">
        <v>375</v>
      </c>
      <c r="B10" s="104" t="s">
        <v>102</v>
      </c>
      <c r="D10" s="145" t="s">
        <v>155</v>
      </c>
      <c r="F10" s="84">
        <v>1230000</v>
      </c>
      <c r="H10" s="85">
        <v>1230000</v>
      </c>
      <c r="J10" s="70" t="s">
        <v>156</v>
      </c>
    </row>
    <row r="11" spans="1:10" s="84" customFormat="1" ht="23.25">
      <c r="A11" s="85" t="s">
        <v>376</v>
      </c>
      <c r="B11" s="85"/>
      <c r="C11" s="70"/>
      <c r="D11" s="85"/>
      <c r="G11" s="85"/>
      <c r="H11" s="85"/>
      <c r="J11" s="70" t="s">
        <v>157</v>
      </c>
    </row>
    <row r="12" spans="1:10" s="84" customFormat="1" ht="23.25">
      <c r="A12" s="85" t="s">
        <v>429</v>
      </c>
      <c r="D12" s="85"/>
      <c r="E12" s="70"/>
      <c r="F12" s="85">
        <v>100000</v>
      </c>
      <c r="G12" s="85"/>
      <c r="H12" s="85">
        <v>100000</v>
      </c>
      <c r="J12" s="85"/>
    </row>
    <row r="13" spans="1:10" s="84" customFormat="1" ht="23.25">
      <c r="A13" s="84" t="s">
        <v>710</v>
      </c>
      <c r="B13" s="85"/>
      <c r="D13" s="85"/>
      <c r="E13" s="70"/>
      <c r="F13" s="85"/>
      <c r="G13" s="85"/>
      <c r="H13" s="85"/>
      <c r="J13" s="85"/>
    </row>
    <row r="14" spans="1:10" s="84" customFormat="1" ht="23.25">
      <c r="A14" s="85" t="s">
        <v>376</v>
      </c>
      <c r="D14" s="85"/>
      <c r="E14" s="70"/>
      <c r="F14" s="85"/>
      <c r="G14" s="85"/>
      <c r="J14" s="85"/>
    </row>
    <row r="15" spans="1:10" s="84" customFormat="1" ht="23.25">
      <c r="A15" s="85" t="s">
        <v>430</v>
      </c>
      <c r="D15" s="85"/>
      <c r="E15" s="70"/>
      <c r="F15" s="85">
        <v>100000</v>
      </c>
      <c r="G15" s="85"/>
      <c r="H15" s="85">
        <v>100000</v>
      </c>
      <c r="J15" s="85"/>
    </row>
    <row r="16" spans="1:10" s="87" customFormat="1" ht="24" thickBot="1">
      <c r="A16" s="70" t="s">
        <v>431</v>
      </c>
      <c r="D16" s="70"/>
      <c r="E16" s="70"/>
      <c r="F16" s="72">
        <f>SUM(F10:F15)</f>
        <v>1430000</v>
      </c>
      <c r="G16" s="70"/>
      <c r="H16" s="72">
        <f>SUM(H10:H15)</f>
        <v>1430000</v>
      </c>
      <c r="J16" s="70"/>
    </row>
    <row r="17" spans="1:10" s="87" customFormat="1" ht="24" thickTop="1">
      <c r="A17" s="70" t="s">
        <v>230</v>
      </c>
      <c r="D17" s="70"/>
      <c r="E17" s="70"/>
      <c r="F17" s="70"/>
      <c r="G17" s="70"/>
      <c r="H17" s="70"/>
      <c r="J17" s="70"/>
    </row>
    <row r="18" spans="1:10" s="87" customFormat="1" ht="23.25">
      <c r="A18" s="70"/>
      <c r="D18" s="92"/>
      <c r="E18" s="107" t="s">
        <v>130</v>
      </c>
      <c r="F18" s="107"/>
      <c r="G18" s="85"/>
      <c r="H18" s="92"/>
      <c r="I18" s="107" t="s">
        <v>392</v>
      </c>
      <c r="J18" s="92"/>
    </row>
    <row r="19" spans="1:10" s="87" customFormat="1" ht="23.25">
      <c r="A19" s="70"/>
      <c r="D19" s="85"/>
      <c r="F19" s="211" t="s">
        <v>645</v>
      </c>
      <c r="G19" s="19"/>
      <c r="H19" s="212" t="s">
        <v>645</v>
      </c>
      <c r="J19" s="20"/>
    </row>
    <row r="20" spans="1:10" s="87" customFormat="1" ht="23.25">
      <c r="A20" s="70" t="s">
        <v>231</v>
      </c>
      <c r="D20" s="70">
        <v>97842519.2</v>
      </c>
      <c r="E20" s="70"/>
      <c r="F20" s="70">
        <v>97842519.2</v>
      </c>
      <c r="G20" s="70"/>
      <c r="H20" s="70"/>
      <c r="J20" s="70">
        <v>0</v>
      </c>
    </row>
    <row r="21" spans="1:10" s="87" customFormat="1" ht="23.25">
      <c r="A21" s="70" t="s">
        <v>232</v>
      </c>
      <c r="D21" s="70">
        <v>256971.35</v>
      </c>
      <c r="E21" s="70"/>
      <c r="F21" s="70">
        <v>256971.35</v>
      </c>
      <c r="G21" s="70"/>
      <c r="H21" s="70"/>
      <c r="J21" s="70">
        <v>0</v>
      </c>
    </row>
    <row r="22" spans="1:10" s="87" customFormat="1" ht="24" thickBot="1">
      <c r="A22" s="70" t="s">
        <v>431</v>
      </c>
      <c r="D22" s="72">
        <f>SUM(D20:D21)</f>
        <v>98099490.55</v>
      </c>
      <c r="E22" s="70"/>
      <c r="F22" s="72">
        <f>SUM(F20:F21)</f>
        <v>98099490.55</v>
      </c>
      <c r="G22" s="70"/>
      <c r="H22" s="72">
        <f>SUM(H20:H21)</f>
        <v>0</v>
      </c>
      <c r="J22" s="72">
        <f>SUM(J20:J21)</f>
        <v>0</v>
      </c>
    </row>
    <row r="23" spans="1:10" s="87" customFormat="1" ht="24" thickTop="1">
      <c r="A23" s="90" t="s">
        <v>245</v>
      </c>
      <c r="D23" s="70"/>
      <c r="E23" s="70"/>
      <c r="F23" s="70"/>
      <c r="G23" s="70"/>
      <c r="H23" s="70"/>
      <c r="J23" s="70"/>
    </row>
    <row r="24" spans="1:10" s="87" customFormat="1" ht="23.25">
      <c r="A24" s="85" t="s">
        <v>244</v>
      </c>
      <c r="D24" s="70"/>
      <c r="E24" s="70"/>
      <c r="F24" s="70"/>
      <c r="G24" s="70"/>
      <c r="H24" s="70"/>
      <c r="J24" s="70"/>
    </row>
    <row r="25" ht="23.25">
      <c r="A25" s="149" t="s">
        <v>229</v>
      </c>
    </row>
    <row r="26" spans="2:10" ht="23.25">
      <c r="B26" s="231" t="s">
        <v>796</v>
      </c>
      <c r="C26" s="231"/>
      <c r="D26" s="231"/>
      <c r="E26" s="231"/>
      <c r="F26" s="231"/>
      <c r="G26" s="231"/>
      <c r="H26" s="231"/>
      <c r="I26" s="231"/>
      <c r="J26" s="231"/>
    </row>
    <row r="27" spans="2:10" ht="23.25">
      <c r="B27" s="159" t="s">
        <v>53</v>
      </c>
      <c r="C27" s="159"/>
      <c r="D27" s="160" t="s">
        <v>797</v>
      </c>
      <c r="E27" s="160"/>
      <c r="F27" s="160" t="s">
        <v>158</v>
      </c>
      <c r="G27" s="160"/>
      <c r="H27" s="160" t="s">
        <v>798</v>
      </c>
      <c r="I27" s="160"/>
      <c r="J27" s="159" t="s">
        <v>224</v>
      </c>
    </row>
    <row r="28" ht="23.25">
      <c r="A28" s="149" t="s">
        <v>799</v>
      </c>
    </row>
    <row r="29" spans="1:10" ht="23.25">
      <c r="A29" s="149" t="s">
        <v>800</v>
      </c>
      <c r="B29" s="150">
        <v>178662558.14</v>
      </c>
      <c r="C29" s="150"/>
      <c r="D29" s="150">
        <v>0</v>
      </c>
      <c r="E29" s="150"/>
      <c r="F29" s="150">
        <v>0</v>
      </c>
      <c r="G29" s="150"/>
      <c r="H29" s="150">
        <v>0</v>
      </c>
      <c r="I29" s="150"/>
      <c r="J29" s="150">
        <f>+B29+D29+F29+H29</f>
        <v>178662558.14</v>
      </c>
    </row>
    <row r="30" spans="1:10" ht="23.25">
      <c r="A30" s="149" t="s">
        <v>160</v>
      </c>
      <c r="B30" s="150">
        <v>41258457.83</v>
      </c>
      <c r="C30" s="150"/>
      <c r="D30" s="150">
        <v>388000.07</v>
      </c>
      <c r="E30" s="150"/>
      <c r="F30" s="150">
        <v>0</v>
      </c>
      <c r="G30" s="150"/>
      <c r="H30" s="150">
        <v>16061810.41</v>
      </c>
      <c r="I30" s="150"/>
      <c r="J30" s="150">
        <f aca="true" t="shared" si="0" ref="J30:J38">+B30+D30+F30+H30</f>
        <v>57708268.31</v>
      </c>
    </row>
    <row r="31" spans="1:10" ht="23.25">
      <c r="A31" s="149" t="s">
        <v>161</v>
      </c>
      <c r="B31" s="150">
        <v>4623612.17</v>
      </c>
      <c r="C31" s="150"/>
      <c r="D31" s="150">
        <v>1817647</v>
      </c>
      <c r="E31" s="150"/>
      <c r="F31" s="150">
        <v>-47948</v>
      </c>
      <c r="G31" s="150"/>
      <c r="H31" s="150">
        <v>0</v>
      </c>
      <c r="I31" s="150"/>
      <c r="J31" s="150">
        <f t="shared" si="0"/>
        <v>6393311.17</v>
      </c>
    </row>
    <row r="32" spans="1:10" ht="23.25">
      <c r="A32" s="149" t="s">
        <v>668</v>
      </c>
      <c r="B32" s="150">
        <v>120895668.32</v>
      </c>
      <c r="C32" s="150"/>
      <c r="D32" s="150">
        <v>5343939.3</v>
      </c>
      <c r="E32" s="150"/>
      <c r="F32" s="150">
        <v>-168666.45</v>
      </c>
      <c r="G32" s="150"/>
      <c r="H32" s="150">
        <v>446609.2</v>
      </c>
      <c r="I32" s="150"/>
      <c r="J32" s="150">
        <f t="shared" si="0"/>
        <v>126517550.36999999</v>
      </c>
    </row>
    <row r="33" spans="1:10" ht="23.25">
      <c r="A33" s="149" t="s">
        <v>233</v>
      </c>
      <c r="B33" s="150"/>
      <c r="C33" s="150"/>
      <c r="E33" s="150"/>
      <c r="F33" s="150"/>
      <c r="G33" s="150"/>
      <c r="H33" s="150"/>
      <c r="I33" s="150"/>
      <c r="J33" s="150"/>
    </row>
    <row r="34" spans="1:10" ht="23.25">
      <c r="A34" s="149" t="s">
        <v>234</v>
      </c>
      <c r="B34" s="150">
        <v>982300.97</v>
      </c>
      <c r="C34" s="150"/>
      <c r="D34" s="150">
        <v>437666.92</v>
      </c>
      <c r="E34" s="150"/>
      <c r="F34" s="150">
        <v>-3030</v>
      </c>
      <c r="G34" s="150"/>
      <c r="H34" s="150">
        <v>2152817.19</v>
      </c>
      <c r="I34" s="150"/>
      <c r="J34" s="150">
        <f t="shared" si="0"/>
        <v>3569755.08</v>
      </c>
    </row>
    <row r="35" spans="1:10" ht="23.25">
      <c r="A35" s="149" t="s">
        <v>163</v>
      </c>
      <c r="B35" s="150">
        <v>18381303.08</v>
      </c>
      <c r="C35" s="150"/>
      <c r="D35" s="150">
        <v>3067025.05</v>
      </c>
      <c r="E35" s="150"/>
      <c r="F35" s="150">
        <v>-205000</v>
      </c>
      <c r="G35" s="150"/>
      <c r="H35" s="150">
        <v>0</v>
      </c>
      <c r="I35" s="150"/>
      <c r="J35" s="150">
        <f t="shared" si="0"/>
        <v>21243328.13</v>
      </c>
    </row>
    <row r="36" spans="1:10" ht="23.25">
      <c r="A36" s="149" t="s">
        <v>64</v>
      </c>
      <c r="B36" s="150"/>
      <c r="C36" s="150"/>
      <c r="D36" s="150"/>
      <c r="E36" s="150"/>
      <c r="F36" s="150"/>
      <c r="G36" s="150"/>
      <c r="H36" s="150"/>
      <c r="I36" s="150"/>
      <c r="J36" s="150"/>
    </row>
    <row r="37" spans="1:10" ht="23.25">
      <c r="A37" s="149" t="s">
        <v>65</v>
      </c>
      <c r="B37" s="150">
        <v>19634502.63</v>
      </c>
      <c r="C37" s="150"/>
      <c r="D37" s="150">
        <v>216136.84</v>
      </c>
      <c r="E37" s="150"/>
      <c r="F37" s="150">
        <v>0</v>
      </c>
      <c r="G37" s="150"/>
      <c r="H37" s="150">
        <v>0</v>
      </c>
      <c r="I37" s="150"/>
      <c r="J37" s="150">
        <f t="shared" si="0"/>
        <v>19850639.47</v>
      </c>
    </row>
    <row r="38" spans="1:10" ht="23.25">
      <c r="A38" s="149" t="s">
        <v>164</v>
      </c>
      <c r="B38" s="150">
        <v>19396278.73</v>
      </c>
      <c r="C38" s="150"/>
      <c r="D38" s="150">
        <v>5315817.17</v>
      </c>
      <c r="E38" s="150"/>
      <c r="F38" s="150">
        <v>0</v>
      </c>
      <c r="G38" s="150"/>
      <c r="H38" s="150">
        <v>-18661236.8</v>
      </c>
      <c r="I38" s="150"/>
      <c r="J38" s="150">
        <f t="shared" si="0"/>
        <v>6050859.099999998</v>
      </c>
    </row>
    <row r="39" spans="1:10" ht="23.25">
      <c r="A39" s="149" t="s">
        <v>801</v>
      </c>
      <c r="B39" s="151">
        <f>SUM(B29:B38)</f>
        <v>403834681.86999995</v>
      </c>
      <c r="C39" s="152"/>
      <c r="D39" s="151">
        <f>SUM(D29:D38)</f>
        <v>16586232.35</v>
      </c>
      <c r="E39" s="152"/>
      <c r="F39" s="151">
        <f>SUM(F29:F38)</f>
        <v>-424644.45</v>
      </c>
      <c r="G39" s="152"/>
      <c r="H39" s="151">
        <f>SUM(H29:H38)</f>
        <v>0</v>
      </c>
      <c r="I39" s="152"/>
      <c r="J39" s="151">
        <f>SUM(J29:J38)</f>
        <v>419996269.77</v>
      </c>
    </row>
    <row r="40" spans="1:10" ht="26.25" customHeight="1">
      <c r="A40" s="231" t="s">
        <v>433</v>
      </c>
      <c r="B40" s="231"/>
      <c r="C40" s="231"/>
      <c r="D40" s="231"/>
      <c r="E40" s="231"/>
      <c r="F40" s="231"/>
      <c r="G40" s="231"/>
      <c r="H40" s="231"/>
      <c r="I40" s="231"/>
      <c r="J40" s="231"/>
    </row>
    <row r="41" spans="2:10" ht="26.25" customHeight="1">
      <c r="B41" s="152"/>
      <c r="C41" s="152"/>
      <c r="D41" s="152"/>
      <c r="E41" s="152"/>
      <c r="F41" s="152"/>
      <c r="G41" s="152"/>
      <c r="H41" s="152"/>
      <c r="I41" s="152"/>
      <c r="J41" s="152"/>
    </row>
    <row r="42" spans="2:10" ht="26.25" customHeight="1">
      <c r="B42" s="231" t="s">
        <v>796</v>
      </c>
      <c r="C42" s="231"/>
      <c r="D42" s="231"/>
      <c r="E42" s="231"/>
      <c r="F42" s="231"/>
      <c r="G42" s="231"/>
      <c r="H42" s="231"/>
      <c r="I42" s="231"/>
      <c r="J42" s="231"/>
    </row>
    <row r="43" spans="2:10" ht="26.25" customHeight="1">
      <c r="B43" s="159" t="s">
        <v>53</v>
      </c>
      <c r="C43" s="159"/>
      <c r="D43" s="160" t="s">
        <v>797</v>
      </c>
      <c r="E43" s="160"/>
      <c r="F43" s="160" t="s">
        <v>158</v>
      </c>
      <c r="G43" s="160"/>
      <c r="H43" s="160" t="s">
        <v>798</v>
      </c>
      <c r="I43" s="160"/>
      <c r="J43" s="159" t="s">
        <v>224</v>
      </c>
    </row>
    <row r="44" spans="1:10" ht="26.25" customHeight="1">
      <c r="A44" s="149" t="s">
        <v>802</v>
      </c>
      <c r="B44" s="150"/>
      <c r="C44" s="150"/>
      <c r="D44" s="150"/>
      <c r="E44" s="150"/>
      <c r="F44" s="150"/>
      <c r="G44" s="150"/>
      <c r="H44" s="150"/>
      <c r="I44" s="150"/>
      <c r="J44" s="150"/>
    </row>
    <row r="45" spans="1:10" ht="26.25" customHeight="1">
      <c r="A45" s="149" t="s">
        <v>800</v>
      </c>
      <c r="B45" s="150">
        <v>3270900.59</v>
      </c>
      <c r="C45" s="150"/>
      <c r="D45" s="150">
        <v>465795.74</v>
      </c>
      <c r="E45" s="150"/>
      <c r="F45" s="150">
        <v>0</v>
      </c>
      <c r="G45" s="150"/>
      <c r="H45" s="150">
        <v>0</v>
      </c>
      <c r="I45" s="150"/>
      <c r="J45" s="150">
        <f aca="true" t="shared" si="1" ref="J45:J51">+B45+D45+F45+H45</f>
        <v>3736696.33</v>
      </c>
    </row>
    <row r="46" spans="1:10" ht="26.25" customHeight="1">
      <c r="A46" s="149" t="s">
        <v>160</v>
      </c>
      <c r="B46" s="150">
        <v>8973226.73</v>
      </c>
      <c r="C46" s="150"/>
      <c r="D46" s="150">
        <v>1109866.45</v>
      </c>
      <c r="E46" s="150"/>
      <c r="F46" s="150">
        <v>0</v>
      </c>
      <c r="G46" s="150"/>
      <c r="H46" s="150">
        <v>0</v>
      </c>
      <c r="I46" s="150"/>
      <c r="J46" s="150">
        <f t="shared" si="1"/>
        <v>10083093.18</v>
      </c>
    </row>
    <row r="47" spans="1:10" ht="26.25" customHeight="1">
      <c r="A47" s="149" t="s">
        <v>161</v>
      </c>
      <c r="B47" s="150">
        <v>1238858.5</v>
      </c>
      <c r="C47" s="150"/>
      <c r="D47" s="150">
        <v>732386.53</v>
      </c>
      <c r="E47" s="150"/>
      <c r="F47" s="150">
        <v>-4483.65</v>
      </c>
      <c r="G47" s="150"/>
      <c r="H47" s="150">
        <v>0</v>
      </c>
      <c r="I47" s="150"/>
      <c r="J47" s="150">
        <f t="shared" si="1"/>
        <v>1966761.3800000001</v>
      </c>
    </row>
    <row r="48" spans="1:10" ht="26.25" customHeight="1">
      <c r="A48" s="149" t="s">
        <v>668</v>
      </c>
      <c r="B48" s="150">
        <v>54166901.68</v>
      </c>
      <c r="C48" s="150"/>
      <c r="D48" s="150">
        <v>10564566.59</v>
      </c>
      <c r="E48" s="150"/>
      <c r="F48" s="150">
        <v>-36471.67</v>
      </c>
      <c r="G48" s="150"/>
      <c r="H48" s="150">
        <v>0</v>
      </c>
      <c r="I48" s="150"/>
      <c r="J48" s="150">
        <f t="shared" si="1"/>
        <v>64694996.599999994</v>
      </c>
    </row>
    <row r="49" spans="1:10" ht="26.25" customHeight="1">
      <c r="A49" s="149" t="s">
        <v>233</v>
      </c>
      <c r="B49" s="150"/>
      <c r="C49" s="150"/>
      <c r="D49" s="150"/>
      <c r="E49" s="150"/>
      <c r="F49" s="150"/>
      <c r="G49" s="150"/>
      <c r="H49" s="150"/>
      <c r="I49" s="150"/>
      <c r="J49" s="150"/>
    </row>
    <row r="50" spans="1:10" ht="26.25" customHeight="1">
      <c r="A50" s="149" t="s">
        <v>234</v>
      </c>
      <c r="B50" s="150">
        <v>132984.54</v>
      </c>
      <c r="C50" s="150"/>
      <c r="D50" s="150">
        <v>225010.18</v>
      </c>
      <c r="E50" s="150"/>
      <c r="F50" s="150">
        <v>-84.67</v>
      </c>
      <c r="G50" s="150"/>
      <c r="H50" s="150">
        <v>0</v>
      </c>
      <c r="I50" s="150"/>
      <c r="J50" s="150">
        <f t="shared" si="1"/>
        <v>357910.05</v>
      </c>
    </row>
    <row r="51" spans="1:10" ht="26.25" customHeight="1">
      <c r="A51" s="149" t="s">
        <v>163</v>
      </c>
      <c r="B51" s="150">
        <v>5907818.709999999</v>
      </c>
      <c r="C51" s="150"/>
      <c r="D51" s="150">
        <v>1879919.85</v>
      </c>
      <c r="E51" s="150"/>
      <c r="F51" s="150">
        <v>-89975.33</v>
      </c>
      <c r="G51" s="150"/>
      <c r="H51" s="150">
        <v>0</v>
      </c>
      <c r="I51" s="150"/>
      <c r="J51" s="150">
        <f t="shared" si="1"/>
        <v>7697763.229999999</v>
      </c>
    </row>
    <row r="52" spans="1:10" ht="26.25" customHeight="1">
      <c r="A52" s="149" t="s">
        <v>64</v>
      </c>
      <c r="B52" s="150"/>
      <c r="C52" s="150"/>
      <c r="D52" s="150"/>
      <c r="E52" s="150"/>
      <c r="F52" s="150"/>
      <c r="G52" s="150"/>
      <c r="H52" s="150"/>
      <c r="I52" s="150"/>
      <c r="J52" s="150"/>
    </row>
    <row r="53" spans="1:10" ht="26.25" customHeight="1">
      <c r="A53" s="149" t="s">
        <v>65</v>
      </c>
      <c r="B53" s="150">
        <v>10039249.2</v>
      </c>
      <c r="C53" s="150"/>
      <c r="D53" s="150">
        <v>1875102.15</v>
      </c>
      <c r="E53" s="150"/>
      <c r="F53" s="150">
        <v>0</v>
      </c>
      <c r="G53" s="150"/>
      <c r="H53" s="150">
        <v>0</v>
      </c>
      <c r="I53" s="150"/>
      <c r="J53" s="150">
        <f>+B53+D53+F53+H53</f>
        <v>11914351.35</v>
      </c>
    </row>
    <row r="54" spans="1:10" ht="26.25" customHeight="1">
      <c r="A54" s="149" t="s">
        <v>801</v>
      </c>
      <c r="B54" s="151">
        <f>SUM(B45:B53)</f>
        <v>83729939.95</v>
      </c>
      <c r="C54" s="152"/>
      <c r="D54" s="151">
        <f>SUM(D45:D53)</f>
        <v>16852647.49</v>
      </c>
      <c r="E54" s="152"/>
      <c r="F54" s="151">
        <f>SUM(F45:F53)</f>
        <v>-131015.32</v>
      </c>
      <c r="G54" s="152"/>
      <c r="H54" s="151">
        <f>SUM(H45:H53)</f>
        <v>0</v>
      </c>
      <c r="I54" s="152"/>
      <c r="J54" s="151">
        <f>SUM(J45:J53)</f>
        <v>100451572.11999999</v>
      </c>
    </row>
    <row r="55" spans="1:10" ht="26.25" customHeight="1" thickBot="1">
      <c r="A55" s="149" t="s">
        <v>583</v>
      </c>
      <c r="B55" s="164">
        <f>+B39-B54</f>
        <v>320104741.91999996</v>
      </c>
      <c r="C55" s="150"/>
      <c r="D55" s="150"/>
      <c r="E55" s="150"/>
      <c r="F55" s="150"/>
      <c r="G55" s="150"/>
      <c r="J55" s="164">
        <f>+J39-J54</f>
        <v>319544697.65</v>
      </c>
    </row>
    <row r="56" spans="1:10" ht="26.25" customHeight="1" thickTop="1">
      <c r="A56" s="70" t="s">
        <v>695</v>
      </c>
      <c r="B56" s="152"/>
      <c r="C56" s="150"/>
      <c r="D56" s="150"/>
      <c r="E56" s="150"/>
      <c r="F56" s="150"/>
      <c r="G56" s="150"/>
      <c r="J56" s="152"/>
    </row>
    <row r="57" spans="1:10" ht="26.25" customHeight="1">
      <c r="A57" s="149" t="s">
        <v>696</v>
      </c>
      <c r="B57" s="152"/>
      <c r="C57" s="150"/>
      <c r="D57" s="150"/>
      <c r="E57" s="150"/>
      <c r="F57" s="150"/>
      <c r="G57" s="150"/>
      <c r="J57" s="152"/>
    </row>
    <row r="58" spans="1:10" ht="26.25" customHeight="1">
      <c r="A58" s="149" t="s">
        <v>697</v>
      </c>
      <c r="B58" s="152"/>
      <c r="C58" s="150"/>
      <c r="D58" s="150"/>
      <c r="E58" s="150"/>
      <c r="F58" s="150"/>
      <c r="G58" s="150"/>
      <c r="J58" s="152"/>
    </row>
    <row r="59" spans="1:10" ht="26.25" customHeight="1">
      <c r="A59" s="149" t="s">
        <v>698</v>
      </c>
      <c r="B59" s="152"/>
      <c r="C59" s="150"/>
      <c r="D59" s="150"/>
      <c r="E59" s="150"/>
      <c r="F59" s="150"/>
      <c r="G59" s="150"/>
      <c r="J59" s="152"/>
    </row>
    <row r="60" spans="1:10" ht="26.25" customHeight="1">
      <c r="A60" s="149" t="s">
        <v>235</v>
      </c>
      <c r="B60" s="152"/>
      <c r="C60" s="150"/>
      <c r="D60" s="150"/>
      <c r="E60" s="150"/>
      <c r="F60" s="150"/>
      <c r="G60" s="150"/>
      <c r="J60" s="152"/>
    </row>
    <row r="61" spans="1:10" ht="26.25" customHeight="1">
      <c r="A61" s="149" t="s">
        <v>236</v>
      </c>
      <c r="B61" s="152"/>
      <c r="C61" s="150"/>
      <c r="D61" s="150"/>
      <c r="E61" s="150"/>
      <c r="F61" s="150"/>
      <c r="G61" s="150"/>
      <c r="J61" s="152"/>
    </row>
    <row r="62" spans="1:9" s="87" customFormat="1" ht="26.25" customHeight="1">
      <c r="A62" s="70" t="s">
        <v>237</v>
      </c>
      <c r="C62" s="165"/>
      <c r="D62" s="165"/>
      <c r="E62" s="165"/>
      <c r="F62" s="70"/>
      <c r="G62" s="70"/>
      <c r="H62" s="70"/>
      <c r="I62" s="70"/>
    </row>
    <row r="63" spans="1:9" s="87" customFormat="1" ht="26.25" customHeight="1">
      <c r="A63" s="70" t="s">
        <v>238</v>
      </c>
      <c r="C63" s="165"/>
      <c r="D63" s="165"/>
      <c r="E63" s="165"/>
      <c r="F63" s="70"/>
      <c r="G63" s="70"/>
      <c r="H63" s="70"/>
      <c r="I63" s="70"/>
    </row>
    <row r="64" spans="1:9" s="87" customFormat="1" ht="26.25" customHeight="1">
      <c r="A64" s="166" t="s">
        <v>240</v>
      </c>
      <c r="C64" s="167"/>
      <c r="D64" s="167"/>
      <c r="E64" s="167"/>
      <c r="F64" s="70"/>
      <c r="G64" s="167"/>
      <c r="H64" s="70"/>
      <c r="I64" s="167"/>
    </row>
    <row r="65" spans="1:9" s="87" customFormat="1" ht="26.25" customHeight="1">
      <c r="A65" s="70" t="s">
        <v>241</v>
      </c>
      <c r="B65" s="166"/>
      <c r="C65" s="167"/>
      <c r="D65" s="167"/>
      <c r="E65" s="167"/>
      <c r="F65" s="70"/>
      <c r="G65" s="167"/>
      <c r="H65" s="70"/>
      <c r="I65" s="167"/>
    </row>
    <row r="66" spans="1:9" s="87" customFormat="1" ht="26.25" customHeight="1">
      <c r="A66" s="70" t="s">
        <v>239</v>
      </c>
      <c r="B66" s="166"/>
      <c r="C66" s="167"/>
      <c r="D66" s="167"/>
      <c r="E66" s="167"/>
      <c r="F66" s="70"/>
      <c r="G66" s="167"/>
      <c r="H66" s="70"/>
      <c r="I66" s="167"/>
    </row>
    <row r="67" spans="1:9" s="87" customFormat="1" ht="26.25" customHeight="1">
      <c r="A67" s="166" t="s">
        <v>86</v>
      </c>
      <c r="C67" s="167"/>
      <c r="D67" s="167"/>
      <c r="E67" s="167"/>
      <c r="F67" s="70"/>
      <c r="G67" s="167"/>
      <c r="H67" s="70"/>
      <c r="I67" s="167"/>
    </row>
    <row r="68" spans="1:9" s="87" customFormat="1" ht="26.25" customHeight="1">
      <c r="A68" s="70" t="s">
        <v>242</v>
      </c>
      <c r="B68" s="166"/>
      <c r="C68" s="167"/>
      <c r="D68" s="167"/>
      <c r="E68" s="167"/>
      <c r="F68" s="70"/>
      <c r="G68" s="167"/>
      <c r="H68" s="70"/>
      <c r="I68" s="167"/>
    </row>
    <row r="69" spans="1:9" s="87" customFormat="1" ht="26.25" customHeight="1">
      <c r="A69" s="70" t="s">
        <v>243</v>
      </c>
      <c r="B69" s="166"/>
      <c r="C69" s="167"/>
      <c r="D69" s="167"/>
      <c r="E69" s="167"/>
      <c r="F69" s="70"/>
      <c r="G69" s="167"/>
      <c r="H69" s="70"/>
      <c r="I69" s="167"/>
    </row>
    <row r="70" spans="2:3" ht="25.5" customHeight="1">
      <c r="B70" s="150"/>
      <c r="C70" s="150"/>
    </row>
    <row r="71" spans="1:10" ht="25.5" customHeight="1">
      <c r="A71" s="73"/>
      <c r="B71" s="152"/>
      <c r="C71" s="152"/>
      <c r="D71" s="152"/>
      <c r="E71" s="152"/>
      <c r="F71" s="152"/>
      <c r="G71" s="152"/>
      <c r="H71" s="152"/>
      <c r="I71" s="152"/>
      <c r="J71" s="152"/>
    </row>
    <row r="72" spans="1:10" ht="25.5" customHeight="1">
      <c r="A72" s="73"/>
      <c r="B72" s="152"/>
      <c r="C72" s="152"/>
      <c r="D72" s="152"/>
      <c r="E72" s="152"/>
      <c r="F72" s="152"/>
      <c r="G72" s="152"/>
      <c r="H72" s="152"/>
      <c r="I72" s="152"/>
      <c r="J72" s="152"/>
    </row>
    <row r="73" spans="2:3" ht="25.5" customHeight="1">
      <c r="B73" s="150"/>
      <c r="C73" s="150"/>
    </row>
    <row r="74" spans="2:3" ht="25.5" customHeight="1">
      <c r="B74" s="150"/>
      <c r="C74" s="150"/>
    </row>
    <row r="75" spans="2:3" ht="25.5" customHeight="1">
      <c r="B75" s="150"/>
      <c r="C75" s="150"/>
    </row>
    <row r="76" spans="2:3" ht="25.5" customHeight="1">
      <c r="B76" s="150"/>
      <c r="C76" s="150"/>
    </row>
    <row r="77" spans="2:3" ht="25.5" customHeight="1">
      <c r="B77" s="150"/>
      <c r="C77" s="150"/>
    </row>
  </sheetData>
  <sheetProtection password="CC7A" sheet="1" objects="1" scenarios="1"/>
  <mergeCells count="4">
    <mergeCell ref="B42:J42"/>
    <mergeCell ref="A1:J1"/>
    <mergeCell ref="B26:J26"/>
    <mergeCell ref="A40:J40"/>
  </mergeCells>
  <printOptions/>
  <pageMargins left="0.6" right="0.22" top="0.37" bottom="0.41" header="0.25" footer="0.37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zoomScale="85" zoomScaleNormal="85" workbookViewId="0" topLeftCell="A1">
      <selection activeCell="A1" sqref="A1:K1"/>
    </sheetView>
  </sheetViews>
  <sheetFormatPr defaultColWidth="9.140625" defaultRowHeight="27" customHeight="1"/>
  <cols>
    <col min="1" max="1" width="8.421875" style="119" customWidth="1"/>
    <col min="2" max="2" width="16.00390625" style="119" customWidth="1"/>
    <col min="3" max="3" width="14.57421875" style="119" customWidth="1"/>
    <col min="4" max="4" width="0.71875" style="119" customWidth="1"/>
    <col min="5" max="5" width="14.57421875" style="119" customWidth="1"/>
    <col min="6" max="6" width="0.85546875" style="119" customWidth="1"/>
    <col min="7" max="7" width="14.57421875" style="119" customWidth="1"/>
    <col min="8" max="8" width="0.85546875" style="119" customWidth="1"/>
    <col min="9" max="9" width="14.57421875" style="119" customWidth="1"/>
    <col min="10" max="10" width="0.85546875" style="119" customWidth="1"/>
    <col min="11" max="11" width="14.7109375" style="119" customWidth="1"/>
    <col min="12" max="12" width="2.00390625" style="119" customWidth="1"/>
    <col min="13" max="16384" width="9.140625" style="119" customWidth="1"/>
  </cols>
  <sheetData>
    <row r="1" spans="1:11" s="120" customFormat="1" ht="27" customHeight="1">
      <c r="A1" s="233" t="s">
        <v>611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="120" customFormat="1" ht="27" customHeight="1">
      <c r="A2" s="133"/>
    </row>
    <row r="3" spans="1:11" s="113" customFormat="1" ht="27" customHeight="1">
      <c r="A3" s="123"/>
      <c r="B3" s="123"/>
      <c r="D3" s="204"/>
      <c r="E3" s="234" t="s">
        <v>748</v>
      </c>
      <c r="F3" s="234"/>
      <c r="G3" s="234"/>
      <c r="H3" s="234"/>
      <c r="I3" s="234"/>
      <c r="J3" s="234"/>
      <c r="K3" s="234"/>
    </row>
    <row r="4" spans="1:11" s="113" customFormat="1" ht="27" customHeight="1">
      <c r="A4" s="123"/>
      <c r="B4" s="123"/>
      <c r="E4" s="114" t="s">
        <v>53</v>
      </c>
      <c r="F4" s="124"/>
      <c r="G4" s="125" t="s">
        <v>137</v>
      </c>
      <c r="H4" s="126"/>
      <c r="I4" s="126" t="s">
        <v>158</v>
      </c>
      <c r="J4" s="127"/>
      <c r="K4" s="114" t="s">
        <v>602</v>
      </c>
    </row>
    <row r="5" spans="1:11" s="113" customFormat="1" ht="27" customHeight="1">
      <c r="A5" s="123" t="s">
        <v>159</v>
      </c>
      <c r="B5" s="123"/>
      <c r="E5" s="112"/>
      <c r="F5" s="112"/>
      <c r="G5" s="112"/>
      <c r="J5" s="123"/>
      <c r="K5" s="123"/>
    </row>
    <row r="6" spans="1:11" s="113" customFormat="1" ht="27" customHeight="1">
      <c r="A6" s="123" t="s">
        <v>161</v>
      </c>
      <c r="B6" s="123"/>
      <c r="E6" s="128">
        <v>4255611.18</v>
      </c>
      <c r="F6" s="112"/>
      <c r="G6" s="128">
        <v>1252291.13</v>
      </c>
      <c r="I6" s="113">
        <v>-9000</v>
      </c>
      <c r="J6" s="123"/>
      <c r="K6" s="123">
        <f>SUM(E6:I6)</f>
        <v>5498902.31</v>
      </c>
    </row>
    <row r="7" spans="1:11" s="113" customFormat="1" ht="27" customHeight="1">
      <c r="A7" s="123" t="s">
        <v>669</v>
      </c>
      <c r="B7" s="123"/>
      <c r="E7" s="128">
        <v>6052306.060000002</v>
      </c>
      <c r="F7" s="112"/>
      <c r="G7" s="128">
        <v>1704177.58</v>
      </c>
      <c r="I7" s="123">
        <v>-116398.13</v>
      </c>
      <c r="J7" s="123"/>
      <c r="K7" s="123">
        <f>SUM(E7:I7)</f>
        <v>7640085.510000003</v>
      </c>
    </row>
    <row r="8" spans="1:11" s="113" customFormat="1" ht="27" customHeight="1">
      <c r="A8" s="123" t="s">
        <v>162</v>
      </c>
      <c r="B8" s="123"/>
      <c r="E8" s="128">
        <v>982300.97</v>
      </c>
      <c r="F8" s="112"/>
      <c r="G8" s="128">
        <v>437666.92</v>
      </c>
      <c r="I8" s="113">
        <v>-3030</v>
      </c>
      <c r="J8" s="123"/>
      <c r="K8" s="123">
        <f>SUM(E8:I8)</f>
        <v>1416937.89</v>
      </c>
    </row>
    <row r="9" spans="1:11" s="113" customFormat="1" ht="27" customHeight="1">
      <c r="A9" s="123" t="s">
        <v>163</v>
      </c>
      <c r="B9" s="123"/>
      <c r="E9" s="128">
        <v>10300618.69</v>
      </c>
      <c r="F9" s="112"/>
      <c r="G9" s="128">
        <v>1324953.27</v>
      </c>
      <c r="I9" s="123">
        <v>-205000</v>
      </c>
      <c r="J9" s="123"/>
      <c r="K9" s="123">
        <f>SUM(E9:I9)</f>
        <v>11420571.959999999</v>
      </c>
    </row>
    <row r="10" spans="1:11" s="113" customFormat="1" ht="27" customHeight="1">
      <c r="A10" s="123" t="s">
        <v>66</v>
      </c>
      <c r="B10" s="123"/>
      <c r="E10" s="113">
        <v>12165597.07</v>
      </c>
      <c r="F10" s="112"/>
      <c r="G10" s="128">
        <v>216136.84</v>
      </c>
      <c r="I10" s="113">
        <v>0</v>
      </c>
      <c r="J10" s="123"/>
      <c r="K10" s="123">
        <f>SUM(E10:I10)</f>
        <v>12381733.91</v>
      </c>
    </row>
    <row r="11" spans="1:11" s="113" customFormat="1" ht="27" customHeight="1">
      <c r="A11" s="123"/>
      <c r="B11" s="129" t="s">
        <v>734</v>
      </c>
      <c r="E11" s="130">
        <f>SUM(E6:E10)</f>
        <v>33756433.97</v>
      </c>
      <c r="F11" s="128"/>
      <c r="G11" s="130">
        <f>SUM(G6:G10)</f>
        <v>4935225.74</v>
      </c>
      <c r="I11" s="131">
        <f>SUM(I6:I10)</f>
        <v>-333428.13</v>
      </c>
      <c r="J11" s="123"/>
      <c r="K11" s="130">
        <f>SUM(K6:K10)</f>
        <v>38358231.58</v>
      </c>
    </row>
    <row r="12" spans="1:11" s="113" customFormat="1" ht="27" customHeight="1">
      <c r="A12" s="123" t="s">
        <v>165</v>
      </c>
      <c r="B12" s="123"/>
      <c r="E12" s="112"/>
      <c r="F12" s="112"/>
      <c r="G12" s="112"/>
      <c r="J12" s="123"/>
      <c r="K12" s="123"/>
    </row>
    <row r="13" spans="1:11" s="113" customFormat="1" ht="27" customHeight="1">
      <c r="A13" s="123" t="s">
        <v>161</v>
      </c>
      <c r="B13" s="123"/>
      <c r="E13" s="128">
        <v>1219329.87</v>
      </c>
      <c r="F13" s="112"/>
      <c r="G13" s="128">
        <v>666150.21</v>
      </c>
      <c r="I13" s="113">
        <v>-556.84</v>
      </c>
      <c r="J13" s="123"/>
      <c r="K13" s="123">
        <f>SUM(E13:I13)</f>
        <v>1884923.24</v>
      </c>
    </row>
    <row r="14" spans="1:11" s="113" customFormat="1" ht="27" customHeight="1">
      <c r="A14" s="123" t="s">
        <v>669</v>
      </c>
      <c r="B14" s="123"/>
      <c r="E14" s="128">
        <v>1847616.44</v>
      </c>
      <c r="F14" s="112"/>
      <c r="G14" s="128">
        <v>687528.8</v>
      </c>
      <c r="I14" s="123">
        <v>-5268.61</v>
      </c>
      <c r="J14" s="123"/>
      <c r="K14" s="123">
        <f>SUM(E14:I14)</f>
        <v>2529876.6300000004</v>
      </c>
    </row>
    <row r="15" spans="1:11" s="113" customFormat="1" ht="27" customHeight="1">
      <c r="A15" s="123" t="s">
        <v>162</v>
      </c>
      <c r="B15" s="123"/>
      <c r="E15" s="128">
        <v>132984.54</v>
      </c>
      <c r="F15" s="112"/>
      <c r="G15" s="128">
        <v>118093.01</v>
      </c>
      <c r="I15" s="113">
        <v>-84.67</v>
      </c>
      <c r="J15" s="123"/>
      <c r="K15" s="123">
        <f>SUM(E15:I15)</f>
        <v>250992.87999999998</v>
      </c>
    </row>
    <row r="16" spans="1:11" s="113" customFormat="1" ht="27" customHeight="1">
      <c r="A16" s="123" t="s">
        <v>163</v>
      </c>
      <c r="B16" s="123"/>
      <c r="E16" s="128">
        <v>3704943.39</v>
      </c>
      <c r="F16" s="112"/>
      <c r="G16" s="128">
        <v>1026856.32</v>
      </c>
      <c r="I16" s="123">
        <v>-89975.33</v>
      </c>
      <c r="J16" s="123"/>
      <c r="K16" s="123">
        <f>SUM(E16:I16)</f>
        <v>4641824.38</v>
      </c>
    </row>
    <row r="17" spans="1:11" s="113" customFormat="1" ht="27" customHeight="1">
      <c r="A17" s="123" t="s">
        <v>66</v>
      </c>
      <c r="B17" s="123"/>
      <c r="E17" s="113">
        <v>6447937.300000001</v>
      </c>
      <c r="F17" s="112"/>
      <c r="G17" s="128">
        <v>1211715.25</v>
      </c>
      <c r="I17" s="113">
        <v>0</v>
      </c>
      <c r="J17" s="123"/>
      <c r="K17" s="123">
        <f>SUM(E17:I17)</f>
        <v>7659652.550000001</v>
      </c>
    </row>
    <row r="18" spans="1:11" s="113" customFormat="1" ht="27" customHeight="1">
      <c r="A18" s="123"/>
      <c r="B18" s="129" t="s">
        <v>734</v>
      </c>
      <c r="E18" s="130">
        <f>SUM(E13:E17)</f>
        <v>13352811.540000001</v>
      </c>
      <c r="F18" s="128"/>
      <c r="G18" s="130">
        <f>SUM(G13:G17)</f>
        <v>3710343.59</v>
      </c>
      <c r="I18" s="131">
        <f>SUM(I13:I17)</f>
        <v>-95885.45</v>
      </c>
      <c r="J18" s="123"/>
      <c r="K18" s="130">
        <f>SUM(K13:K17)</f>
        <v>16967269.68</v>
      </c>
    </row>
    <row r="19" spans="1:11" s="113" customFormat="1" ht="27" customHeight="1" thickBot="1">
      <c r="A19" s="123"/>
      <c r="B19" s="129"/>
      <c r="E19" s="132">
        <f>+E11-E18</f>
        <v>20403622.43</v>
      </c>
      <c r="F19" s="128"/>
      <c r="G19" s="128"/>
      <c r="I19" s="128"/>
      <c r="J19" s="123"/>
      <c r="K19" s="132">
        <f>+K11-K18</f>
        <v>21390961.9</v>
      </c>
    </row>
    <row r="20" spans="1:11" s="113" customFormat="1" ht="27" customHeight="1" thickTop="1">
      <c r="A20" s="123"/>
      <c r="B20" s="129"/>
      <c r="C20" s="128"/>
      <c r="D20" s="128"/>
      <c r="E20" s="128"/>
      <c r="G20" s="128"/>
      <c r="H20" s="123"/>
      <c r="I20" s="128"/>
      <c r="J20" s="123"/>
      <c r="K20" s="128"/>
    </row>
    <row r="21" spans="2:11" s="113" customFormat="1" ht="27" customHeight="1">
      <c r="B21" s="123" t="s">
        <v>246</v>
      </c>
      <c r="C21" s="112"/>
      <c r="D21" s="112"/>
      <c r="E21" s="112"/>
      <c r="H21" s="123"/>
      <c r="I21" s="123"/>
      <c r="J21" s="123"/>
      <c r="K21" s="123"/>
    </row>
    <row r="22" spans="2:11" s="113" customFormat="1" ht="27" customHeight="1">
      <c r="B22" s="123" t="s">
        <v>247</v>
      </c>
      <c r="C22" s="112"/>
      <c r="D22" s="112"/>
      <c r="E22" s="112"/>
      <c r="H22" s="123"/>
      <c r="I22" s="123"/>
      <c r="J22" s="123"/>
      <c r="K22" s="123"/>
    </row>
    <row r="23" spans="2:11" s="113" customFormat="1" ht="27" customHeight="1">
      <c r="B23" s="123" t="s">
        <v>248</v>
      </c>
      <c r="C23" s="112"/>
      <c r="D23" s="112"/>
      <c r="E23" s="112"/>
      <c r="H23" s="123"/>
      <c r="I23" s="123"/>
      <c r="J23" s="123"/>
      <c r="K23" s="123"/>
    </row>
    <row r="24" spans="1:11" s="113" customFormat="1" ht="27" customHeight="1">
      <c r="A24" s="123" t="s">
        <v>249</v>
      </c>
      <c r="B24" s="123"/>
      <c r="C24" s="112"/>
      <c r="D24" s="112"/>
      <c r="E24" s="112"/>
      <c r="H24" s="123"/>
      <c r="I24" s="123"/>
      <c r="J24" s="123"/>
      <c r="K24" s="123"/>
    </row>
    <row r="25" spans="1:11" s="113" customFormat="1" ht="27" customHeight="1">
      <c r="A25" s="123" t="s">
        <v>103</v>
      </c>
      <c r="B25" s="123"/>
      <c r="C25" s="112"/>
      <c r="D25" s="112"/>
      <c r="E25" s="112"/>
      <c r="H25" s="123"/>
      <c r="I25" s="123"/>
      <c r="J25" s="123"/>
      <c r="K25" s="123"/>
    </row>
    <row r="26" s="84" customFormat="1" ht="27" customHeight="1">
      <c r="A26" s="84" t="s">
        <v>250</v>
      </c>
    </row>
    <row r="27" s="84" customFormat="1" ht="27" customHeight="1">
      <c r="B27" s="84" t="s">
        <v>251</v>
      </c>
    </row>
    <row r="28" s="84" customFormat="1" ht="27" customHeight="1">
      <c r="A28" s="84" t="s">
        <v>834</v>
      </c>
    </row>
    <row r="30" spans="1:10" s="149" customFormat="1" ht="27" customHeight="1">
      <c r="A30" s="73"/>
      <c r="B30" s="152"/>
      <c r="C30" s="152"/>
      <c r="D30" s="152"/>
      <c r="E30" s="152"/>
      <c r="F30" s="152"/>
      <c r="G30" s="152"/>
      <c r="H30" s="152"/>
      <c r="I30" s="152"/>
      <c r="J30" s="152"/>
    </row>
    <row r="31" spans="1:10" s="149" customFormat="1" ht="27" customHeight="1">
      <c r="A31" s="73"/>
      <c r="B31" s="152"/>
      <c r="C31" s="152"/>
      <c r="D31" s="152"/>
      <c r="E31" s="152"/>
      <c r="F31" s="152"/>
      <c r="G31" s="152"/>
      <c r="H31" s="152"/>
      <c r="I31" s="152"/>
      <c r="J31" s="152"/>
    </row>
  </sheetData>
  <sheetProtection password="CC7A" sheet="1" objects="1" scenarios="1"/>
  <mergeCells count="2">
    <mergeCell ref="A1:K1"/>
    <mergeCell ref="E3:K3"/>
  </mergeCells>
  <printOptions/>
  <pageMargins left="0.63" right="0.36" top="0.66" bottom="0.73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3"/>
  <sheetViews>
    <sheetView zoomScale="90" zoomScaleNormal="90" workbookViewId="0" topLeftCell="A18">
      <selection activeCell="B28" sqref="B28"/>
    </sheetView>
  </sheetViews>
  <sheetFormatPr defaultColWidth="9.140625" defaultRowHeight="25.5" customHeight="1"/>
  <cols>
    <col min="1" max="1" width="8.421875" style="84" customWidth="1"/>
    <col min="2" max="2" width="8.8515625" style="84" customWidth="1"/>
    <col min="3" max="3" width="8.7109375" style="84" customWidth="1"/>
    <col min="4" max="4" width="9.140625" style="84" customWidth="1"/>
    <col min="5" max="5" width="15.7109375" style="84" customWidth="1"/>
    <col min="6" max="6" width="0.85546875" style="84" customWidth="1"/>
    <col min="7" max="7" width="15.421875" style="84" customWidth="1"/>
    <col min="8" max="8" width="0.85546875" style="84" customWidth="1"/>
    <col min="9" max="9" width="15.8515625" style="84" customWidth="1"/>
    <col min="10" max="10" width="0.85546875" style="84" customWidth="1"/>
    <col min="11" max="11" width="15.8515625" style="84" customWidth="1"/>
    <col min="12" max="12" width="1.7109375" style="84" customWidth="1"/>
    <col min="13" max="16384" width="9.140625" style="84" customWidth="1"/>
  </cols>
  <sheetData>
    <row r="1" spans="1:11" ht="25.5" customHeight="1">
      <c r="A1" s="228" t="s">
        <v>614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ht="25.5" customHeight="1">
      <c r="E2" s="87"/>
    </row>
    <row r="3" spans="1:12" s="100" customFormat="1" ht="25.5" customHeight="1">
      <c r="A3" s="134" t="s">
        <v>252</v>
      </c>
      <c r="B3" s="135"/>
      <c r="C3" s="135"/>
      <c r="D3" s="135"/>
      <c r="E3" s="135"/>
      <c r="F3" s="135"/>
      <c r="G3" s="135"/>
      <c r="I3" s="135"/>
      <c r="J3" s="135"/>
      <c r="K3" s="135"/>
      <c r="L3" s="135"/>
    </row>
    <row r="4" spans="1:12" s="100" customFormat="1" ht="25.5" customHeight="1">
      <c r="A4" s="134"/>
      <c r="B4" s="135"/>
      <c r="C4" s="135"/>
      <c r="D4" s="135"/>
      <c r="E4" s="92"/>
      <c r="F4" s="107" t="s">
        <v>130</v>
      </c>
      <c r="G4" s="107"/>
      <c r="H4" s="85"/>
      <c r="I4" s="92"/>
      <c r="J4" s="107" t="s">
        <v>392</v>
      </c>
      <c r="K4" s="92"/>
      <c r="L4" s="135"/>
    </row>
    <row r="5" spans="1:12" s="100" customFormat="1" ht="25.5" customHeight="1">
      <c r="A5" s="134"/>
      <c r="B5" s="135"/>
      <c r="C5" s="135"/>
      <c r="D5" s="135"/>
      <c r="E5" s="85"/>
      <c r="F5" s="210" t="s">
        <v>645</v>
      </c>
      <c r="G5" s="175"/>
      <c r="H5" s="19"/>
      <c r="I5" s="16"/>
      <c r="J5" s="210" t="s">
        <v>645</v>
      </c>
      <c r="K5" s="20"/>
      <c r="L5" s="135"/>
    </row>
    <row r="6" spans="1:12" s="100" customFormat="1" ht="25.5" customHeight="1">
      <c r="A6" s="134"/>
      <c r="B6" s="134" t="s">
        <v>711</v>
      </c>
      <c r="C6" s="134"/>
      <c r="D6" s="134"/>
      <c r="E6" s="136">
        <v>7683792.03</v>
      </c>
      <c r="F6" s="134"/>
      <c r="G6" s="136">
        <v>2753582.63</v>
      </c>
      <c r="H6" s="104"/>
      <c r="I6" s="84">
        <v>0</v>
      </c>
      <c r="J6" s="104"/>
      <c r="K6" s="84">
        <v>0</v>
      </c>
      <c r="L6" s="134"/>
    </row>
    <row r="7" spans="1:12" s="100" customFormat="1" ht="25.5" customHeight="1">
      <c r="A7" s="134"/>
      <c r="B7" s="134" t="s">
        <v>712</v>
      </c>
      <c r="C7" s="134"/>
      <c r="D7" s="134"/>
      <c r="E7" s="136">
        <v>70000000</v>
      </c>
      <c r="F7" s="134"/>
      <c r="G7" s="136">
        <v>80000000</v>
      </c>
      <c r="H7" s="104"/>
      <c r="I7" s="84">
        <v>70000000</v>
      </c>
      <c r="J7" s="104"/>
      <c r="K7" s="84">
        <v>80000000</v>
      </c>
      <c r="L7" s="134"/>
    </row>
    <row r="8" spans="1:12" s="100" customFormat="1" ht="25.5" customHeight="1">
      <c r="A8" s="134"/>
      <c r="B8" s="134" t="s">
        <v>603</v>
      </c>
      <c r="C8" s="134"/>
      <c r="D8" s="134"/>
      <c r="E8" s="136"/>
      <c r="F8" s="134"/>
      <c r="G8" s="136"/>
      <c r="H8" s="104"/>
      <c r="I8" s="84"/>
      <c r="J8" s="104"/>
      <c r="K8" s="84"/>
      <c r="L8" s="134"/>
    </row>
    <row r="9" spans="1:12" s="100" customFormat="1" ht="25.5" customHeight="1">
      <c r="A9" s="134"/>
      <c r="B9" s="134" t="s">
        <v>604</v>
      </c>
      <c r="C9" s="134"/>
      <c r="D9" s="134"/>
      <c r="E9" s="134">
        <v>78496422.77</v>
      </c>
      <c r="F9" s="134"/>
      <c r="G9" s="134">
        <v>19900717.02</v>
      </c>
      <c r="I9" s="134">
        <v>78496422.77</v>
      </c>
      <c r="J9" s="134"/>
      <c r="K9" s="134">
        <v>19900717.02</v>
      </c>
      <c r="L9" s="134"/>
    </row>
    <row r="10" spans="1:12" s="100" customFormat="1" ht="25.5" customHeight="1" thickBot="1">
      <c r="A10" s="134"/>
      <c r="B10" s="134"/>
      <c r="C10" s="134" t="s">
        <v>734</v>
      </c>
      <c r="D10" s="134"/>
      <c r="E10" s="137">
        <f>SUM(E6:E9)</f>
        <v>156180214.8</v>
      </c>
      <c r="F10" s="134"/>
      <c r="G10" s="137">
        <f>SUM(G6:G9)</f>
        <v>102654299.64999999</v>
      </c>
      <c r="I10" s="137">
        <f>SUM(I6:I9)</f>
        <v>148496422.76999998</v>
      </c>
      <c r="J10" s="134"/>
      <c r="K10" s="137">
        <f>SUM(K6:K9)</f>
        <v>99900717.02</v>
      </c>
      <c r="L10" s="134"/>
    </row>
    <row r="11" spans="1:12" s="100" customFormat="1" ht="25.5" customHeight="1" thickTop="1">
      <c r="A11" s="134" t="s">
        <v>253</v>
      </c>
      <c r="C11" s="135"/>
      <c r="D11" s="135"/>
      <c r="E11" s="135"/>
      <c r="F11" s="135"/>
      <c r="G11" s="135"/>
      <c r="H11" s="138"/>
      <c r="I11" s="135"/>
      <c r="J11" s="135"/>
      <c r="K11" s="135"/>
      <c r="L11" s="135"/>
    </row>
    <row r="12" spans="1:12" s="100" customFormat="1" ht="25.5" customHeight="1">
      <c r="A12" s="134" t="s">
        <v>713</v>
      </c>
      <c r="B12" s="135"/>
      <c r="C12" s="135"/>
      <c r="D12" s="135"/>
      <c r="E12" s="135"/>
      <c r="F12" s="135"/>
      <c r="G12" s="135"/>
      <c r="I12" s="135"/>
      <c r="J12" s="135"/>
      <c r="K12" s="135"/>
      <c r="L12" s="135"/>
    </row>
    <row r="13" spans="1:12" s="100" customFormat="1" ht="25.5" customHeight="1">
      <c r="A13" s="134" t="s">
        <v>714</v>
      </c>
      <c r="B13" s="135"/>
      <c r="C13" s="135"/>
      <c r="D13" s="135"/>
      <c r="E13" s="135"/>
      <c r="F13" s="135"/>
      <c r="G13" s="135"/>
      <c r="I13" s="135"/>
      <c r="J13" s="135"/>
      <c r="K13" s="135"/>
      <c r="L13" s="135"/>
    </row>
    <row r="14" spans="1:12" s="100" customFormat="1" ht="25.5" customHeight="1">
      <c r="A14" s="134" t="s">
        <v>678</v>
      </c>
      <c r="B14" s="135"/>
      <c r="C14" s="135"/>
      <c r="D14" s="135"/>
      <c r="E14" s="135"/>
      <c r="F14" s="135"/>
      <c r="G14" s="135"/>
      <c r="I14" s="135"/>
      <c r="J14" s="135"/>
      <c r="K14" s="135"/>
      <c r="L14" s="135"/>
    </row>
    <row r="15" spans="1:12" s="100" customFormat="1" ht="25.5" customHeight="1">
      <c r="A15" s="134" t="s">
        <v>679</v>
      </c>
      <c r="B15" s="135"/>
      <c r="C15" s="135"/>
      <c r="D15" s="135"/>
      <c r="E15" s="135"/>
      <c r="F15" s="135"/>
      <c r="G15" s="135"/>
      <c r="I15" s="135"/>
      <c r="J15" s="135"/>
      <c r="K15" s="135"/>
      <c r="L15" s="135"/>
    </row>
    <row r="16" spans="1:12" s="100" customFormat="1" ht="25.5" customHeight="1">
      <c r="A16" s="134" t="s">
        <v>254</v>
      </c>
      <c r="B16" s="135"/>
      <c r="C16" s="135"/>
      <c r="D16" s="135"/>
      <c r="E16" s="135"/>
      <c r="F16" s="135"/>
      <c r="G16" s="135"/>
      <c r="I16" s="135"/>
      <c r="J16" s="135"/>
      <c r="K16" s="135"/>
      <c r="L16" s="135"/>
    </row>
    <row r="17" spans="1:12" s="100" customFormat="1" ht="25.5" customHeight="1">
      <c r="A17" s="134" t="s">
        <v>680</v>
      </c>
      <c r="C17" s="134"/>
      <c r="D17" s="134"/>
      <c r="E17" s="134"/>
      <c r="F17" s="134"/>
      <c r="G17" s="134"/>
      <c r="I17" s="134"/>
      <c r="J17" s="134"/>
      <c r="K17" s="134"/>
      <c r="L17" s="134"/>
    </row>
    <row r="18" spans="1:12" s="100" customFormat="1" ht="25.5" customHeight="1">
      <c r="A18" s="134" t="s">
        <v>83</v>
      </c>
      <c r="B18" s="134"/>
      <c r="C18" s="134"/>
      <c r="D18" s="134"/>
      <c r="E18" s="134"/>
      <c r="F18" s="134"/>
      <c r="G18" s="134"/>
      <c r="I18" s="134"/>
      <c r="J18" s="134"/>
      <c r="K18" s="134"/>
      <c r="L18" s="134"/>
    </row>
    <row r="19" spans="1:12" s="100" customFormat="1" ht="25.5" customHeight="1">
      <c r="A19" s="134" t="s">
        <v>255</v>
      </c>
      <c r="B19" s="135"/>
      <c r="C19" s="135"/>
      <c r="D19" s="135"/>
      <c r="E19" s="135"/>
      <c r="F19" s="135"/>
      <c r="G19" s="135"/>
      <c r="I19" s="135"/>
      <c r="J19" s="135"/>
      <c r="K19" s="135"/>
      <c r="L19" s="135"/>
    </row>
    <row r="20" spans="1:12" s="100" customFormat="1" ht="25.5" customHeight="1">
      <c r="A20" s="134" t="s">
        <v>256</v>
      </c>
      <c r="B20" s="135"/>
      <c r="C20" s="135"/>
      <c r="D20" s="135"/>
      <c r="E20" s="135"/>
      <c r="F20" s="135"/>
      <c r="G20" s="135"/>
      <c r="I20" s="135"/>
      <c r="J20" s="135"/>
      <c r="K20" s="135"/>
      <c r="L20" s="135"/>
    </row>
    <row r="21" spans="1:12" s="100" customFormat="1" ht="25.5" customHeight="1">
      <c r="A21" s="134" t="s">
        <v>605</v>
      </c>
      <c r="B21" s="135"/>
      <c r="C21" s="135"/>
      <c r="D21" s="135"/>
      <c r="E21" s="135"/>
      <c r="F21" s="135"/>
      <c r="G21" s="135"/>
      <c r="I21" s="135"/>
      <c r="J21" s="135"/>
      <c r="K21" s="135"/>
      <c r="L21" s="135"/>
    </row>
    <row r="22" spans="1:12" s="100" customFormat="1" ht="25.5" customHeight="1">
      <c r="A22" s="134" t="s">
        <v>606</v>
      </c>
      <c r="B22" s="135"/>
      <c r="C22" s="135"/>
      <c r="D22" s="135"/>
      <c r="E22" s="135"/>
      <c r="F22" s="135"/>
      <c r="G22" s="135"/>
      <c r="I22" s="135"/>
      <c r="J22" s="135"/>
      <c r="K22" s="135"/>
      <c r="L22" s="135"/>
    </row>
    <row r="23" spans="1:12" s="100" customFormat="1" ht="25.5" customHeight="1">
      <c r="A23" s="134" t="s">
        <v>257</v>
      </c>
      <c r="B23" s="135"/>
      <c r="C23" s="135"/>
      <c r="D23" s="135"/>
      <c r="E23" s="135"/>
      <c r="F23" s="135"/>
      <c r="G23" s="135"/>
      <c r="I23" s="135"/>
      <c r="J23" s="135"/>
      <c r="K23" s="135"/>
      <c r="L23" s="135"/>
    </row>
    <row r="24" spans="1:12" s="100" customFormat="1" ht="25.5" customHeight="1">
      <c r="A24" s="134" t="s">
        <v>260</v>
      </c>
      <c r="B24" s="135"/>
      <c r="C24" s="135"/>
      <c r="D24" s="135"/>
      <c r="E24" s="135"/>
      <c r="F24" s="135"/>
      <c r="G24" s="135"/>
      <c r="I24" s="135"/>
      <c r="J24" s="135"/>
      <c r="K24" s="135"/>
      <c r="L24" s="135"/>
    </row>
    <row r="25" spans="1:12" s="100" customFormat="1" ht="25.5" customHeight="1">
      <c r="A25" s="134" t="s">
        <v>281</v>
      </c>
      <c r="B25" s="135"/>
      <c r="C25" s="135"/>
      <c r="D25" s="135"/>
      <c r="E25" s="135"/>
      <c r="F25" s="135"/>
      <c r="G25" s="135"/>
      <c r="I25" s="135"/>
      <c r="J25" s="135"/>
      <c r="K25" s="135"/>
      <c r="L25" s="135"/>
    </row>
    <row r="26" spans="1:12" s="100" customFormat="1" ht="25.5" customHeight="1">
      <c r="A26" s="134" t="s">
        <v>283</v>
      </c>
      <c r="B26" s="135"/>
      <c r="C26" s="135"/>
      <c r="D26" s="135"/>
      <c r="E26" s="135"/>
      <c r="F26" s="135"/>
      <c r="G26" s="135"/>
      <c r="I26" s="135"/>
      <c r="J26" s="135"/>
      <c r="K26" s="135"/>
      <c r="L26" s="135"/>
    </row>
    <row r="27" spans="1:12" s="100" customFormat="1" ht="25.5" customHeight="1">
      <c r="A27" s="134" t="s">
        <v>282</v>
      </c>
      <c r="B27" s="135"/>
      <c r="C27" s="135"/>
      <c r="D27" s="135"/>
      <c r="E27" s="135"/>
      <c r="F27" s="135"/>
      <c r="G27" s="135"/>
      <c r="I27" s="135"/>
      <c r="J27" s="135"/>
      <c r="K27" s="135"/>
      <c r="L27" s="135"/>
    </row>
    <row r="28" ht="25.5" customHeight="1">
      <c r="A28" s="84" t="s">
        <v>261</v>
      </c>
    </row>
    <row r="29" ht="25.5" customHeight="1">
      <c r="B29" s="84" t="s">
        <v>615</v>
      </c>
    </row>
    <row r="30" ht="25.5" customHeight="1">
      <c r="A30" s="84" t="s">
        <v>453</v>
      </c>
    </row>
    <row r="31" ht="25.5" customHeight="1">
      <c r="A31" s="84" t="s">
        <v>553</v>
      </c>
    </row>
    <row r="32" spans="1:12" s="100" customFormat="1" ht="25.5" customHeight="1">
      <c r="A32" s="134"/>
      <c r="B32" s="135"/>
      <c r="C32" s="135"/>
      <c r="D32" s="135"/>
      <c r="E32" s="135"/>
      <c r="F32" s="135"/>
      <c r="G32" s="135"/>
      <c r="I32" s="135"/>
      <c r="J32" s="135"/>
      <c r="K32" s="135"/>
      <c r="L32" s="135"/>
    </row>
    <row r="33" spans="1:11" ht="26.25" customHeight="1">
      <c r="A33" s="228" t="s">
        <v>571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</row>
    <row r="34" ht="26.25" customHeight="1"/>
    <row r="35" ht="26.25" customHeight="1">
      <c r="A35" s="84" t="s">
        <v>262</v>
      </c>
    </row>
    <row r="36" spans="5:11" ht="26.25" customHeight="1">
      <c r="E36" s="92"/>
      <c r="F36" s="107" t="s">
        <v>130</v>
      </c>
      <c r="G36" s="107"/>
      <c r="H36" s="85"/>
      <c r="I36" s="92"/>
      <c r="J36" s="107" t="s">
        <v>392</v>
      </c>
      <c r="K36" s="92"/>
    </row>
    <row r="37" spans="5:11" ht="26.25" customHeight="1">
      <c r="E37" s="85"/>
      <c r="F37" s="210" t="s">
        <v>645</v>
      </c>
      <c r="G37" s="175"/>
      <c r="H37" s="19"/>
      <c r="I37" s="16"/>
      <c r="J37" s="210" t="s">
        <v>645</v>
      </c>
      <c r="K37" s="20"/>
    </row>
    <row r="38" spans="2:11" ht="26.25" customHeight="1">
      <c r="B38" s="84" t="s">
        <v>617</v>
      </c>
      <c r="E38" s="84">
        <v>208456034</v>
      </c>
      <c r="G38" s="139">
        <v>174050000</v>
      </c>
      <c r="H38" s="111"/>
      <c r="I38" s="119">
        <v>0</v>
      </c>
      <c r="J38" s="111"/>
      <c r="K38" s="122">
        <v>0</v>
      </c>
    </row>
    <row r="39" spans="2:11" ht="26.25" customHeight="1">
      <c r="B39" s="84" t="s">
        <v>88</v>
      </c>
      <c r="G39" s="139"/>
      <c r="H39" s="111"/>
      <c r="I39" s="119"/>
      <c r="J39" s="111"/>
      <c r="K39" s="122"/>
    </row>
    <row r="40" spans="2:11" ht="26.25" customHeight="1">
      <c r="B40" s="84" t="s">
        <v>89</v>
      </c>
      <c r="E40" s="84">
        <v>-39840000</v>
      </c>
      <c r="G40" s="123">
        <v>-39840000</v>
      </c>
      <c r="I40" s="87">
        <v>0</v>
      </c>
      <c r="J40" s="87"/>
      <c r="K40" s="123">
        <v>0</v>
      </c>
    </row>
    <row r="41" spans="3:11" ht="26.25" customHeight="1" thickBot="1">
      <c r="C41" s="84" t="s">
        <v>734</v>
      </c>
      <c r="E41" s="140">
        <f>SUM(E38:E40)</f>
        <v>168616034</v>
      </c>
      <c r="G41" s="140">
        <f>SUM(G38:G40)</f>
        <v>134210000</v>
      </c>
      <c r="I41" s="140">
        <f>SUM(I38:I40)</f>
        <v>0</v>
      </c>
      <c r="J41" s="87"/>
      <c r="K41" s="140">
        <f>SUM(K37:K40)</f>
        <v>0</v>
      </c>
    </row>
    <row r="42" ht="26.25" customHeight="1" thickTop="1">
      <c r="B42" s="84" t="s">
        <v>772</v>
      </c>
    </row>
    <row r="43" ht="26.25" customHeight="1">
      <c r="A43" s="84" t="s">
        <v>51</v>
      </c>
    </row>
    <row r="44" ht="26.25" customHeight="1">
      <c r="B44" s="84" t="s">
        <v>43</v>
      </c>
    </row>
    <row r="45" ht="26.25" customHeight="1">
      <c r="A45" s="84" t="s">
        <v>54</v>
      </c>
    </row>
    <row r="46" ht="26.25" customHeight="1">
      <c r="A46" s="84" t="s">
        <v>55</v>
      </c>
    </row>
    <row r="47" ht="26.25" customHeight="1">
      <c r="A47" s="84" t="s">
        <v>263</v>
      </c>
    </row>
    <row r="48" spans="2:12" s="100" customFormat="1" ht="26.25" customHeight="1">
      <c r="B48" s="134" t="s">
        <v>688</v>
      </c>
      <c r="C48" s="135"/>
      <c r="D48" s="135"/>
      <c r="E48" s="135"/>
      <c r="F48" s="135"/>
      <c r="G48" s="135"/>
      <c r="H48" s="138"/>
      <c r="I48" s="135"/>
      <c r="J48" s="135"/>
      <c r="K48" s="135"/>
      <c r="L48" s="135"/>
    </row>
    <row r="49" spans="1:12" s="100" customFormat="1" ht="26.25" customHeight="1">
      <c r="A49" s="134" t="s">
        <v>13</v>
      </c>
      <c r="B49" s="135"/>
      <c r="C49" s="135"/>
      <c r="D49" s="135"/>
      <c r="E49" s="135"/>
      <c r="F49" s="135"/>
      <c r="G49" s="135"/>
      <c r="H49" s="138"/>
      <c r="I49" s="135"/>
      <c r="J49" s="135"/>
      <c r="K49" s="135"/>
      <c r="L49" s="135"/>
    </row>
    <row r="50" spans="1:12" s="100" customFormat="1" ht="26.25" customHeight="1">
      <c r="A50" s="134" t="s">
        <v>612</v>
      </c>
      <c r="B50" s="135"/>
      <c r="C50" s="135"/>
      <c r="D50" s="135"/>
      <c r="E50" s="135"/>
      <c r="F50" s="135"/>
      <c r="G50" s="135"/>
      <c r="H50" s="138"/>
      <c r="I50" s="135"/>
      <c r="J50" s="135"/>
      <c r="K50" s="135"/>
      <c r="L50" s="135"/>
    </row>
    <row r="51" spans="1:12" s="100" customFormat="1" ht="26.25" customHeight="1">
      <c r="A51" s="134" t="s">
        <v>689</v>
      </c>
      <c r="B51" s="135"/>
      <c r="C51" s="135"/>
      <c r="D51" s="135"/>
      <c r="E51" s="135"/>
      <c r="F51" s="135"/>
      <c r="G51" s="135"/>
      <c r="H51" s="138"/>
      <c r="I51" s="135"/>
      <c r="J51" s="135"/>
      <c r="K51" s="135"/>
      <c r="L51" s="135"/>
    </row>
    <row r="52" spans="1:12" s="100" customFormat="1" ht="26.25" customHeight="1">
      <c r="A52" s="134" t="s">
        <v>264</v>
      </c>
      <c r="C52" s="135"/>
      <c r="D52" s="135"/>
      <c r="E52" s="135"/>
      <c r="F52" s="135"/>
      <c r="G52" s="135"/>
      <c r="H52" s="138"/>
      <c r="I52" s="135"/>
      <c r="J52" s="135"/>
      <c r="K52" s="135"/>
      <c r="L52" s="135"/>
    </row>
    <row r="53" spans="1:12" s="100" customFormat="1" ht="26.25" customHeight="1">
      <c r="A53" s="134"/>
      <c r="B53" s="134" t="s">
        <v>265</v>
      </c>
      <c r="C53" s="135"/>
      <c r="D53" s="135"/>
      <c r="E53" s="135"/>
      <c r="F53" s="135"/>
      <c r="G53" s="135"/>
      <c r="H53" s="138"/>
      <c r="I53" s="135"/>
      <c r="J53" s="135"/>
      <c r="K53" s="135"/>
      <c r="L53" s="135"/>
    </row>
    <row r="54" spans="1:10" s="1" customFormat="1" ht="26.25" customHeight="1">
      <c r="A54" s="73"/>
      <c r="B54" s="73" t="s">
        <v>266</v>
      </c>
      <c r="C54" s="73"/>
      <c r="D54" s="73"/>
      <c r="E54" s="73"/>
      <c r="F54" s="73"/>
      <c r="G54" s="73"/>
      <c r="H54" s="73"/>
      <c r="I54" s="73"/>
      <c r="J54" s="73"/>
    </row>
    <row r="55" spans="1:10" s="1" customFormat="1" ht="26.25" customHeight="1">
      <c r="A55" s="73" t="s">
        <v>331</v>
      </c>
      <c r="B55" s="73"/>
      <c r="C55" s="73"/>
      <c r="D55" s="73"/>
      <c r="E55" s="73"/>
      <c r="F55" s="73"/>
      <c r="G55" s="73"/>
      <c r="H55" s="73"/>
      <c r="I55" s="73"/>
      <c r="J55" s="73"/>
    </row>
    <row r="56" spans="1:10" s="1" customFormat="1" ht="26.25" customHeight="1">
      <c r="A56" s="73" t="s">
        <v>332</v>
      </c>
      <c r="B56" s="73"/>
      <c r="C56" s="73"/>
      <c r="D56" s="73"/>
      <c r="E56" s="73"/>
      <c r="F56" s="73"/>
      <c r="G56" s="73"/>
      <c r="H56" s="73"/>
      <c r="I56" s="73"/>
      <c r="J56" s="73"/>
    </row>
    <row r="57" spans="1:10" s="1" customFormat="1" ht="26.25" customHeight="1">
      <c r="A57" s="73" t="s">
        <v>333</v>
      </c>
      <c r="B57" s="73"/>
      <c r="C57" s="73"/>
      <c r="D57" s="73"/>
      <c r="E57" s="73"/>
      <c r="F57" s="73"/>
      <c r="G57" s="73"/>
      <c r="H57" s="73"/>
      <c r="I57" s="73"/>
      <c r="J57" s="73"/>
    </row>
    <row r="58" spans="1:10" s="1" customFormat="1" ht="26.25" customHeight="1">
      <c r="A58" s="73" t="s">
        <v>334</v>
      </c>
      <c r="B58" s="73"/>
      <c r="C58" s="73"/>
      <c r="D58" s="73"/>
      <c r="E58" s="73"/>
      <c r="F58" s="73"/>
      <c r="G58" s="73"/>
      <c r="H58" s="73"/>
      <c r="I58" s="73"/>
      <c r="J58" s="73"/>
    </row>
    <row r="59" spans="1:10" s="1" customFormat="1" ht="26.25" customHeight="1">
      <c r="A59" s="73" t="s">
        <v>835</v>
      </c>
      <c r="B59" s="73"/>
      <c r="C59" s="73"/>
      <c r="D59" s="73"/>
      <c r="E59" s="73"/>
      <c r="F59" s="73"/>
      <c r="G59" s="73"/>
      <c r="H59" s="73"/>
      <c r="I59" s="73"/>
      <c r="J59" s="73"/>
    </row>
    <row r="60" spans="1:10" s="1" customFormat="1" ht="26.25" customHeight="1">
      <c r="A60" s="73" t="s">
        <v>268</v>
      </c>
      <c r="B60" s="73"/>
      <c r="C60" s="73"/>
      <c r="D60" s="73"/>
      <c r="E60" s="73"/>
      <c r="F60" s="73"/>
      <c r="G60" s="73"/>
      <c r="H60" s="73"/>
      <c r="I60" s="73"/>
      <c r="J60" s="73"/>
    </row>
    <row r="61" spans="1:10" s="1" customFormat="1" ht="26.25" customHeight="1">
      <c r="A61" s="73" t="s">
        <v>267</v>
      </c>
      <c r="B61" s="73"/>
      <c r="C61" s="73"/>
      <c r="D61" s="73"/>
      <c r="E61" s="73"/>
      <c r="F61" s="73"/>
      <c r="G61" s="73"/>
      <c r="H61" s="73"/>
      <c r="I61" s="73"/>
      <c r="J61" s="73"/>
    </row>
    <row r="62" spans="1:10" s="1" customFormat="1" ht="25.5" customHeight="1">
      <c r="A62" s="73"/>
      <c r="B62" s="73"/>
      <c r="C62" s="73"/>
      <c r="D62" s="73"/>
      <c r="E62" s="73"/>
      <c r="F62" s="73"/>
      <c r="G62" s="73"/>
      <c r="H62" s="73"/>
      <c r="I62" s="73"/>
      <c r="J62" s="73"/>
    </row>
    <row r="63" spans="1:10" s="1" customFormat="1" ht="25.5" customHeight="1">
      <c r="A63" s="73"/>
      <c r="B63" s="73"/>
      <c r="C63" s="73"/>
      <c r="D63" s="73"/>
      <c r="E63" s="73"/>
      <c r="F63" s="73"/>
      <c r="G63" s="73"/>
      <c r="H63" s="73"/>
      <c r="I63" s="73"/>
      <c r="J63" s="73"/>
    </row>
    <row r="64" spans="1:11" s="1" customFormat="1" ht="26.25" customHeight="1">
      <c r="A64" s="228" t="s">
        <v>754</v>
      </c>
      <c r="B64" s="228"/>
      <c r="C64" s="228"/>
      <c r="D64" s="228"/>
      <c r="E64" s="228"/>
      <c r="F64" s="228"/>
      <c r="G64" s="228"/>
      <c r="H64" s="228"/>
      <c r="I64" s="228"/>
      <c r="J64" s="228"/>
      <c r="K64" s="228"/>
    </row>
    <row r="65" spans="1:10" s="1" customFormat="1" ht="26.25" customHeight="1">
      <c r="A65" s="73"/>
      <c r="B65" s="73"/>
      <c r="C65" s="73"/>
      <c r="D65" s="73"/>
      <c r="E65" s="73"/>
      <c r="F65" s="73"/>
      <c r="G65" s="73"/>
      <c r="H65" s="73"/>
      <c r="I65" s="73"/>
      <c r="J65" s="73"/>
    </row>
    <row r="66" spans="1:13" ht="26.25" customHeight="1">
      <c r="A66" s="85" t="s">
        <v>269</v>
      </c>
      <c r="B66" s="85"/>
      <c r="C66" s="85"/>
      <c r="D66" s="85"/>
      <c r="E66" s="85"/>
      <c r="F66" s="85"/>
      <c r="G66" s="85"/>
      <c r="H66" s="85"/>
      <c r="I66" s="85"/>
      <c r="J66" s="85"/>
      <c r="L66" s="85"/>
      <c r="M66" s="85"/>
    </row>
    <row r="67" spans="1:13" ht="26.25" customHeight="1">
      <c r="A67" s="90" t="s">
        <v>270</v>
      </c>
      <c r="B67" s="85"/>
      <c r="C67" s="85"/>
      <c r="D67" s="85"/>
      <c r="E67" s="85"/>
      <c r="F67" s="85"/>
      <c r="G67" s="85"/>
      <c r="H67" s="85"/>
      <c r="I67" s="85"/>
      <c r="J67" s="85"/>
      <c r="L67" s="85"/>
      <c r="M67" s="85"/>
    </row>
    <row r="68" spans="1:13" ht="26.25" customHeight="1">
      <c r="A68" s="90" t="s">
        <v>67</v>
      </c>
      <c r="B68" s="85"/>
      <c r="C68" s="85"/>
      <c r="D68" s="85"/>
      <c r="E68" s="85"/>
      <c r="F68" s="85"/>
      <c r="G68" s="85"/>
      <c r="H68" s="85"/>
      <c r="I68" s="85"/>
      <c r="J68" s="85"/>
      <c r="L68" s="85"/>
      <c r="M68" s="85"/>
    </row>
    <row r="69" spans="1:13" ht="26.25" customHeight="1">
      <c r="A69" s="90" t="s">
        <v>68</v>
      </c>
      <c r="B69" s="85"/>
      <c r="C69" s="85"/>
      <c r="D69" s="85"/>
      <c r="E69" s="85"/>
      <c r="F69" s="85"/>
      <c r="G69" s="85"/>
      <c r="H69" s="85"/>
      <c r="I69" s="85"/>
      <c r="J69" s="85"/>
      <c r="L69" s="85"/>
      <c r="M69" s="85"/>
    </row>
    <row r="70" spans="1:13" ht="26.25" customHeight="1">
      <c r="A70" s="90" t="s">
        <v>71</v>
      </c>
      <c r="B70" s="85"/>
      <c r="C70" s="85"/>
      <c r="D70" s="85"/>
      <c r="E70" s="85"/>
      <c r="F70" s="85"/>
      <c r="G70" s="85"/>
      <c r="H70" s="85"/>
      <c r="I70" s="85"/>
      <c r="J70" s="85"/>
      <c r="L70" s="85"/>
      <c r="M70" s="85"/>
    </row>
    <row r="71" spans="1:13" ht="26.25" customHeight="1">
      <c r="A71" s="90" t="s">
        <v>70</v>
      </c>
      <c r="B71" s="85"/>
      <c r="C71" s="85"/>
      <c r="D71" s="85"/>
      <c r="E71" s="85"/>
      <c r="F71" s="85"/>
      <c r="G71" s="85"/>
      <c r="H71" s="85"/>
      <c r="I71" s="85"/>
      <c r="J71" s="85"/>
      <c r="L71" s="85"/>
      <c r="M71" s="85"/>
    </row>
    <row r="72" spans="1:13" ht="26.25" customHeight="1">
      <c r="A72" s="90" t="s">
        <v>69</v>
      </c>
      <c r="B72" s="85"/>
      <c r="C72" s="85"/>
      <c r="D72" s="85"/>
      <c r="E72" s="85"/>
      <c r="F72" s="85"/>
      <c r="G72" s="85"/>
      <c r="H72" s="85"/>
      <c r="I72" s="85"/>
      <c r="J72" s="85"/>
      <c r="L72" s="85"/>
      <c r="M72" s="85"/>
    </row>
    <row r="73" spans="1:13" ht="26.25" customHeight="1">
      <c r="A73" s="90" t="s">
        <v>271</v>
      </c>
      <c r="B73" s="85"/>
      <c r="C73" s="85"/>
      <c r="D73" s="85"/>
      <c r="E73" s="85"/>
      <c r="F73" s="85"/>
      <c r="G73" s="85"/>
      <c r="H73" s="85"/>
      <c r="I73" s="85"/>
      <c r="J73" s="85"/>
      <c r="L73" s="85"/>
      <c r="M73" s="85"/>
    </row>
    <row r="74" spans="1:13" ht="26.25" customHeight="1">
      <c r="A74" s="85" t="s">
        <v>119</v>
      </c>
      <c r="C74" s="85"/>
      <c r="D74" s="85"/>
      <c r="E74" s="85"/>
      <c r="F74" s="85"/>
      <c r="G74" s="85"/>
      <c r="H74" s="85"/>
      <c r="I74" s="85"/>
      <c r="J74" s="85"/>
      <c r="L74" s="85"/>
      <c r="M74" s="85"/>
    </row>
    <row r="75" spans="1:13" ht="26.25" customHeight="1">
      <c r="A75" s="85" t="s">
        <v>120</v>
      </c>
      <c r="C75" s="85"/>
      <c r="D75" s="85"/>
      <c r="E75" s="85"/>
      <c r="F75" s="85"/>
      <c r="G75" s="85"/>
      <c r="H75" s="85"/>
      <c r="I75" s="85"/>
      <c r="J75" s="85"/>
      <c r="L75" s="85"/>
      <c r="M75" s="85"/>
    </row>
    <row r="76" spans="1:13" ht="26.25" customHeight="1">
      <c r="A76" s="85" t="s">
        <v>123</v>
      </c>
      <c r="C76" s="85"/>
      <c r="D76" s="85"/>
      <c r="E76" s="85"/>
      <c r="F76" s="85"/>
      <c r="G76" s="85"/>
      <c r="H76" s="85"/>
      <c r="I76" s="85"/>
      <c r="J76" s="85"/>
      <c r="L76" s="85"/>
      <c r="M76" s="85"/>
    </row>
    <row r="77" spans="1:13" ht="26.25" customHeight="1">
      <c r="A77" s="85" t="s">
        <v>122</v>
      </c>
      <c r="C77" s="85"/>
      <c r="D77" s="85"/>
      <c r="E77" s="85"/>
      <c r="F77" s="85"/>
      <c r="G77" s="85"/>
      <c r="H77" s="85"/>
      <c r="I77" s="85"/>
      <c r="J77" s="85"/>
      <c r="L77" s="85"/>
      <c r="M77" s="85"/>
    </row>
    <row r="78" spans="1:13" ht="26.25" customHeight="1">
      <c r="A78" s="141"/>
      <c r="B78" s="85" t="s">
        <v>670</v>
      </c>
      <c r="C78" s="85"/>
      <c r="D78" s="85"/>
      <c r="E78" s="85"/>
      <c r="F78" s="85"/>
      <c r="G78" s="85"/>
      <c r="H78" s="85"/>
      <c r="I78" s="85"/>
      <c r="J78" s="85"/>
      <c r="L78" s="85"/>
      <c r="M78" s="85"/>
    </row>
    <row r="79" spans="1:13" ht="26.25" customHeight="1">
      <c r="A79" s="85" t="s">
        <v>121</v>
      </c>
      <c r="B79" s="85"/>
      <c r="C79" s="85"/>
      <c r="D79" s="85"/>
      <c r="E79" s="85"/>
      <c r="F79" s="85"/>
      <c r="G79" s="85"/>
      <c r="H79" s="85"/>
      <c r="I79" s="85"/>
      <c r="J79" s="85"/>
      <c r="L79" s="85"/>
      <c r="M79" s="85"/>
    </row>
    <row r="80" spans="1:13" ht="26.25" customHeight="1">
      <c r="A80" s="85" t="s">
        <v>72</v>
      </c>
      <c r="B80" s="85"/>
      <c r="C80" s="85"/>
      <c r="D80" s="85"/>
      <c r="E80" s="85"/>
      <c r="F80" s="85"/>
      <c r="G80" s="85"/>
      <c r="H80" s="85"/>
      <c r="I80" s="85"/>
      <c r="J80" s="85"/>
      <c r="L80" s="85"/>
      <c r="M80" s="85"/>
    </row>
    <row r="81" spans="1:13" ht="26.25" customHeight="1">
      <c r="A81" s="85"/>
      <c r="B81" s="85" t="s">
        <v>671</v>
      </c>
      <c r="C81" s="85"/>
      <c r="D81" s="85"/>
      <c r="E81" s="85"/>
      <c r="F81" s="85"/>
      <c r="G81" s="85"/>
      <c r="H81" s="85"/>
      <c r="I81" s="85"/>
      <c r="J81" s="85"/>
      <c r="L81" s="85"/>
      <c r="M81" s="85"/>
    </row>
    <row r="82" spans="1:13" ht="26.25" customHeight="1">
      <c r="A82" s="141"/>
      <c r="B82" s="85" t="s">
        <v>672</v>
      </c>
      <c r="C82" s="85"/>
      <c r="D82" s="85"/>
      <c r="E82" s="85"/>
      <c r="F82" s="85"/>
      <c r="G82" s="85"/>
      <c r="H82" s="85"/>
      <c r="I82" s="85"/>
      <c r="J82" s="85"/>
      <c r="L82" s="85"/>
      <c r="M82" s="85"/>
    </row>
    <row r="83" spans="1:13" ht="26.25" customHeight="1">
      <c r="A83" s="141"/>
      <c r="B83" s="85" t="s">
        <v>673</v>
      </c>
      <c r="C83" s="85"/>
      <c r="D83" s="85"/>
      <c r="E83" s="85"/>
      <c r="F83" s="85"/>
      <c r="G83" s="85"/>
      <c r="H83" s="85"/>
      <c r="I83" s="85"/>
      <c r="J83" s="85"/>
      <c r="L83" s="85"/>
      <c r="M83" s="85"/>
    </row>
    <row r="84" spans="1:13" ht="26.25" customHeight="1">
      <c r="A84" s="90" t="s">
        <v>272</v>
      </c>
      <c r="B84" s="85"/>
      <c r="C84" s="85"/>
      <c r="D84" s="85"/>
      <c r="E84" s="85"/>
      <c r="F84" s="85"/>
      <c r="G84" s="85"/>
      <c r="H84" s="85"/>
      <c r="I84" s="85"/>
      <c r="J84" s="85"/>
      <c r="L84" s="85"/>
      <c r="M84" s="85"/>
    </row>
    <row r="85" spans="1:13" ht="26.25" customHeight="1">
      <c r="A85" s="90" t="s">
        <v>273</v>
      </c>
      <c r="B85" s="85"/>
      <c r="C85" s="85"/>
      <c r="D85" s="85"/>
      <c r="E85" s="85"/>
      <c r="F85" s="85"/>
      <c r="G85" s="85"/>
      <c r="H85" s="85"/>
      <c r="I85" s="85"/>
      <c r="J85" s="85"/>
      <c r="L85" s="85"/>
      <c r="M85" s="85"/>
    </row>
    <row r="86" spans="1:13" ht="26.25" customHeight="1">
      <c r="A86" s="90" t="s">
        <v>108</v>
      </c>
      <c r="B86" s="85"/>
      <c r="C86" s="85"/>
      <c r="D86" s="85"/>
      <c r="E86" s="85"/>
      <c r="F86" s="85"/>
      <c r="G86" s="85"/>
      <c r="H86" s="85"/>
      <c r="I86" s="85"/>
      <c r="J86" s="85"/>
      <c r="L86" s="85"/>
      <c r="M86" s="85"/>
    </row>
    <row r="87" spans="1:13" ht="26.25" customHeight="1">
      <c r="A87" s="90" t="s">
        <v>87</v>
      </c>
      <c r="B87" s="85"/>
      <c r="C87" s="85"/>
      <c r="D87" s="85"/>
      <c r="E87" s="85"/>
      <c r="F87" s="85"/>
      <c r="G87" s="85"/>
      <c r="H87" s="85"/>
      <c r="I87" s="85"/>
      <c r="J87" s="85"/>
      <c r="L87" s="85"/>
      <c r="M87" s="85"/>
    </row>
    <row r="88" spans="1:13" ht="26.25" customHeight="1">
      <c r="A88" s="90" t="s">
        <v>112</v>
      </c>
      <c r="B88" s="85"/>
      <c r="C88" s="85"/>
      <c r="D88" s="85"/>
      <c r="E88" s="85"/>
      <c r="F88" s="85"/>
      <c r="G88" s="85"/>
      <c r="H88" s="85"/>
      <c r="I88" s="85"/>
      <c r="J88" s="85"/>
      <c r="L88" s="85"/>
      <c r="M88" s="85"/>
    </row>
    <row r="89" spans="1:13" ht="26.25" customHeight="1">
      <c r="A89" s="85" t="s">
        <v>107</v>
      </c>
      <c r="C89" s="85"/>
      <c r="D89" s="85"/>
      <c r="E89" s="85"/>
      <c r="F89" s="85"/>
      <c r="G89" s="85"/>
      <c r="H89" s="85"/>
      <c r="I89" s="85"/>
      <c r="J89" s="85"/>
      <c r="L89" s="85"/>
      <c r="M89" s="85"/>
    </row>
    <row r="90" spans="1:11" ht="26.25" customHeight="1">
      <c r="A90" s="85" t="s">
        <v>111</v>
      </c>
      <c r="K90" s="96"/>
    </row>
    <row r="91" spans="1:11" ht="26.25" customHeight="1">
      <c r="A91" s="85" t="s">
        <v>109</v>
      </c>
      <c r="K91" s="96"/>
    </row>
    <row r="92" spans="1:11" ht="25.5" customHeight="1">
      <c r="A92" s="85"/>
      <c r="K92" s="96"/>
    </row>
    <row r="93" spans="1:11" ht="25.5" customHeight="1">
      <c r="A93" s="85"/>
      <c r="K93" s="96"/>
    </row>
  </sheetData>
  <sheetProtection password="CC7A" sheet="1" objects="1" scenarios="1"/>
  <mergeCells count="3">
    <mergeCell ref="A1:K1"/>
    <mergeCell ref="A33:K33"/>
    <mergeCell ref="A64:K64"/>
  </mergeCells>
  <printOptions/>
  <pageMargins left="0.64" right="0.13" top="0.7" bottom="0.56" header="0.36" footer="0.4"/>
  <pageSetup horizontalDpi="180" verticalDpi="180" orientation="portrait" paperSize="9" scale="97" r:id="rId1"/>
  <rowBreaks count="3" manualBreakCount="3">
    <brk id="32" max="255" man="1"/>
    <brk id="63" max="255" man="1"/>
    <brk id="9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65"/>
  <sheetViews>
    <sheetView zoomScale="90" zoomScaleNormal="90" workbookViewId="0" topLeftCell="A51">
      <selection activeCell="J60" sqref="J60"/>
    </sheetView>
  </sheetViews>
  <sheetFormatPr defaultColWidth="9.140625" defaultRowHeight="25.5" customHeight="1"/>
  <cols>
    <col min="1" max="1" width="5.140625" style="16" customWidth="1"/>
    <col min="2" max="2" width="12.8515625" style="16" customWidth="1"/>
    <col min="3" max="3" width="5.57421875" style="16" customWidth="1"/>
    <col min="4" max="4" width="15.28125" style="16" bestFit="1" customWidth="1"/>
    <col min="5" max="5" width="0.5625" style="16" customWidth="1"/>
    <col min="6" max="6" width="15.28125" style="16" bestFit="1" customWidth="1"/>
    <col min="7" max="7" width="0.5625" style="16" customWidth="1"/>
    <col min="8" max="8" width="14.421875" style="16" customWidth="1"/>
    <col min="9" max="9" width="0.5625" style="16" customWidth="1"/>
    <col min="10" max="10" width="14.8515625" style="16" customWidth="1"/>
    <col min="11" max="11" width="0.5625" style="16" customWidth="1"/>
    <col min="12" max="12" width="16.7109375" style="16" customWidth="1"/>
    <col min="13" max="13" width="2.8515625" style="16" customWidth="1"/>
    <col min="14" max="14" width="0.71875" style="16" customWidth="1"/>
    <col min="15" max="16384" width="9.140625" style="16" customWidth="1"/>
  </cols>
  <sheetData>
    <row r="1" spans="1:12" ht="23.25">
      <c r="A1" s="219" t="s">
        <v>684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ht="23.25"/>
    <row r="3" spans="1:11" s="84" customFormat="1" ht="23.25">
      <c r="A3" s="90" t="s">
        <v>274</v>
      </c>
      <c r="K3" s="96"/>
    </row>
    <row r="4" spans="1:9" s="1" customFormat="1" ht="23.25">
      <c r="A4" s="17" t="s">
        <v>110</v>
      </c>
      <c r="B4" s="17"/>
      <c r="C4" s="17"/>
      <c r="D4" s="17"/>
      <c r="E4" s="17"/>
      <c r="F4" s="17"/>
      <c r="G4" s="17"/>
      <c r="H4" s="17"/>
      <c r="I4" s="17"/>
    </row>
    <row r="5" spans="1:9" s="1" customFormat="1" ht="23.25">
      <c r="A5" s="2" t="s">
        <v>113</v>
      </c>
      <c r="B5" s="17"/>
      <c r="C5" s="17"/>
      <c r="D5" s="17"/>
      <c r="E5" s="17"/>
      <c r="F5" s="17"/>
      <c r="G5" s="17"/>
      <c r="H5" s="17"/>
      <c r="I5" s="17"/>
    </row>
    <row r="6" spans="1:9" s="1" customFormat="1" ht="23.25">
      <c r="A6" s="17" t="s">
        <v>115</v>
      </c>
      <c r="B6" s="17"/>
      <c r="C6" s="17"/>
      <c r="D6" s="17"/>
      <c r="E6" s="17"/>
      <c r="F6" s="17"/>
      <c r="G6" s="17"/>
      <c r="H6" s="17"/>
      <c r="I6" s="17"/>
    </row>
    <row r="7" spans="1:9" s="1" customFormat="1" ht="23.25">
      <c r="A7" s="17" t="s">
        <v>114</v>
      </c>
      <c r="B7" s="17"/>
      <c r="C7" s="17"/>
      <c r="D7" s="17"/>
      <c r="E7" s="17"/>
      <c r="F7" s="17"/>
      <c r="G7" s="17"/>
      <c r="H7" s="17"/>
      <c r="I7" s="17"/>
    </row>
    <row r="8" spans="1:9" s="1" customFormat="1" ht="23.25">
      <c r="A8" s="2" t="s">
        <v>116</v>
      </c>
      <c r="B8" s="17"/>
      <c r="C8" s="17"/>
      <c r="D8" s="17"/>
      <c r="E8" s="17"/>
      <c r="F8" s="17"/>
      <c r="G8" s="17"/>
      <c r="H8" s="17"/>
      <c r="I8" s="17"/>
    </row>
    <row r="9" spans="1:9" s="1" customFormat="1" ht="23.25">
      <c r="A9" s="17" t="s">
        <v>118</v>
      </c>
      <c r="B9" s="17"/>
      <c r="C9" s="17"/>
      <c r="D9" s="17"/>
      <c r="E9" s="17"/>
      <c r="F9" s="17"/>
      <c r="G9" s="17"/>
      <c r="H9" s="17"/>
      <c r="I9" s="17"/>
    </row>
    <row r="10" spans="1:9" s="1" customFormat="1" ht="23.25">
      <c r="A10" s="17" t="s">
        <v>117</v>
      </c>
      <c r="B10" s="17"/>
      <c r="C10" s="17"/>
      <c r="D10" s="17"/>
      <c r="E10" s="17"/>
      <c r="F10" s="17"/>
      <c r="G10" s="17"/>
      <c r="H10" s="17"/>
      <c r="I10" s="17"/>
    </row>
    <row r="11" spans="1:12" s="1" customFormat="1" ht="23.25">
      <c r="A11" s="85" t="s">
        <v>275</v>
      </c>
      <c r="B11" s="17"/>
      <c r="C11" s="17"/>
      <c r="D11" s="17"/>
      <c r="E11" s="17"/>
      <c r="F11" s="17"/>
      <c r="G11" s="17"/>
      <c r="H11" s="17"/>
      <c r="I11" s="17"/>
      <c r="L11" s="23"/>
    </row>
    <row r="12" spans="1:9" s="1" customFormat="1" ht="23.25">
      <c r="A12" s="17"/>
      <c r="B12" s="17" t="s">
        <v>124</v>
      </c>
      <c r="C12" s="17"/>
      <c r="D12" s="17"/>
      <c r="E12" s="17"/>
      <c r="F12" s="17"/>
      <c r="G12" s="17"/>
      <c r="H12" s="17"/>
      <c r="I12" s="17"/>
    </row>
    <row r="13" spans="1:9" s="1" customFormat="1" ht="23.25">
      <c r="A13" s="17" t="s">
        <v>674</v>
      </c>
      <c r="B13" s="17"/>
      <c r="C13" s="17"/>
      <c r="D13" s="17"/>
      <c r="E13" s="17"/>
      <c r="F13" s="17"/>
      <c r="G13" s="17"/>
      <c r="H13" s="17"/>
      <c r="I13" s="17"/>
    </row>
    <row r="14" spans="1:9" s="1" customFormat="1" ht="23.25">
      <c r="A14" s="17" t="s">
        <v>84</v>
      </c>
      <c r="B14" s="17"/>
      <c r="C14" s="17"/>
      <c r="D14" s="17"/>
      <c r="E14" s="17"/>
      <c r="F14" s="17"/>
      <c r="G14" s="17"/>
      <c r="H14" s="17"/>
      <c r="I14" s="17"/>
    </row>
    <row r="15" spans="1:9" s="1" customFormat="1" ht="23.25">
      <c r="A15" s="17" t="s">
        <v>676</v>
      </c>
      <c r="B15" s="17"/>
      <c r="C15" s="17"/>
      <c r="D15" s="17"/>
      <c r="E15" s="17"/>
      <c r="F15" s="17"/>
      <c r="G15" s="17"/>
      <c r="H15" s="17"/>
      <c r="I15" s="17"/>
    </row>
    <row r="16" spans="1:9" s="1" customFormat="1" ht="23.25">
      <c r="A16" s="17" t="s">
        <v>85</v>
      </c>
      <c r="B16" s="17"/>
      <c r="C16" s="17"/>
      <c r="D16" s="17"/>
      <c r="E16" s="17"/>
      <c r="F16" s="17"/>
      <c r="G16" s="17"/>
      <c r="H16" s="17"/>
      <c r="I16" s="17"/>
    </row>
    <row r="17" s="84" customFormat="1" ht="23.25">
      <c r="A17" s="85" t="s">
        <v>276</v>
      </c>
    </row>
    <row r="18" spans="1:2" s="84" customFormat="1" ht="23.25">
      <c r="A18" s="85"/>
      <c r="B18" s="84" t="s">
        <v>691</v>
      </c>
    </row>
    <row r="19" s="84" customFormat="1" ht="23.25">
      <c r="A19" s="85" t="s">
        <v>179</v>
      </c>
    </row>
    <row r="20" s="84" customFormat="1" ht="23.25">
      <c r="A20" s="85" t="s">
        <v>692</v>
      </c>
    </row>
    <row r="21" ht="23.25">
      <c r="A21" s="15" t="s">
        <v>277</v>
      </c>
    </row>
    <row r="22" spans="1:2" ht="23.25">
      <c r="A22" s="15"/>
      <c r="B22" s="16" t="s">
        <v>373</v>
      </c>
    </row>
    <row r="23" ht="23.25">
      <c r="A23" s="15" t="s">
        <v>372</v>
      </c>
    </row>
    <row r="24" ht="23.25">
      <c r="A24" s="15" t="s">
        <v>371</v>
      </c>
    </row>
    <row r="25" ht="23.25">
      <c r="A25" s="15" t="s">
        <v>369</v>
      </c>
    </row>
    <row r="26" ht="23.25">
      <c r="A26" s="15" t="s">
        <v>370</v>
      </c>
    </row>
    <row r="27" spans="1:2" ht="23.25">
      <c r="A27" s="15"/>
      <c r="B27" s="16" t="s">
        <v>368</v>
      </c>
    </row>
    <row r="28" ht="23.25">
      <c r="A28" s="15" t="s">
        <v>367</v>
      </c>
    </row>
    <row r="29" ht="23.25">
      <c r="A29" s="15" t="s">
        <v>278</v>
      </c>
    </row>
    <row r="30" spans="1:2" ht="23.25">
      <c r="A30" s="15"/>
      <c r="B30" s="16" t="s">
        <v>284</v>
      </c>
    </row>
    <row r="31" ht="23.25">
      <c r="A31" s="15" t="s">
        <v>681</v>
      </c>
    </row>
    <row r="32" ht="23.25">
      <c r="A32" s="15" t="s">
        <v>125</v>
      </c>
    </row>
    <row r="33" ht="23.25">
      <c r="A33" s="15" t="s">
        <v>682</v>
      </c>
    </row>
    <row r="34" ht="23.25">
      <c r="A34" s="15" t="s">
        <v>683</v>
      </c>
    </row>
    <row r="35" spans="1:2" ht="23.25">
      <c r="A35" s="15"/>
      <c r="B35" s="16" t="s">
        <v>285</v>
      </c>
    </row>
    <row r="36" spans="1:12" ht="25.5" customHeight="1">
      <c r="A36" s="219" t="s">
        <v>690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</row>
    <row r="37" spans="1:12" ht="25.5" customHeight="1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</row>
    <row r="38" ht="25.5" customHeight="1">
      <c r="A38" s="15" t="s">
        <v>286</v>
      </c>
    </row>
    <row r="39" spans="1:2" ht="25.5" customHeight="1">
      <c r="A39" s="15"/>
      <c r="B39" s="16" t="s">
        <v>288</v>
      </c>
    </row>
    <row r="40" ht="25.5" customHeight="1">
      <c r="A40" s="15" t="s">
        <v>287</v>
      </c>
    </row>
    <row r="41" s="17" customFormat="1" ht="25.5" customHeight="1">
      <c r="A41" s="17" t="s">
        <v>289</v>
      </c>
    </row>
    <row r="42" s="17" customFormat="1" ht="25.5" customHeight="1">
      <c r="B42" s="17" t="s">
        <v>290</v>
      </c>
    </row>
    <row r="43" s="17" customFormat="1" ht="25.5" customHeight="1">
      <c r="A43" s="17" t="s">
        <v>366</v>
      </c>
    </row>
    <row r="44" s="17" customFormat="1" ht="25.5" customHeight="1">
      <c r="A44" s="17" t="s">
        <v>291</v>
      </c>
    </row>
    <row r="45" spans="4:12" s="17" customFormat="1" ht="25.5" customHeight="1">
      <c r="D45" s="235" t="s">
        <v>750</v>
      </c>
      <c r="E45" s="235"/>
      <c r="F45" s="235"/>
      <c r="G45" s="235"/>
      <c r="H45" s="235"/>
      <c r="I45" s="235"/>
      <c r="J45" s="235"/>
      <c r="K45" s="235"/>
      <c r="L45" s="235"/>
    </row>
    <row r="46" spans="4:12" s="17" customFormat="1" ht="25.5" customHeight="1">
      <c r="D46" s="154" t="s">
        <v>554</v>
      </c>
      <c r="F46" s="154" t="s">
        <v>556</v>
      </c>
      <c r="G46" s="154"/>
      <c r="H46" s="154" t="s">
        <v>58</v>
      </c>
      <c r="J46" s="154" t="s">
        <v>564</v>
      </c>
      <c r="L46" s="154" t="s">
        <v>734</v>
      </c>
    </row>
    <row r="47" spans="4:12" s="17" customFormat="1" ht="25.5" customHeight="1">
      <c r="D47" s="157" t="s">
        <v>555</v>
      </c>
      <c r="F47" s="157" t="s">
        <v>557</v>
      </c>
      <c r="G47" s="158"/>
      <c r="H47" s="157" t="s">
        <v>59</v>
      </c>
      <c r="J47" s="157" t="s">
        <v>565</v>
      </c>
      <c r="L47" s="157"/>
    </row>
    <row r="48" spans="1:12" s="17" customFormat="1" ht="25.5" customHeight="1">
      <c r="A48" s="17" t="s">
        <v>558</v>
      </c>
      <c r="D48" s="154"/>
      <c r="F48" s="154"/>
      <c r="G48" s="154"/>
      <c r="H48" s="154"/>
      <c r="J48" s="154"/>
      <c r="L48" s="154"/>
    </row>
    <row r="49" spans="1:12" s="73" customFormat="1" ht="25.5" customHeight="1">
      <c r="A49" s="73" t="s">
        <v>559</v>
      </c>
      <c r="D49" s="73">
        <v>640872763.74</v>
      </c>
      <c r="F49" s="73">
        <v>281622599.06</v>
      </c>
      <c r="H49" s="73">
        <v>10147600</v>
      </c>
      <c r="J49" s="70">
        <v>-14035879.94</v>
      </c>
      <c r="K49" s="70"/>
      <c r="L49" s="70">
        <f>SUM(D49:J49)</f>
        <v>918607082.8599999</v>
      </c>
    </row>
    <row r="50" spans="1:12" s="73" customFormat="1" ht="25.5" customHeight="1">
      <c r="A50" s="73" t="s">
        <v>560</v>
      </c>
      <c r="J50" s="70"/>
      <c r="K50" s="70"/>
      <c r="L50" s="70"/>
    </row>
    <row r="51" spans="1:12" s="73" customFormat="1" ht="25.5" customHeight="1">
      <c r="A51" s="73" t="s">
        <v>561</v>
      </c>
      <c r="D51" s="70">
        <v>-594342439.58</v>
      </c>
      <c r="E51" s="70"/>
      <c r="F51" s="70">
        <v>-227831800.81</v>
      </c>
      <c r="H51" s="73">
        <v>-6662168.81</v>
      </c>
      <c r="J51" s="70">
        <v>13463542.32</v>
      </c>
      <c r="K51" s="70"/>
      <c r="L51" s="70">
        <f>SUM(D51:J51)</f>
        <v>-815372866.88</v>
      </c>
    </row>
    <row r="52" spans="1:12" s="73" customFormat="1" ht="25.5" customHeight="1" thickBot="1">
      <c r="A52" s="73" t="s">
        <v>562</v>
      </c>
      <c r="D52" s="80">
        <f>SUM(D49:D51)</f>
        <v>46530324.15999997</v>
      </c>
      <c r="F52" s="80">
        <f>SUM(F49:F51)</f>
        <v>53790798.25</v>
      </c>
      <c r="G52" s="75"/>
      <c r="H52" s="80">
        <f>SUM(H49:H51)</f>
        <v>3485431.1900000004</v>
      </c>
      <c r="J52" s="75"/>
      <c r="L52" s="80">
        <f>SUM(L49:L51)</f>
        <v>103234215.9799999</v>
      </c>
    </row>
    <row r="53" spans="1:12" s="73" customFormat="1" ht="25.5" customHeight="1" thickTop="1">
      <c r="A53" s="73" t="s">
        <v>56</v>
      </c>
      <c r="D53" s="75"/>
      <c r="F53" s="75"/>
      <c r="G53" s="75"/>
      <c r="H53" s="75"/>
      <c r="J53" s="75"/>
      <c r="L53" s="75"/>
    </row>
    <row r="54" spans="1:12" s="73" customFormat="1" ht="25.5" customHeight="1">
      <c r="A54" s="73" t="s">
        <v>57</v>
      </c>
      <c r="D54" s="70">
        <v>-22437838.58</v>
      </c>
      <c r="E54" s="70"/>
      <c r="F54" s="70">
        <v>-17360485.5</v>
      </c>
      <c r="G54" s="70"/>
      <c r="H54" s="70">
        <v>-5343273.35</v>
      </c>
      <c r="I54" s="70"/>
      <c r="J54" s="70">
        <v>-4751350.42</v>
      </c>
      <c r="K54" s="70"/>
      <c r="L54" s="70">
        <f>+D54+F54+H54+J54</f>
        <v>-49892947.85</v>
      </c>
    </row>
    <row r="55" spans="1:12" s="73" customFormat="1" ht="25.5" customHeight="1">
      <c r="A55" s="73" t="s">
        <v>563</v>
      </c>
      <c r="D55" s="70">
        <f>D52+D54</f>
        <v>24092485.57999997</v>
      </c>
      <c r="E55" s="70"/>
      <c r="F55" s="70">
        <f>F52+F54</f>
        <v>36430312.75</v>
      </c>
      <c r="G55" s="70"/>
      <c r="H55" s="70">
        <f>H52+H54</f>
        <v>-1857842.1599999992</v>
      </c>
      <c r="I55" s="70"/>
      <c r="J55" s="70"/>
      <c r="K55" s="70"/>
      <c r="L55" s="70">
        <f>L52+L54</f>
        <v>53341268.1299999</v>
      </c>
    </row>
    <row r="56" spans="1:12" s="73" customFormat="1" ht="25.5" customHeight="1">
      <c r="A56" s="73" t="s">
        <v>749</v>
      </c>
      <c r="D56" s="70">
        <v>1040285.31</v>
      </c>
      <c r="E56" s="70"/>
      <c r="F56" s="70">
        <v>841936.11</v>
      </c>
      <c r="G56" s="70"/>
      <c r="H56" s="70">
        <v>191466.93</v>
      </c>
      <c r="I56" s="70"/>
      <c r="J56" s="70">
        <v>-947884.94</v>
      </c>
      <c r="K56" s="70"/>
      <c r="L56" s="70">
        <f>+D56+F56+H56+J56</f>
        <v>1125803.41</v>
      </c>
    </row>
    <row r="57" spans="1:12" s="73" customFormat="1" ht="25.5" customHeight="1">
      <c r="A57" s="73" t="s">
        <v>566</v>
      </c>
      <c r="D57" s="70">
        <v>-3036452.64</v>
      </c>
      <c r="E57" s="70"/>
      <c r="F57" s="70">
        <v>-2816405.7</v>
      </c>
      <c r="G57" s="70"/>
      <c r="H57" s="70">
        <v>-696333.88</v>
      </c>
      <c r="I57" s="70"/>
      <c r="J57" s="70">
        <v>947884.94</v>
      </c>
      <c r="K57" s="70"/>
      <c r="L57" s="70">
        <f>+D57+F57+H57+J57</f>
        <v>-5601307.279999999</v>
      </c>
    </row>
    <row r="58" spans="1:12" s="73" customFormat="1" ht="25.5" customHeight="1">
      <c r="A58" s="73" t="s">
        <v>567</v>
      </c>
      <c r="D58" s="70">
        <v>-7921495.21</v>
      </c>
      <c r="E58" s="70"/>
      <c r="F58" s="70">
        <v>-10498074.9</v>
      </c>
      <c r="G58" s="70"/>
      <c r="H58" s="73">
        <v>0</v>
      </c>
      <c r="I58" s="70"/>
      <c r="J58" s="70"/>
      <c r="K58" s="70"/>
      <c r="L58" s="70">
        <f>+D58+F58+H58+J58</f>
        <v>-18419570.11</v>
      </c>
    </row>
    <row r="59" s="73" customFormat="1" ht="25.5" customHeight="1">
      <c r="A59" s="73" t="s">
        <v>613</v>
      </c>
    </row>
    <row r="60" spans="1:12" s="73" customFormat="1" ht="25.5" customHeight="1">
      <c r="A60" s="73" t="s">
        <v>568</v>
      </c>
      <c r="L60" s="70">
        <v>945046.37</v>
      </c>
    </row>
    <row r="61" spans="1:12" s="73" customFormat="1" ht="25.5" customHeight="1">
      <c r="A61" s="73" t="s">
        <v>569</v>
      </c>
      <c r="L61" s="70">
        <v>31391240.52</v>
      </c>
    </row>
    <row r="62" spans="1:12" s="73" customFormat="1" ht="25.5" customHeight="1">
      <c r="A62" s="73" t="s">
        <v>409</v>
      </c>
      <c r="L62" s="70"/>
    </row>
    <row r="63" spans="1:12" s="73" customFormat="1" ht="25.5" customHeight="1" thickBot="1">
      <c r="A63" s="73" t="s">
        <v>410</v>
      </c>
      <c r="D63" s="176">
        <v>21390961.9</v>
      </c>
      <c r="F63" s="176">
        <v>135464871.97</v>
      </c>
      <c r="G63" s="75"/>
      <c r="H63" s="176">
        <v>13123653.65</v>
      </c>
      <c r="J63" s="75">
        <v>149565210.13</v>
      </c>
      <c r="L63" s="91">
        <f>+D63+F63+H63+J63</f>
        <v>319544697.65</v>
      </c>
    </row>
    <row r="64" spans="1:12" s="73" customFormat="1" ht="25.5" customHeight="1" thickBot="1" thickTop="1">
      <c r="A64" s="73" t="s">
        <v>570</v>
      </c>
      <c r="D64" s="176">
        <v>806201022.9</v>
      </c>
      <c r="F64" s="176">
        <v>247503945.38</v>
      </c>
      <c r="G64" s="75"/>
      <c r="H64" s="176">
        <v>251245861.6</v>
      </c>
      <c r="L64" s="176">
        <v>1130623453.2</v>
      </c>
    </row>
    <row r="65" spans="4:12" s="17" customFormat="1" ht="25.5" customHeight="1" thickTop="1">
      <c r="D65" s="32"/>
      <c r="F65" s="32"/>
      <c r="G65" s="32"/>
      <c r="H65" s="32"/>
      <c r="L65" s="32"/>
    </row>
  </sheetData>
  <sheetProtection password="CC7A" sheet="1" objects="1" scenarios="1"/>
  <mergeCells count="3">
    <mergeCell ref="A1:L1"/>
    <mergeCell ref="D45:L45"/>
    <mergeCell ref="A36:L36"/>
  </mergeCells>
  <printOptions/>
  <pageMargins left="0.38" right="0.19" top="0.57" bottom="0.65" header="0.31" footer="0.4"/>
  <pageSetup horizontalDpi="180" verticalDpi="18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6"/>
  <sheetViews>
    <sheetView zoomScale="90" zoomScaleNormal="90" workbookViewId="0" topLeftCell="A1">
      <selection activeCell="E2" sqref="E2"/>
    </sheetView>
  </sheetViews>
  <sheetFormatPr defaultColWidth="9.140625" defaultRowHeight="25.5" customHeight="1"/>
  <cols>
    <col min="1" max="1" width="8.421875" style="16" customWidth="1"/>
    <col min="2" max="2" width="8.8515625" style="16" customWidth="1"/>
    <col min="3" max="3" width="8.7109375" style="16" customWidth="1"/>
    <col min="4" max="4" width="8.140625" style="16" customWidth="1"/>
    <col min="5" max="5" width="15.421875" style="16" customWidth="1"/>
    <col min="6" max="6" width="0.85546875" style="16" customWidth="1"/>
    <col min="7" max="7" width="15.421875" style="16" customWidth="1"/>
    <col min="8" max="8" width="0.85546875" style="16" customWidth="1"/>
    <col min="9" max="9" width="16.00390625" style="16" bestFit="1" customWidth="1"/>
    <col min="10" max="10" width="0.9921875" style="16" customWidth="1"/>
    <col min="11" max="11" width="16.00390625" style="16" customWidth="1"/>
    <col min="12" max="12" width="2.57421875" style="16" customWidth="1"/>
    <col min="13" max="16384" width="9.140625" style="16" customWidth="1"/>
  </cols>
  <sheetData>
    <row r="1" spans="1:11" ht="25.5" customHeight="1">
      <c r="A1" s="219" t="s">
        <v>301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3:5" ht="25.5" customHeight="1">
      <c r="C2" s="1"/>
      <c r="E2" s="25"/>
    </row>
    <row r="3" spans="2:12" s="17" customFormat="1" ht="25.5" customHeight="1">
      <c r="B3" s="17" t="s">
        <v>292</v>
      </c>
      <c r="D3" s="32"/>
      <c r="F3" s="32"/>
      <c r="G3" s="32"/>
      <c r="H3" s="32"/>
      <c r="L3" s="32"/>
    </row>
    <row r="4" spans="1:12" s="17" customFormat="1" ht="25.5" customHeight="1">
      <c r="A4" s="17" t="s">
        <v>880</v>
      </c>
      <c r="D4" s="32"/>
      <c r="F4" s="32"/>
      <c r="G4" s="32"/>
      <c r="H4" s="32"/>
      <c r="L4" s="32"/>
    </row>
    <row r="5" spans="1:12" s="17" customFormat="1" ht="25.5" customHeight="1">
      <c r="A5" s="17" t="s">
        <v>180</v>
      </c>
      <c r="D5" s="32"/>
      <c r="F5" s="32"/>
      <c r="G5" s="32"/>
      <c r="H5" s="32"/>
      <c r="L5" s="32"/>
    </row>
    <row r="6" s="17" customFormat="1" ht="25.5" customHeight="1">
      <c r="A6" s="17" t="s">
        <v>293</v>
      </c>
    </row>
    <row r="7" spans="1:2" s="17" customFormat="1" ht="25.5" customHeight="1">
      <c r="A7" s="18" t="s">
        <v>294</v>
      </c>
      <c r="B7" s="18"/>
    </row>
    <row r="8" s="17" customFormat="1" ht="25.5" customHeight="1">
      <c r="A8" s="17" t="s">
        <v>837</v>
      </c>
    </row>
    <row r="9" s="17" customFormat="1" ht="25.5" customHeight="1">
      <c r="A9" s="17" t="s">
        <v>838</v>
      </c>
    </row>
    <row r="10" s="17" customFormat="1" ht="25.5" customHeight="1">
      <c r="A10" s="17" t="s">
        <v>184</v>
      </c>
    </row>
    <row r="11" spans="1:2" s="17" customFormat="1" ht="25.5" customHeight="1">
      <c r="A11" s="18" t="s">
        <v>840</v>
      </c>
      <c r="B11" s="18"/>
    </row>
    <row r="12" s="17" customFormat="1" ht="25.5" customHeight="1">
      <c r="A12" s="17" t="s">
        <v>841</v>
      </c>
    </row>
    <row r="13" s="17" customFormat="1" ht="25.5" customHeight="1">
      <c r="A13" s="17" t="s">
        <v>185</v>
      </c>
    </row>
    <row r="14" spans="1:2" s="17" customFormat="1" ht="25.5" customHeight="1">
      <c r="A14" s="18" t="s">
        <v>839</v>
      </c>
      <c r="B14" s="18"/>
    </row>
    <row r="15" spans="1:11" ht="25.5" customHeight="1">
      <c r="A15" s="17" t="s">
        <v>183</v>
      </c>
      <c r="B15" s="17"/>
      <c r="C15" s="15"/>
      <c r="D15" s="15"/>
      <c r="E15" s="15"/>
      <c r="F15" s="15"/>
      <c r="G15" s="15"/>
      <c r="H15" s="15"/>
      <c r="I15" s="22"/>
      <c r="J15" s="15"/>
      <c r="K15" s="15"/>
    </row>
    <row r="16" spans="1:11" ht="25.5" customHeight="1">
      <c r="A16" s="17" t="s">
        <v>205</v>
      </c>
      <c r="B16" s="17"/>
      <c r="C16" s="18"/>
      <c r="D16" s="15"/>
      <c r="E16" s="15"/>
      <c r="F16" s="15"/>
      <c r="G16" s="15"/>
      <c r="H16" s="15"/>
      <c r="I16" s="22"/>
      <c r="J16" s="15"/>
      <c r="K16" s="15"/>
    </row>
    <row r="17" spans="1:11" ht="25.5" customHeight="1">
      <c r="A17" s="17" t="s">
        <v>181</v>
      </c>
      <c r="B17" s="17"/>
      <c r="C17" s="18"/>
      <c r="D17" s="15"/>
      <c r="E17" s="15"/>
      <c r="F17" s="15"/>
      <c r="G17" s="15"/>
      <c r="H17" s="15"/>
      <c r="I17" s="22"/>
      <c r="J17" s="15"/>
      <c r="K17" s="15"/>
    </row>
    <row r="18" spans="1:11" ht="25.5" customHeight="1">
      <c r="A18" s="17" t="s">
        <v>310</v>
      </c>
      <c r="B18" s="17"/>
      <c r="C18" s="18"/>
      <c r="D18" s="15"/>
      <c r="E18" s="15"/>
      <c r="F18" s="15"/>
      <c r="G18" s="15"/>
      <c r="H18" s="15"/>
      <c r="I18" s="22"/>
      <c r="J18" s="15"/>
      <c r="K18" s="15"/>
    </row>
    <row r="19" spans="1:11" ht="25.5" customHeight="1">
      <c r="A19" s="17"/>
      <c r="B19" s="17" t="s">
        <v>182</v>
      </c>
      <c r="C19" s="18"/>
      <c r="D19" s="15"/>
      <c r="E19" s="15"/>
      <c r="F19" s="15"/>
      <c r="G19" s="15"/>
      <c r="H19" s="15"/>
      <c r="I19" s="22"/>
      <c r="J19" s="15"/>
      <c r="K19" s="15"/>
    </row>
    <row r="20" ht="25.5" customHeight="1">
      <c r="A20" s="16" t="s">
        <v>311</v>
      </c>
    </row>
    <row r="21" spans="1:11" ht="25.5" customHeight="1">
      <c r="A21" s="24" t="s">
        <v>842</v>
      </c>
      <c r="C21" s="1"/>
      <c r="D21" s="23"/>
      <c r="E21" s="1"/>
      <c r="F21" s="26"/>
      <c r="G21" s="1"/>
      <c r="H21" s="26"/>
      <c r="K21" s="16"/>
    </row>
    <row r="22" spans="1:11" ht="25.5" customHeight="1">
      <c r="A22" s="24" t="s">
        <v>106</v>
      </c>
      <c r="B22" s="24"/>
      <c r="C22" s="1"/>
      <c r="D22" s="23"/>
      <c r="E22" s="1"/>
      <c r="F22" s="26"/>
      <c r="G22" s="1"/>
      <c r="H22" s="26"/>
      <c r="K22" s="16"/>
    </row>
    <row r="23" spans="1:11" ht="25.5" customHeight="1">
      <c r="A23" s="24" t="s">
        <v>843</v>
      </c>
      <c r="B23" s="24"/>
      <c r="C23" s="1"/>
      <c r="D23" s="23"/>
      <c r="E23" s="1"/>
      <c r="F23" s="26"/>
      <c r="G23" s="1"/>
      <c r="H23" s="26"/>
      <c r="K23" s="16"/>
    </row>
    <row r="24" spans="1:11" ht="25.5" customHeight="1">
      <c r="A24" s="24" t="s">
        <v>307</v>
      </c>
      <c r="B24" s="24"/>
      <c r="C24" s="1"/>
      <c r="D24" s="23"/>
      <c r="E24" s="1"/>
      <c r="F24" s="26"/>
      <c r="G24" s="1"/>
      <c r="H24" s="26"/>
      <c r="K24" s="16"/>
    </row>
    <row r="25" spans="1:11" ht="25.5" customHeight="1">
      <c r="A25" s="24" t="s">
        <v>845</v>
      </c>
      <c r="C25" s="1"/>
      <c r="D25" s="23"/>
      <c r="E25" s="1"/>
      <c r="F25" s="26"/>
      <c r="G25" s="1"/>
      <c r="H25" s="26"/>
      <c r="K25" s="16"/>
    </row>
    <row r="26" spans="1:11" ht="25.5" customHeight="1">
      <c r="A26" s="24" t="s">
        <v>844</v>
      </c>
      <c r="B26" s="24"/>
      <c r="C26" s="1"/>
      <c r="D26" s="23"/>
      <c r="E26" s="1"/>
      <c r="F26" s="26"/>
      <c r="G26" s="1"/>
      <c r="H26" s="26"/>
      <c r="K26" s="16"/>
    </row>
    <row r="27" spans="1:11" ht="25.5" customHeight="1">
      <c r="A27" s="24" t="s">
        <v>884</v>
      </c>
      <c r="B27" s="24"/>
      <c r="C27" s="1"/>
      <c r="D27" s="23"/>
      <c r="E27" s="1"/>
      <c r="F27" s="26"/>
      <c r="G27" s="1"/>
      <c r="H27" s="26"/>
      <c r="K27" s="16"/>
    </row>
    <row r="28" spans="1:11" ht="25.5" customHeight="1">
      <c r="A28" s="24" t="s">
        <v>882</v>
      </c>
      <c r="B28" s="24"/>
      <c r="C28" s="1"/>
      <c r="D28" s="23"/>
      <c r="E28" s="1"/>
      <c r="F28" s="26"/>
      <c r="G28" s="1"/>
      <c r="H28" s="26"/>
      <c r="K28" s="16"/>
    </row>
    <row r="29" spans="1:11" ht="25.5" customHeight="1">
      <c r="A29" s="24" t="s">
        <v>846</v>
      </c>
      <c r="C29" s="1"/>
      <c r="D29" s="23"/>
      <c r="E29" s="1"/>
      <c r="F29" s="26"/>
      <c r="G29" s="1"/>
      <c r="H29" s="26"/>
      <c r="K29" s="16"/>
    </row>
    <row r="30" spans="1:11" ht="25.5" customHeight="1">
      <c r="A30" s="24" t="s">
        <v>104</v>
      </c>
      <c r="B30" s="24"/>
      <c r="C30" s="1"/>
      <c r="D30" s="23"/>
      <c r="E30" s="1"/>
      <c r="F30" s="26"/>
      <c r="G30" s="1"/>
      <c r="H30" s="26"/>
      <c r="K30" s="16"/>
    </row>
    <row r="31" spans="1:12" s="17" customFormat="1" ht="25.5" customHeight="1">
      <c r="A31" s="24" t="s">
        <v>105</v>
      </c>
      <c r="D31" s="32"/>
      <c r="F31" s="32"/>
      <c r="G31" s="32"/>
      <c r="H31" s="32"/>
      <c r="L31" s="32"/>
    </row>
    <row r="32" spans="4:12" s="17" customFormat="1" ht="25.5" customHeight="1">
      <c r="D32" s="32"/>
      <c r="F32" s="32"/>
      <c r="G32" s="32"/>
      <c r="H32" s="32"/>
      <c r="L32" s="32"/>
    </row>
    <row r="33" spans="1:11" s="1" customFormat="1" ht="27" customHeight="1">
      <c r="A33" s="219" t="s">
        <v>186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</row>
    <row r="34" s="1" customFormat="1" ht="27" customHeight="1"/>
    <row r="35" spans="1:11" ht="27" customHeight="1">
      <c r="A35" s="24" t="s">
        <v>847</v>
      </c>
      <c r="B35" s="24"/>
      <c r="C35" s="1"/>
      <c r="D35" s="23"/>
      <c r="E35" s="1"/>
      <c r="F35" s="26"/>
      <c r="G35" s="1"/>
      <c r="H35" s="26"/>
      <c r="K35" s="16"/>
    </row>
    <row r="36" spans="1:11" ht="27" customHeight="1">
      <c r="A36" s="24" t="s">
        <v>677</v>
      </c>
      <c r="B36" s="24"/>
      <c r="C36" s="1"/>
      <c r="D36" s="23"/>
      <c r="E36" s="1"/>
      <c r="F36" s="26"/>
      <c r="G36" s="1"/>
      <c r="H36" s="26"/>
      <c r="K36" s="16"/>
    </row>
    <row r="37" spans="1:11" ht="27" customHeight="1">
      <c r="A37" s="24" t="s">
        <v>885</v>
      </c>
      <c r="B37" s="24"/>
      <c r="C37" s="1"/>
      <c r="D37" s="23"/>
      <c r="E37" s="1"/>
      <c r="F37" s="26"/>
      <c r="G37" s="1"/>
      <c r="H37" s="26"/>
      <c r="K37" s="16"/>
    </row>
    <row r="38" spans="1:11" ht="27" customHeight="1">
      <c r="A38" s="24" t="s">
        <v>308</v>
      </c>
      <c r="B38" s="24"/>
      <c r="C38" s="1"/>
      <c r="D38" s="23"/>
      <c r="E38" s="1"/>
      <c r="F38" s="26"/>
      <c r="G38" s="1"/>
      <c r="H38" s="26"/>
      <c r="K38" s="16"/>
    </row>
    <row r="39" spans="1:11" ht="27" customHeight="1">
      <c r="A39" s="1"/>
      <c r="B39" s="24" t="s">
        <v>886</v>
      </c>
      <c r="C39" s="1"/>
      <c r="D39" s="23"/>
      <c r="E39" s="1"/>
      <c r="F39" s="26"/>
      <c r="G39" s="1"/>
      <c r="H39" s="26"/>
      <c r="K39" s="16"/>
    </row>
    <row r="40" spans="1:11" ht="27" customHeight="1">
      <c r="A40" s="24" t="s">
        <v>309</v>
      </c>
      <c r="B40" s="24"/>
      <c r="C40" s="1"/>
      <c r="D40" s="23"/>
      <c r="E40" s="1"/>
      <c r="F40" s="26"/>
      <c r="G40" s="1"/>
      <c r="H40" s="26"/>
      <c r="K40" s="16"/>
    </row>
    <row r="41" s="1" customFormat="1" ht="27" customHeight="1">
      <c r="A41" s="1" t="s">
        <v>848</v>
      </c>
    </row>
    <row r="42" s="1" customFormat="1" ht="27" customHeight="1">
      <c r="A42" s="24" t="s">
        <v>849</v>
      </c>
    </row>
    <row r="43" s="1" customFormat="1" ht="27" customHeight="1">
      <c r="A43" s="1" t="s">
        <v>887</v>
      </c>
    </row>
    <row r="44" s="1" customFormat="1" ht="27" customHeight="1">
      <c r="A44" s="1" t="s">
        <v>818</v>
      </c>
    </row>
    <row r="45" s="1" customFormat="1" ht="27" customHeight="1">
      <c r="A45" s="24" t="s">
        <v>850</v>
      </c>
    </row>
    <row r="46" s="1" customFormat="1" ht="27" customHeight="1">
      <c r="A46" s="1" t="s">
        <v>888</v>
      </c>
    </row>
    <row r="47" s="1" customFormat="1" ht="27" customHeight="1">
      <c r="A47" s="1" t="s">
        <v>889</v>
      </c>
    </row>
    <row r="48" s="1" customFormat="1" ht="27" customHeight="1">
      <c r="A48" s="1" t="s">
        <v>751</v>
      </c>
    </row>
    <row r="49" spans="1:11" s="1" customFormat="1" ht="27" customHeight="1">
      <c r="A49" s="24" t="s">
        <v>851</v>
      </c>
      <c r="K49" s="16"/>
    </row>
    <row r="50" s="1" customFormat="1" ht="27" customHeight="1">
      <c r="A50" s="1" t="s">
        <v>890</v>
      </c>
    </row>
    <row r="51" s="1" customFormat="1" ht="27" customHeight="1">
      <c r="A51" s="1" t="s">
        <v>361</v>
      </c>
    </row>
    <row r="52" s="1" customFormat="1" ht="27" customHeight="1">
      <c r="A52" s="1" t="s">
        <v>12</v>
      </c>
    </row>
    <row r="53" s="1" customFormat="1" ht="27" customHeight="1">
      <c r="A53" s="1" t="s">
        <v>852</v>
      </c>
    </row>
    <row r="54" s="1" customFormat="1" ht="27" customHeight="1">
      <c r="A54" s="1" t="s">
        <v>853</v>
      </c>
    </row>
    <row r="55" s="1" customFormat="1" ht="27" customHeight="1">
      <c r="A55" s="1" t="s">
        <v>891</v>
      </c>
    </row>
    <row r="56" s="1" customFormat="1" ht="27" customHeight="1">
      <c r="A56" s="1" t="s">
        <v>715</v>
      </c>
    </row>
    <row r="57" s="1" customFormat="1" ht="27" customHeight="1">
      <c r="A57" s="1" t="s">
        <v>618</v>
      </c>
    </row>
    <row r="58" s="1" customFormat="1" ht="27" customHeight="1">
      <c r="A58" s="1" t="s">
        <v>892</v>
      </c>
    </row>
    <row r="59" s="1" customFormat="1" ht="27" customHeight="1">
      <c r="A59" s="1" t="s">
        <v>716</v>
      </c>
    </row>
    <row r="60" s="1" customFormat="1" ht="27" customHeight="1">
      <c r="A60" s="1" t="s">
        <v>0</v>
      </c>
    </row>
    <row r="61" s="1" customFormat="1" ht="27" customHeight="1">
      <c r="A61" s="1" t="s">
        <v>717</v>
      </c>
    </row>
    <row r="62" spans="4:12" s="17" customFormat="1" ht="24.75" customHeight="1">
      <c r="D62" s="32"/>
      <c r="F62" s="32"/>
      <c r="G62" s="32"/>
      <c r="H62" s="32"/>
      <c r="L62" s="32"/>
    </row>
    <row r="63" spans="4:12" s="17" customFormat="1" ht="24.75" customHeight="1">
      <c r="D63" s="32"/>
      <c r="F63" s="32"/>
      <c r="G63" s="32"/>
      <c r="H63" s="32"/>
      <c r="L63" s="32"/>
    </row>
    <row r="64" spans="1:12" ht="30.75" customHeight="1">
      <c r="A64" s="219" t="s">
        <v>820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15"/>
    </row>
    <row r="65" spans="1:12" ht="30.75" customHeight="1">
      <c r="A65" s="17"/>
      <c r="B65" s="18"/>
      <c r="D65" s="15"/>
      <c r="E65" s="15"/>
      <c r="F65" s="15"/>
      <c r="G65" s="15"/>
      <c r="H65" s="22"/>
      <c r="J65" s="22"/>
      <c r="K65" s="15"/>
      <c r="L65" s="15"/>
    </row>
    <row r="66" spans="1:12" ht="30.75" customHeight="1">
      <c r="A66" s="17" t="s">
        <v>854</v>
      </c>
      <c r="B66" s="18"/>
      <c r="D66" s="15"/>
      <c r="E66" s="15"/>
      <c r="F66" s="15"/>
      <c r="G66" s="15"/>
      <c r="H66" s="22"/>
      <c r="I66" s="15"/>
      <c r="J66" s="22"/>
      <c r="L66" s="15"/>
    </row>
    <row r="67" spans="1:12" ht="30.75" customHeight="1">
      <c r="A67" s="17" t="s">
        <v>295</v>
      </c>
      <c r="B67" s="18"/>
      <c r="D67" s="15"/>
      <c r="E67" s="15"/>
      <c r="F67" s="15"/>
      <c r="G67" s="15"/>
      <c r="H67" s="22"/>
      <c r="I67" s="15"/>
      <c r="J67" s="22"/>
      <c r="K67" s="15"/>
      <c r="L67" s="15"/>
    </row>
    <row r="68" spans="1:12" ht="30.75" customHeight="1">
      <c r="A68" s="17" t="s">
        <v>296</v>
      </c>
      <c r="B68" s="18"/>
      <c r="D68" s="15"/>
      <c r="E68" s="15"/>
      <c r="F68" s="15"/>
      <c r="G68" s="15"/>
      <c r="H68" s="22"/>
      <c r="I68" s="15"/>
      <c r="J68" s="22"/>
      <c r="K68" s="15"/>
      <c r="L68" s="15"/>
    </row>
    <row r="69" spans="1:12" ht="30.75" customHeight="1">
      <c r="A69" s="17" t="s">
        <v>297</v>
      </c>
      <c r="B69" s="18"/>
      <c r="D69" s="15"/>
      <c r="E69" s="15"/>
      <c r="F69" s="15"/>
      <c r="G69" s="15"/>
      <c r="H69" s="22"/>
      <c r="I69" s="15"/>
      <c r="J69" s="22"/>
      <c r="K69" s="15"/>
      <c r="L69" s="15"/>
    </row>
    <row r="70" spans="1:12" ht="30.75" customHeight="1">
      <c r="A70" s="17" t="s">
        <v>298</v>
      </c>
      <c r="B70" s="18"/>
      <c r="D70" s="15"/>
      <c r="E70" s="15"/>
      <c r="F70" s="15"/>
      <c r="G70" s="15"/>
      <c r="H70" s="22"/>
      <c r="I70" s="15"/>
      <c r="J70" s="22"/>
      <c r="K70" s="15"/>
      <c r="L70" s="15"/>
    </row>
    <row r="71" spans="1:12" ht="30.75" customHeight="1">
      <c r="A71" s="17" t="s">
        <v>299</v>
      </c>
      <c r="B71" s="18"/>
      <c r="D71" s="15"/>
      <c r="E71" s="15"/>
      <c r="F71" s="15"/>
      <c r="G71" s="15"/>
      <c r="H71" s="22"/>
      <c r="I71" s="15"/>
      <c r="J71" s="22"/>
      <c r="K71" s="15"/>
      <c r="L71" s="15"/>
    </row>
    <row r="72" spans="1:12" ht="30.75" customHeight="1">
      <c r="A72" s="17" t="s">
        <v>206</v>
      </c>
      <c r="B72" s="18"/>
      <c r="D72" s="15"/>
      <c r="E72" s="15"/>
      <c r="F72" s="15"/>
      <c r="G72" s="15"/>
      <c r="H72" s="22"/>
      <c r="I72" s="15"/>
      <c r="J72" s="22"/>
      <c r="K72" s="15"/>
      <c r="L72" s="15"/>
    </row>
    <row r="73" spans="1:12" ht="30.75" customHeight="1">
      <c r="A73" s="17"/>
      <c r="B73" s="66" t="s">
        <v>572</v>
      </c>
      <c r="D73" s="15"/>
      <c r="E73" s="15"/>
      <c r="F73" s="15"/>
      <c r="G73" s="67" t="s">
        <v>573</v>
      </c>
      <c r="H73" s="22"/>
      <c r="J73" s="22"/>
      <c r="K73" s="15"/>
      <c r="L73" s="15"/>
    </row>
    <row r="74" spans="1:12" ht="30.75" customHeight="1">
      <c r="A74" s="17" t="s">
        <v>451</v>
      </c>
      <c r="B74" s="66"/>
      <c r="D74" s="15"/>
      <c r="E74" s="15"/>
      <c r="F74" s="15"/>
      <c r="G74" s="67"/>
      <c r="H74" s="22"/>
      <c r="J74" s="22"/>
      <c r="K74" s="15"/>
      <c r="L74" s="15"/>
    </row>
    <row r="75" spans="1:12" ht="30.75" customHeight="1">
      <c r="A75" s="17" t="s">
        <v>452</v>
      </c>
      <c r="B75" s="18"/>
      <c r="D75" s="15"/>
      <c r="E75" s="15"/>
      <c r="F75" s="15"/>
      <c r="G75" s="15" t="s">
        <v>449</v>
      </c>
      <c r="H75" s="22"/>
      <c r="J75" s="22"/>
      <c r="K75" s="15"/>
      <c r="L75" s="15"/>
    </row>
    <row r="76" spans="1:12" ht="30.75" customHeight="1">
      <c r="A76" s="17" t="s">
        <v>574</v>
      </c>
      <c r="B76" s="18"/>
      <c r="D76" s="15"/>
      <c r="E76" s="15"/>
      <c r="F76" s="15"/>
      <c r="G76" s="15" t="s">
        <v>450</v>
      </c>
      <c r="H76" s="22"/>
      <c r="J76" s="22"/>
      <c r="K76" s="15"/>
      <c r="L76" s="15"/>
    </row>
    <row r="77" spans="1:12" ht="30.75" customHeight="1">
      <c r="A77" s="17" t="s">
        <v>575</v>
      </c>
      <c r="B77" s="18"/>
      <c r="D77" s="15"/>
      <c r="E77" s="15"/>
      <c r="F77" s="15"/>
      <c r="G77" s="15" t="s">
        <v>450</v>
      </c>
      <c r="H77" s="22"/>
      <c r="J77" s="22"/>
      <c r="K77" s="15"/>
      <c r="L77" s="15"/>
    </row>
    <row r="78" spans="1:12" ht="30.75" customHeight="1">
      <c r="A78" s="17" t="s">
        <v>576</v>
      </c>
      <c r="B78" s="18"/>
      <c r="D78" s="15"/>
      <c r="E78" s="15"/>
      <c r="F78" s="15"/>
      <c r="G78" s="15" t="s">
        <v>450</v>
      </c>
      <c r="H78" s="22"/>
      <c r="J78" s="22"/>
      <c r="K78" s="15"/>
      <c r="L78" s="15"/>
    </row>
    <row r="79" spans="1:12" ht="30.75" customHeight="1">
      <c r="A79" s="17" t="s">
        <v>577</v>
      </c>
      <c r="B79" s="18"/>
      <c r="D79" s="15"/>
      <c r="E79" s="15"/>
      <c r="F79" s="15"/>
      <c r="G79" s="15" t="s">
        <v>450</v>
      </c>
      <c r="H79" s="22"/>
      <c r="J79" s="22"/>
      <c r="K79" s="15"/>
      <c r="L79" s="15"/>
    </row>
    <row r="80" spans="1:12" ht="30.75" customHeight="1">
      <c r="A80" s="17" t="s">
        <v>819</v>
      </c>
      <c r="B80" s="18"/>
      <c r="D80" s="15"/>
      <c r="E80" s="15"/>
      <c r="F80" s="15"/>
      <c r="G80" s="15" t="s">
        <v>450</v>
      </c>
      <c r="H80" s="22"/>
      <c r="J80" s="22"/>
      <c r="K80" s="15"/>
      <c r="L80" s="15"/>
    </row>
    <row r="81" spans="1:12" ht="30.75" customHeight="1">
      <c r="A81" s="17" t="s">
        <v>862</v>
      </c>
      <c r="B81" s="18"/>
      <c r="D81" s="15"/>
      <c r="E81" s="15"/>
      <c r="F81" s="15"/>
      <c r="G81" s="15" t="s">
        <v>450</v>
      </c>
      <c r="H81" s="22"/>
      <c r="J81" s="22"/>
      <c r="K81" s="15"/>
      <c r="L81" s="15"/>
    </row>
    <row r="82" spans="1:12" ht="30.75" customHeight="1">
      <c r="A82" s="17" t="s">
        <v>855</v>
      </c>
      <c r="B82" s="18"/>
      <c r="D82" s="15"/>
      <c r="E82" s="15"/>
      <c r="F82" s="15"/>
      <c r="G82" s="15" t="s">
        <v>60</v>
      </c>
      <c r="H82" s="22"/>
      <c r="J82" s="22"/>
      <c r="K82" s="15"/>
      <c r="L82" s="15"/>
    </row>
    <row r="83" spans="1:12" ht="30.75" customHeight="1">
      <c r="A83" s="17" t="s">
        <v>856</v>
      </c>
      <c r="B83" s="18"/>
      <c r="D83" s="15"/>
      <c r="E83" s="15"/>
      <c r="F83" s="15"/>
      <c r="G83" s="15" t="s">
        <v>61</v>
      </c>
      <c r="H83" s="22"/>
      <c r="J83" s="22"/>
      <c r="K83" s="15"/>
      <c r="L83" s="15"/>
    </row>
    <row r="84" spans="1:12" ht="30.75" customHeight="1">
      <c r="A84" s="17" t="s">
        <v>857</v>
      </c>
      <c r="B84" s="18"/>
      <c r="D84" s="15"/>
      <c r="E84" s="15"/>
      <c r="F84" s="15"/>
      <c r="G84" s="15" t="s">
        <v>808</v>
      </c>
      <c r="H84" s="22"/>
      <c r="J84" s="22"/>
      <c r="K84" s="15"/>
      <c r="L84" s="15"/>
    </row>
    <row r="85" spans="1:12" ht="30.75" customHeight="1">
      <c r="A85" s="17" t="s">
        <v>858</v>
      </c>
      <c r="B85" s="18"/>
      <c r="D85" s="15"/>
      <c r="E85" s="15"/>
      <c r="F85" s="15"/>
      <c r="G85" s="15" t="s">
        <v>809</v>
      </c>
      <c r="H85" s="22"/>
      <c r="J85" s="22"/>
      <c r="K85" s="15"/>
      <c r="L85" s="15"/>
    </row>
    <row r="86" spans="1:12" ht="30.75" customHeight="1">
      <c r="A86" s="17" t="s">
        <v>859</v>
      </c>
      <c r="B86" s="18"/>
      <c r="D86" s="15"/>
      <c r="E86" s="15"/>
      <c r="F86" s="15"/>
      <c r="G86" s="15" t="s">
        <v>809</v>
      </c>
      <c r="H86" s="22"/>
      <c r="J86" s="22"/>
      <c r="K86" s="15"/>
      <c r="L86" s="15"/>
    </row>
    <row r="87" spans="1:12" ht="30.75" customHeight="1">
      <c r="A87" s="17" t="s">
        <v>860</v>
      </c>
      <c r="B87" s="18"/>
      <c r="D87" s="15"/>
      <c r="E87" s="15"/>
      <c r="F87" s="15"/>
      <c r="G87" s="15" t="s">
        <v>809</v>
      </c>
      <c r="H87" s="22"/>
      <c r="J87" s="22"/>
      <c r="K87" s="15"/>
      <c r="L87" s="15"/>
    </row>
    <row r="88" spans="1:12" ht="30.75" customHeight="1">
      <c r="A88" s="17" t="s">
        <v>861</v>
      </c>
      <c r="B88" s="18"/>
      <c r="D88" s="15"/>
      <c r="E88" s="15"/>
      <c r="F88" s="15"/>
      <c r="G88" s="15" t="s">
        <v>809</v>
      </c>
      <c r="H88" s="22"/>
      <c r="J88" s="22"/>
      <c r="K88" s="15"/>
      <c r="L88" s="15"/>
    </row>
    <row r="89" spans="1:12" ht="30.75" customHeight="1">
      <c r="A89" s="17"/>
      <c r="B89" s="18"/>
      <c r="D89" s="15"/>
      <c r="E89" s="15"/>
      <c r="F89" s="15"/>
      <c r="G89" s="15"/>
      <c r="H89" s="22"/>
      <c r="J89" s="22"/>
      <c r="K89" s="15"/>
      <c r="L89" s="15"/>
    </row>
    <row r="90" spans="1:12" ht="25.5" customHeight="1">
      <c r="A90" s="17"/>
      <c r="B90" s="18"/>
      <c r="D90" s="15"/>
      <c r="E90" s="15"/>
      <c r="F90" s="15"/>
      <c r="G90" s="15"/>
      <c r="H90" s="22"/>
      <c r="J90" s="22"/>
      <c r="K90" s="15"/>
      <c r="L90" s="15"/>
    </row>
    <row r="91" spans="1:12" ht="24" customHeight="1">
      <c r="A91" s="236" t="s">
        <v>821</v>
      </c>
      <c r="B91" s="236"/>
      <c r="C91" s="236"/>
      <c r="D91" s="236"/>
      <c r="E91" s="236"/>
      <c r="F91" s="236"/>
      <c r="G91" s="236"/>
      <c r="H91" s="236"/>
      <c r="I91" s="236"/>
      <c r="J91" s="236"/>
      <c r="K91" s="236"/>
      <c r="L91" s="15"/>
    </row>
    <row r="92" spans="1:12" ht="24" customHeight="1">
      <c r="A92" s="17"/>
      <c r="B92" s="18"/>
      <c r="D92" s="15"/>
      <c r="E92" s="15"/>
      <c r="F92" s="15"/>
      <c r="G92" s="15"/>
      <c r="H92" s="22"/>
      <c r="J92" s="22"/>
      <c r="K92" s="15"/>
      <c r="L92" s="15"/>
    </row>
    <row r="93" spans="1:11" ht="24" customHeight="1">
      <c r="A93" s="1"/>
      <c r="B93" s="31"/>
      <c r="C93" s="1"/>
      <c r="D93" s="23"/>
      <c r="E93" s="92"/>
      <c r="F93" s="107" t="s">
        <v>130</v>
      </c>
      <c r="G93" s="107"/>
      <c r="H93" s="85"/>
      <c r="I93" s="92"/>
      <c r="J93" s="107" t="s">
        <v>392</v>
      </c>
      <c r="K93" s="92"/>
    </row>
    <row r="94" spans="1:11" ht="24" customHeight="1">
      <c r="A94" s="1"/>
      <c r="B94" s="31"/>
      <c r="C94" s="1"/>
      <c r="D94" s="23"/>
      <c r="E94" s="213"/>
      <c r="F94" s="210" t="s">
        <v>645</v>
      </c>
      <c r="G94" s="65"/>
      <c r="H94" s="51"/>
      <c r="I94" s="64"/>
      <c r="J94" s="210" t="s">
        <v>645</v>
      </c>
      <c r="K94" s="52"/>
    </row>
    <row r="95" spans="1:12" ht="24" customHeight="1">
      <c r="A95" s="24" t="s">
        <v>187</v>
      </c>
      <c r="B95" s="1"/>
      <c r="C95" s="1"/>
      <c r="D95" s="23"/>
      <c r="E95" s="1"/>
      <c r="F95" s="1"/>
      <c r="G95" s="1"/>
      <c r="H95" s="1"/>
      <c r="I95" s="1"/>
      <c r="J95" s="1"/>
      <c r="K95" s="1"/>
      <c r="L95" s="1"/>
    </row>
    <row r="96" spans="1:11" ht="24" customHeight="1">
      <c r="A96" s="177" t="s">
        <v>188</v>
      </c>
      <c r="C96" s="74"/>
      <c r="D96" s="74"/>
      <c r="E96" s="74">
        <v>35228529.41</v>
      </c>
      <c r="F96" s="74"/>
      <c r="G96" s="74">
        <v>13973935.27</v>
      </c>
      <c r="H96" s="169"/>
      <c r="I96" s="169">
        <v>24428455.62</v>
      </c>
      <c r="J96" s="170"/>
      <c r="K96" s="74">
        <v>4325551.39</v>
      </c>
    </row>
    <row r="97" spans="1:11" ht="24" customHeight="1">
      <c r="A97" s="178" t="s">
        <v>189</v>
      </c>
      <c r="C97" s="74"/>
      <c r="D97" s="74"/>
      <c r="E97" s="74">
        <v>624758.38</v>
      </c>
      <c r="F97" s="74"/>
      <c r="G97" s="74">
        <v>961357</v>
      </c>
      <c r="H97" s="169"/>
      <c r="I97" s="169">
        <v>0</v>
      </c>
      <c r="J97" s="170"/>
      <c r="K97" s="74">
        <v>915366.15</v>
      </c>
    </row>
    <row r="98" spans="1:12" ht="24" customHeight="1">
      <c r="A98" s="178" t="s">
        <v>190</v>
      </c>
      <c r="C98" s="74"/>
      <c r="D98" s="74"/>
      <c r="E98" s="74">
        <v>3974084.94</v>
      </c>
      <c r="F98" s="74"/>
      <c r="G98" s="74">
        <v>1715198.46</v>
      </c>
      <c r="H98" s="169"/>
      <c r="I98" s="169">
        <v>2078372.59</v>
      </c>
      <c r="J98" s="74"/>
      <c r="K98" s="74">
        <v>0</v>
      </c>
      <c r="L98" s="23"/>
    </row>
    <row r="99" spans="1:12" ht="24" customHeight="1">
      <c r="A99" s="178" t="s">
        <v>191</v>
      </c>
      <c r="C99" s="74"/>
      <c r="D99" s="74"/>
      <c r="E99" s="74">
        <v>18163.83</v>
      </c>
      <c r="F99" s="74"/>
      <c r="G99" s="74">
        <v>2633829.27</v>
      </c>
      <c r="H99" s="169"/>
      <c r="I99" s="169">
        <v>0</v>
      </c>
      <c r="J99" s="74"/>
      <c r="K99" s="74">
        <v>0</v>
      </c>
      <c r="L99" s="23"/>
    </row>
    <row r="100" spans="1:11" ht="24" customHeight="1">
      <c r="A100" s="178" t="s">
        <v>192</v>
      </c>
      <c r="C100" s="74"/>
      <c r="D100" s="74"/>
      <c r="E100" s="74">
        <v>3609752.04</v>
      </c>
      <c r="F100" s="74"/>
      <c r="G100" s="74">
        <v>1577364.52</v>
      </c>
      <c r="H100" s="169"/>
      <c r="I100" s="169">
        <v>1824734.6</v>
      </c>
      <c r="J100" s="170"/>
      <c r="K100" s="74">
        <v>0</v>
      </c>
    </row>
    <row r="101" spans="1:11" ht="24" customHeight="1">
      <c r="A101" s="178" t="s">
        <v>193</v>
      </c>
      <c r="C101" s="74"/>
      <c r="D101" s="74"/>
      <c r="E101" s="74">
        <v>7291328.13</v>
      </c>
      <c r="F101" s="74"/>
      <c r="G101" s="74">
        <v>19208172.7</v>
      </c>
      <c r="H101" s="169"/>
      <c r="I101" s="169">
        <v>1372061</v>
      </c>
      <c r="J101" s="170"/>
      <c r="K101" s="74">
        <v>11414494</v>
      </c>
    </row>
    <row r="102" spans="1:11" ht="24" customHeight="1">
      <c r="A102" s="178" t="s">
        <v>194</v>
      </c>
      <c r="C102" s="74"/>
      <c r="D102" s="74"/>
      <c r="E102" s="74">
        <v>2984887.97</v>
      </c>
      <c r="F102" s="74"/>
      <c r="G102" s="74">
        <v>2337936.37</v>
      </c>
      <c r="H102" s="169"/>
      <c r="I102" s="169">
        <v>0</v>
      </c>
      <c r="J102" s="170"/>
      <c r="K102" s="74">
        <v>0</v>
      </c>
    </row>
    <row r="103" spans="1:11" ht="24" customHeight="1">
      <c r="A103" s="178" t="s">
        <v>195</v>
      </c>
      <c r="C103" s="74"/>
      <c r="D103" s="74"/>
      <c r="E103" s="74">
        <v>969218.01</v>
      </c>
      <c r="F103" s="74"/>
      <c r="G103" s="74">
        <v>4565802.49</v>
      </c>
      <c r="H103" s="169"/>
      <c r="I103" s="169">
        <v>969218.01</v>
      </c>
      <c r="J103" s="170"/>
      <c r="K103" s="74">
        <v>4365802.49</v>
      </c>
    </row>
    <row r="104" spans="1:11" ht="24" customHeight="1">
      <c r="A104" s="178" t="s">
        <v>196</v>
      </c>
      <c r="C104" s="74"/>
      <c r="D104" s="74"/>
      <c r="E104" s="74">
        <v>8718063.3</v>
      </c>
      <c r="F104" s="74"/>
      <c r="G104" s="74">
        <v>0</v>
      </c>
      <c r="H104" s="169"/>
      <c r="I104" s="169">
        <v>7843699</v>
      </c>
      <c r="J104" s="170"/>
      <c r="K104" s="74">
        <v>0</v>
      </c>
    </row>
    <row r="105" spans="1:11" ht="24" customHeight="1">
      <c r="A105" s="74"/>
      <c r="B105" s="74" t="s">
        <v>734</v>
      </c>
      <c r="D105" s="74"/>
      <c r="E105" s="172">
        <f>SUM(E96:E104)</f>
        <v>63418786.00999999</v>
      </c>
      <c r="F105" s="74"/>
      <c r="G105" s="172">
        <f>SUM(G96:G104)</f>
        <v>46973596.08</v>
      </c>
      <c r="H105" s="169"/>
      <c r="I105" s="172">
        <f>SUM(I96:I104)</f>
        <v>38516540.82000001</v>
      </c>
      <c r="J105" s="170"/>
      <c r="K105" s="172">
        <f>SUM(K96:K104)</f>
        <v>21021214.03</v>
      </c>
    </row>
    <row r="106" spans="1:11" ht="24" customHeight="1">
      <c r="A106" s="74" t="s">
        <v>197</v>
      </c>
      <c r="B106" s="74"/>
      <c r="C106" s="74"/>
      <c r="D106" s="74"/>
      <c r="E106" s="74"/>
      <c r="F106" s="173"/>
      <c r="G106" s="74"/>
      <c r="H106" s="169"/>
      <c r="I106" s="169"/>
      <c r="J106" s="170"/>
      <c r="K106" s="173"/>
    </row>
    <row r="107" spans="1:11" ht="24" customHeight="1">
      <c r="A107" s="179" t="s">
        <v>198</v>
      </c>
      <c r="B107" s="178"/>
      <c r="D107" s="74"/>
      <c r="E107" s="74">
        <v>21306760.71</v>
      </c>
      <c r="F107" s="173"/>
      <c r="G107" s="74">
        <v>19251413.27</v>
      </c>
      <c r="H107" s="169"/>
      <c r="I107" s="169">
        <v>21306760.71</v>
      </c>
      <c r="J107" s="170"/>
      <c r="K107" s="173">
        <v>19251413.27</v>
      </c>
    </row>
    <row r="108" spans="1:11" ht="24" customHeight="1">
      <c r="A108" s="179" t="s">
        <v>199</v>
      </c>
      <c r="B108" s="178"/>
      <c r="D108" s="74"/>
      <c r="E108" s="74">
        <v>5068084.79</v>
      </c>
      <c r="F108" s="173"/>
      <c r="G108" s="74">
        <v>5236678.48</v>
      </c>
      <c r="H108" s="169"/>
      <c r="I108" s="169">
        <v>5068084.79</v>
      </c>
      <c r="J108" s="170"/>
      <c r="K108" s="173">
        <v>5236678.48</v>
      </c>
    </row>
    <row r="109" spans="1:11" ht="24" customHeight="1">
      <c r="A109" s="179" t="s">
        <v>863</v>
      </c>
      <c r="B109" s="178"/>
      <c r="D109" s="74"/>
      <c r="E109" s="74">
        <v>2910676.71</v>
      </c>
      <c r="F109" s="173"/>
      <c r="G109" s="74">
        <v>0</v>
      </c>
      <c r="H109" s="169"/>
      <c r="I109" s="169">
        <v>2910676.71</v>
      </c>
      <c r="J109" s="170"/>
      <c r="K109" s="173">
        <v>0</v>
      </c>
    </row>
    <row r="110" spans="1:11" ht="24" customHeight="1">
      <c r="A110" s="179" t="s">
        <v>191</v>
      </c>
      <c r="B110" s="178"/>
      <c r="D110" s="74"/>
      <c r="E110" s="74">
        <v>0</v>
      </c>
      <c r="F110" s="173"/>
      <c r="G110" s="74">
        <v>2179076.23</v>
      </c>
      <c r="H110" s="169"/>
      <c r="I110" s="169">
        <v>0</v>
      </c>
      <c r="J110" s="170"/>
      <c r="K110" s="173">
        <v>2179076.23</v>
      </c>
    </row>
    <row r="111" spans="1:11" ht="24" customHeight="1">
      <c r="A111" s="179" t="s">
        <v>192</v>
      </c>
      <c r="B111" s="178"/>
      <c r="D111" s="74"/>
      <c r="E111" s="74">
        <v>20406685.9</v>
      </c>
      <c r="F111" s="173"/>
      <c r="G111" s="74">
        <v>6634688.55</v>
      </c>
      <c r="H111" s="169"/>
      <c r="I111" s="169">
        <v>20406685.9</v>
      </c>
      <c r="J111" s="170"/>
      <c r="K111" s="173">
        <v>6634688.55</v>
      </c>
    </row>
    <row r="112" spans="1:11" ht="24" customHeight="1">
      <c r="A112" s="179" t="s">
        <v>193</v>
      </c>
      <c r="B112" s="178"/>
      <c r="D112" s="74"/>
      <c r="E112" s="74">
        <v>9538469.46</v>
      </c>
      <c r="F112" s="74"/>
      <c r="G112" s="74">
        <v>19618666.12</v>
      </c>
      <c r="H112" s="169"/>
      <c r="I112" s="169">
        <v>9538469.46</v>
      </c>
      <c r="J112" s="170"/>
      <c r="K112" s="74">
        <v>19618666.12</v>
      </c>
    </row>
    <row r="113" spans="1:11" ht="24" customHeight="1">
      <c r="A113" s="179" t="s">
        <v>200</v>
      </c>
      <c r="B113" s="178"/>
      <c r="D113" s="74"/>
      <c r="E113" s="74">
        <v>0</v>
      </c>
      <c r="F113" s="74"/>
      <c r="G113" s="74">
        <v>14334028.66</v>
      </c>
      <c r="H113" s="169"/>
      <c r="I113" s="169">
        <v>0</v>
      </c>
      <c r="J113" s="170"/>
      <c r="K113" s="74">
        <v>14334028.66</v>
      </c>
    </row>
    <row r="114" spans="1:11" ht="24" customHeight="1">
      <c r="A114" s="178" t="s">
        <v>196</v>
      </c>
      <c r="B114" s="178"/>
      <c r="D114" s="74"/>
      <c r="E114" s="74">
        <v>15880871.47</v>
      </c>
      <c r="F114" s="74"/>
      <c r="G114" s="74">
        <v>0</v>
      </c>
      <c r="H114" s="169"/>
      <c r="I114" s="169">
        <v>15880871.47</v>
      </c>
      <c r="J114" s="170"/>
      <c r="K114" s="74">
        <v>0</v>
      </c>
    </row>
    <row r="115" spans="1:11" ht="24" customHeight="1">
      <c r="A115" s="179"/>
      <c r="B115" s="178" t="s">
        <v>734</v>
      </c>
      <c r="D115" s="74"/>
      <c r="E115" s="172">
        <f>SUM(E107:E114)</f>
        <v>75111549.04</v>
      </c>
      <c r="F115" s="74"/>
      <c r="G115" s="172">
        <f>SUM(G107:G114)</f>
        <v>67254551.31</v>
      </c>
      <c r="H115" s="169"/>
      <c r="I115" s="172">
        <f>SUM(I107:I114)</f>
        <v>75111549.04</v>
      </c>
      <c r="J115" s="170"/>
      <c r="K115" s="172">
        <f>SUM(K107:K114)</f>
        <v>67254551.31</v>
      </c>
    </row>
    <row r="116" spans="1:11" ht="24" customHeight="1">
      <c r="A116" s="74" t="s">
        <v>201</v>
      </c>
      <c r="B116" s="74"/>
      <c r="C116" s="74"/>
      <c r="D116" s="74"/>
      <c r="E116" s="74"/>
      <c r="F116" s="173"/>
      <c r="G116" s="74"/>
      <c r="H116" s="169"/>
      <c r="I116" s="169"/>
      <c r="J116" s="170"/>
      <c r="K116" s="173"/>
    </row>
    <row r="117" spans="1:11" ht="24" customHeight="1">
      <c r="A117" s="179" t="s">
        <v>198</v>
      </c>
      <c r="B117" s="178"/>
      <c r="D117" s="74"/>
      <c r="E117" s="74">
        <v>12658595.53</v>
      </c>
      <c r="F117" s="173"/>
      <c r="G117" s="74">
        <v>11589587.96</v>
      </c>
      <c r="H117" s="169"/>
      <c r="I117" s="169">
        <v>12658595.53</v>
      </c>
      <c r="J117" s="170"/>
      <c r="K117" s="169">
        <v>11589587.96</v>
      </c>
    </row>
    <row r="118" spans="1:11" ht="24" customHeight="1">
      <c r="A118" s="179" t="s">
        <v>199</v>
      </c>
      <c r="B118" s="178"/>
      <c r="D118" s="74"/>
      <c r="E118" s="74">
        <v>1262532.73</v>
      </c>
      <c r="F118" s="173"/>
      <c r="G118" s="74">
        <v>1255781.11</v>
      </c>
      <c r="H118" s="169"/>
      <c r="I118" s="169">
        <v>1262532.73</v>
      </c>
      <c r="J118" s="170"/>
      <c r="K118" s="169">
        <v>1255781.11</v>
      </c>
    </row>
    <row r="119" spans="1:11" ht="24" customHeight="1">
      <c r="A119" s="179" t="s">
        <v>202</v>
      </c>
      <c r="B119" s="178"/>
      <c r="D119" s="74"/>
      <c r="E119" s="74">
        <v>575453.29</v>
      </c>
      <c r="F119" s="173"/>
      <c r="G119" s="74">
        <v>59816.93</v>
      </c>
      <c r="H119" s="169"/>
      <c r="I119" s="169">
        <v>575453.29</v>
      </c>
      <c r="J119" s="170"/>
      <c r="K119" s="169">
        <v>59816.93</v>
      </c>
    </row>
    <row r="120" spans="1:11" ht="24" customHeight="1">
      <c r="A120" s="179" t="s">
        <v>191</v>
      </c>
      <c r="B120" s="178"/>
      <c r="D120" s="74"/>
      <c r="E120" s="74">
        <v>1500968.61</v>
      </c>
      <c r="F120" s="173"/>
      <c r="G120" s="74">
        <v>3875697.49</v>
      </c>
      <c r="H120" s="169"/>
      <c r="I120" s="169">
        <v>1500968.61</v>
      </c>
      <c r="J120" s="170"/>
      <c r="K120" s="169">
        <v>3875697.49</v>
      </c>
    </row>
    <row r="121" spans="1:11" ht="24" customHeight="1">
      <c r="A121" s="179" t="s">
        <v>192</v>
      </c>
      <c r="B121" s="178"/>
      <c r="D121" s="74"/>
      <c r="E121" s="74">
        <v>2206262.33</v>
      </c>
      <c r="F121" s="173"/>
      <c r="G121" s="74">
        <v>1203932.91</v>
      </c>
      <c r="H121" s="169"/>
      <c r="I121" s="169">
        <v>2206262.33</v>
      </c>
      <c r="J121" s="170"/>
      <c r="K121" s="169">
        <v>1203932.91</v>
      </c>
    </row>
    <row r="122" spans="1:11" ht="24" customHeight="1">
      <c r="A122" s="179" t="s">
        <v>203</v>
      </c>
      <c r="B122" s="178"/>
      <c r="D122" s="74"/>
      <c r="E122" s="74">
        <v>1516920.05</v>
      </c>
      <c r="F122" s="173"/>
      <c r="G122" s="173">
        <v>875849.25</v>
      </c>
      <c r="H122" s="169"/>
      <c r="I122" s="173">
        <v>1516920.05</v>
      </c>
      <c r="J122" s="170"/>
      <c r="K122" s="173">
        <v>875849.25</v>
      </c>
    </row>
    <row r="123" spans="1:11" ht="24" customHeight="1">
      <c r="A123" s="179" t="s">
        <v>204</v>
      </c>
      <c r="B123" s="178"/>
      <c r="D123" s="74"/>
      <c r="E123" s="74">
        <v>1767793.56</v>
      </c>
      <c r="F123" s="173"/>
      <c r="G123" s="173">
        <v>842332.5</v>
      </c>
      <c r="H123" s="169"/>
      <c r="I123" s="173">
        <v>1767793.56</v>
      </c>
      <c r="J123" s="170"/>
      <c r="K123" s="173">
        <v>842332.5</v>
      </c>
    </row>
    <row r="124" spans="1:11" ht="24" customHeight="1">
      <c r="A124" s="178" t="s">
        <v>196</v>
      </c>
      <c r="B124" s="178"/>
      <c r="D124" s="74"/>
      <c r="E124" s="74">
        <v>673085.72</v>
      </c>
      <c r="F124" s="173"/>
      <c r="G124" s="173">
        <v>0</v>
      </c>
      <c r="H124" s="169"/>
      <c r="I124" s="173">
        <v>673085.72</v>
      </c>
      <c r="J124" s="170"/>
      <c r="K124" s="173">
        <v>0</v>
      </c>
    </row>
    <row r="125" spans="1:11" ht="24" customHeight="1">
      <c r="A125" s="171"/>
      <c r="B125" s="74" t="s">
        <v>734</v>
      </c>
      <c r="D125" s="74"/>
      <c r="E125" s="172">
        <f>SUM(E117:E124)</f>
        <v>22161611.82</v>
      </c>
      <c r="F125" s="173"/>
      <c r="G125" s="172">
        <f>SUM(G117:G124)</f>
        <v>19702998.150000002</v>
      </c>
      <c r="H125" s="169"/>
      <c r="I125" s="172">
        <f>SUM(I117:I124)</f>
        <v>22161611.82</v>
      </c>
      <c r="J125" s="170"/>
      <c r="K125" s="172">
        <f>SUM(K117:K124)</f>
        <v>19702998.150000002</v>
      </c>
    </row>
    <row r="126" spans="1:12" ht="25.5" customHeight="1">
      <c r="A126" s="227" t="s">
        <v>822</v>
      </c>
      <c r="B126" s="227"/>
      <c r="C126" s="227"/>
      <c r="D126" s="227"/>
      <c r="E126" s="227"/>
      <c r="F126" s="227"/>
      <c r="G126" s="227"/>
      <c r="H126" s="227"/>
      <c r="I126" s="227"/>
      <c r="J126" s="227"/>
      <c r="K126" s="227"/>
      <c r="L126" s="15"/>
    </row>
    <row r="127" spans="1:12" ht="25.5" customHeight="1">
      <c r="A127" s="73"/>
      <c r="B127" s="152"/>
      <c r="C127" s="152"/>
      <c r="D127" s="15"/>
      <c r="E127" s="15"/>
      <c r="F127" s="15"/>
      <c r="G127" s="15"/>
      <c r="H127" s="22"/>
      <c r="J127" s="22"/>
      <c r="K127" s="15"/>
      <c r="L127" s="15"/>
    </row>
    <row r="128" spans="1:11" ht="25.5" customHeight="1">
      <c r="A128" s="1"/>
      <c r="B128" s="31"/>
      <c r="C128" s="1"/>
      <c r="D128" s="23"/>
      <c r="E128" s="92"/>
      <c r="F128" s="107" t="s">
        <v>130</v>
      </c>
      <c r="G128" s="107"/>
      <c r="H128" s="85"/>
      <c r="I128" s="92"/>
      <c r="J128" s="107" t="s">
        <v>392</v>
      </c>
      <c r="K128" s="92"/>
    </row>
    <row r="129" spans="1:11" ht="25.5" customHeight="1">
      <c r="A129" s="1"/>
      <c r="B129" s="31"/>
      <c r="C129" s="1"/>
      <c r="D129" s="23"/>
      <c r="E129" s="213"/>
      <c r="F129" s="210" t="s">
        <v>645</v>
      </c>
      <c r="G129" s="65"/>
      <c r="H129" s="51"/>
      <c r="I129" s="64"/>
      <c r="J129" s="210" t="s">
        <v>645</v>
      </c>
      <c r="K129" s="52"/>
    </row>
    <row r="130" spans="1:11" ht="25.5" customHeight="1">
      <c r="A130" s="74" t="s">
        <v>823</v>
      </c>
      <c r="B130" s="171"/>
      <c r="C130" s="74"/>
      <c r="D130" s="74"/>
      <c r="E130" s="74"/>
      <c r="F130" s="74"/>
      <c r="G130" s="173"/>
      <c r="H130" s="169"/>
      <c r="I130" s="173"/>
      <c r="J130" s="170"/>
      <c r="K130" s="173"/>
    </row>
    <row r="131" spans="1:11" ht="25.5" customHeight="1">
      <c r="A131" s="171" t="s">
        <v>824</v>
      </c>
      <c r="C131" s="74"/>
      <c r="D131" s="74"/>
      <c r="E131" s="74"/>
      <c r="F131" s="74"/>
      <c r="G131" s="173"/>
      <c r="H131" s="169"/>
      <c r="I131" s="173"/>
      <c r="J131" s="170"/>
      <c r="K131" s="173"/>
    </row>
    <row r="132" spans="1:11" ht="25.5" customHeight="1">
      <c r="A132" s="74"/>
      <c r="B132" s="74" t="s">
        <v>825</v>
      </c>
      <c r="C132" s="74"/>
      <c r="D132" s="74"/>
      <c r="E132" s="173">
        <v>0</v>
      </c>
      <c r="F132" s="74"/>
      <c r="G132" s="173">
        <v>0</v>
      </c>
      <c r="H132" s="169"/>
      <c r="I132" s="173">
        <v>0</v>
      </c>
      <c r="J132" s="170"/>
      <c r="K132" s="173">
        <v>0</v>
      </c>
    </row>
    <row r="133" spans="1:11" ht="25.5" customHeight="1">
      <c r="A133" s="74"/>
      <c r="B133" s="74" t="s">
        <v>826</v>
      </c>
      <c r="C133" s="74"/>
      <c r="D133" s="74"/>
      <c r="E133" s="173">
        <v>0</v>
      </c>
      <c r="F133" s="74"/>
      <c r="G133" s="173">
        <v>0</v>
      </c>
      <c r="H133" s="169"/>
      <c r="I133" s="173">
        <v>0</v>
      </c>
      <c r="J133" s="170"/>
      <c r="K133" s="173">
        <v>17708000</v>
      </c>
    </row>
    <row r="134" spans="1:11" ht="25.5" customHeight="1">
      <c r="A134" s="74"/>
      <c r="B134" s="74" t="s">
        <v>827</v>
      </c>
      <c r="C134" s="74"/>
      <c r="D134" s="74"/>
      <c r="E134" s="173">
        <v>0</v>
      </c>
      <c r="F134" s="74"/>
      <c r="G134" s="173">
        <v>0</v>
      </c>
      <c r="H134" s="169"/>
      <c r="I134" s="173">
        <v>0</v>
      </c>
      <c r="J134" s="170"/>
      <c r="K134" s="173">
        <v>-17708000</v>
      </c>
    </row>
    <row r="135" spans="1:11" ht="25.5" customHeight="1">
      <c r="A135" s="74"/>
      <c r="B135" s="74" t="s">
        <v>828</v>
      </c>
      <c r="C135" s="74"/>
      <c r="D135" s="74"/>
      <c r="E135" s="172">
        <f>SUM(E132:E134)</f>
        <v>0</v>
      </c>
      <c r="F135" s="74"/>
      <c r="G135" s="172">
        <f>SUM(G132:G134)</f>
        <v>0</v>
      </c>
      <c r="H135" s="169"/>
      <c r="I135" s="172">
        <f>SUM(I132:I134)</f>
        <v>0</v>
      </c>
      <c r="J135" s="170"/>
      <c r="K135" s="172">
        <f>SUM(K132:K134)</f>
        <v>0</v>
      </c>
    </row>
    <row r="136" spans="1:11" ht="25.5" customHeight="1">
      <c r="A136" s="171" t="s">
        <v>869</v>
      </c>
      <c r="C136" s="74"/>
      <c r="D136" s="74"/>
      <c r="E136" s="173"/>
      <c r="F136" s="74"/>
      <c r="G136" s="173"/>
      <c r="H136" s="169"/>
      <c r="I136" s="173"/>
      <c r="J136" s="170"/>
      <c r="K136" s="173"/>
    </row>
    <row r="137" spans="1:11" ht="25.5" customHeight="1">
      <c r="A137" s="74"/>
      <c r="B137" s="74" t="s">
        <v>825</v>
      </c>
      <c r="C137" s="74"/>
      <c r="D137" s="74"/>
      <c r="E137" s="173">
        <v>0</v>
      </c>
      <c r="F137" s="74"/>
      <c r="G137" s="173">
        <v>0</v>
      </c>
      <c r="H137" s="169"/>
      <c r="I137" s="173">
        <v>50000000</v>
      </c>
      <c r="J137" s="170"/>
      <c r="K137" s="173">
        <v>0</v>
      </c>
    </row>
    <row r="138" spans="1:11" ht="25.5" customHeight="1">
      <c r="A138" s="74"/>
      <c r="B138" s="74" t="s">
        <v>826</v>
      </c>
      <c r="C138" s="74"/>
      <c r="D138" s="74"/>
      <c r="E138" s="173">
        <v>0</v>
      </c>
      <c r="F138" s="74"/>
      <c r="G138" s="173">
        <v>0</v>
      </c>
      <c r="H138" s="169"/>
      <c r="I138" s="173">
        <v>0</v>
      </c>
      <c r="J138" s="170"/>
      <c r="K138" s="173">
        <v>50000000</v>
      </c>
    </row>
    <row r="139" spans="1:11" ht="25.5" customHeight="1">
      <c r="A139" s="74"/>
      <c r="B139" s="74" t="s">
        <v>827</v>
      </c>
      <c r="C139" s="74"/>
      <c r="D139" s="74"/>
      <c r="E139" s="173">
        <v>0</v>
      </c>
      <c r="F139" s="74"/>
      <c r="G139" s="173">
        <v>0</v>
      </c>
      <c r="H139" s="169"/>
      <c r="I139" s="173">
        <v>-9200000</v>
      </c>
      <c r="J139" s="170"/>
      <c r="K139" s="173">
        <v>0</v>
      </c>
    </row>
    <row r="140" spans="1:11" ht="25.5" customHeight="1">
      <c r="A140" s="74"/>
      <c r="B140" s="74" t="s">
        <v>828</v>
      </c>
      <c r="C140" s="74"/>
      <c r="D140" s="74"/>
      <c r="E140" s="172">
        <f>SUM(E137:E139)</f>
        <v>0</v>
      </c>
      <c r="F140" s="74"/>
      <c r="G140" s="172">
        <f>SUM(G137:G139)</f>
        <v>0</v>
      </c>
      <c r="H140" s="169"/>
      <c r="I140" s="172">
        <f>SUM(I137:I139)</f>
        <v>40800000</v>
      </c>
      <c r="J140" s="170"/>
      <c r="K140" s="172">
        <f>SUM(K137:K139)</f>
        <v>50000000</v>
      </c>
    </row>
    <row r="141" spans="1:11" ht="25.5" customHeight="1">
      <c r="A141" s="74" t="s">
        <v>870</v>
      </c>
      <c r="B141" s="74"/>
      <c r="C141" s="74"/>
      <c r="D141" s="74"/>
      <c r="E141" s="74"/>
      <c r="F141" s="173"/>
      <c r="G141" s="74"/>
      <c r="H141" s="169"/>
      <c r="I141" s="169"/>
      <c r="J141" s="170"/>
      <c r="K141" s="173"/>
    </row>
    <row r="142" spans="1:11" ht="25.5" customHeight="1">
      <c r="A142" s="179" t="s">
        <v>869</v>
      </c>
      <c r="C142" s="74"/>
      <c r="D142" s="74"/>
      <c r="E142" s="74">
        <v>0</v>
      </c>
      <c r="F142" s="173"/>
      <c r="G142" s="74">
        <v>0</v>
      </c>
      <c r="H142" s="169"/>
      <c r="I142" s="169">
        <v>744460.28</v>
      </c>
      <c r="J142" s="170"/>
      <c r="K142" s="169">
        <v>613972.59</v>
      </c>
    </row>
    <row r="143" spans="1:11" ht="25.5" customHeight="1">
      <c r="A143" s="74" t="s">
        <v>872</v>
      </c>
      <c r="B143" s="74"/>
      <c r="C143" s="74"/>
      <c r="D143" s="74"/>
      <c r="E143" s="74"/>
      <c r="F143" s="173"/>
      <c r="G143" s="74"/>
      <c r="H143" s="169"/>
      <c r="I143" s="169"/>
      <c r="J143" s="170"/>
      <c r="K143" s="169"/>
    </row>
    <row r="144" spans="1:11" ht="25.5" customHeight="1">
      <c r="A144" s="179" t="s">
        <v>871</v>
      </c>
      <c r="C144" s="74"/>
      <c r="D144" s="74"/>
      <c r="E144" s="74">
        <v>0</v>
      </c>
      <c r="F144" s="173"/>
      <c r="G144" s="74">
        <v>0</v>
      </c>
      <c r="H144" s="169"/>
      <c r="I144" s="169">
        <v>3348695.7</v>
      </c>
      <c r="J144" s="170"/>
      <c r="K144" s="169">
        <v>1716167.46</v>
      </c>
    </row>
    <row r="145" spans="1:11" ht="25.5" customHeight="1">
      <c r="A145" s="179" t="s">
        <v>335</v>
      </c>
      <c r="B145" s="171"/>
      <c r="C145" s="74"/>
      <c r="D145" s="74"/>
      <c r="E145" s="74">
        <v>1101989.79</v>
      </c>
      <c r="F145" s="173"/>
      <c r="G145" s="74">
        <v>495029.62</v>
      </c>
      <c r="H145" s="169"/>
      <c r="I145" s="169">
        <v>1101989.79</v>
      </c>
      <c r="J145" s="170"/>
      <c r="K145" s="169">
        <v>495029.62</v>
      </c>
    </row>
    <row r="146" spans="1:11" ht="25.5" customHeight="1">
      <c r="A146" s="179"/>
      <c r="B146" s="74" t="s">
        <v>734</v>
      </c>
      <c r="C146" s="74"/>
      <c r="D146" s="74"/>
      <c r="E146" s="172">
        <f>SUM(E144:E145)</f>
        <v>1101989.79</v>
      </c>
      <c r="F146" s="173"/>
      <c r="G146" s="172">
        <f>SUM(G144:G145)</f>
        <v>495029.62</v>
      </c>
      <c r="H146" s="169"/>
      <c r="I146" s="172">
        <f>SUM(I144:I145)</f>
        <v>4450685.49</v>
      </c>
      <c r="J146" s="170"/>
      <c r="K146" s="172">
        <f>SUM(K144:K145)</f>
        <v>2211197.08</v>
      </c>
    </row>
    <row r="147" spans="1:11" ht="25.5" customHeight="1">
      <c r="A147" s="74" t="s">
        <v>873</v>
      </c>
      <c r="B147" s="74"/>
      <c r="C147" s="74"/>
      <c r="D147" s="74"/>
      <c r="E147" s="74"/>
      <c r="F147" s="173"/>
      <c r="G147" s="74"/>
      <c r="H147" s="169"/>
      <c r="J147" s="170"/>
      <c r="K147" s="169"/>
    </row>
    <row r="148" spans="1:11" ht="25.5" customHeight="1">
      <c r="A148" s="74"/>
      <c r="B148" s="74" t="s">
        <v>825</v>
      </c>
      <c r="C148" s="74"/>
      <c r="D148" s="74"/>
      <c r="E148" s="173">
        <v>0</v>
      </c>
      <c r="F148" s="74"/>
      <c r="G148" s="173">
        <v>0</v>
      </c>
      <c r="H148" s="169"/>
      <c r="I148" s="173">
        <v>0</v>
      </c>
      <c r="J148" s="170"/>
      <c r="K148" s="173">
        <v>10204294.15</v>
      </c>
    </row>
    <row r="149" spans="1:11" ht="25.5" customHeight="1">
      <c r="A149" s="74"/>
      <c r="B149" s="74" t="s">
        <v>826</v>
      </c>
      <c r="C149" s="74"/>
      <c r="D149" s="74"/>
      <c r="E149" s="173">
        <v>0</v>
      </c>
      <c r="F149" s="74"/>
      <c r="G149" s="173">
        <v>0</v>
      </c>
      <c r="H149" s="169"/>
      <c r="I149" s="173">
        <v>0</v>
      </c>
      <c r="J149" s="170"/>
      <c r="K149" s="173">
        <v>0</v>
      </c>
    </row>
    <row r="150" spans="1:11" ht="25.5" customHeight="1">
      <c r="A150" s="74"/>
      <c r="B150" s="74" t="s">
        <v>827</v>
      </c>
      <c r="C150" s="74"/>
      <c r="D150" s="74"/>
      <c r="E150" s="173">
        <v>0</v>
      </c>
      <c r="F150" s="74"/>
      <c r="G150" s="173">
        <v>0</v>
      </c>
      <c r="H150" s="169"/>
      <c r="I150" s="173">
        <v>0</v>
      </c>
      <c r="J150" s="170"/>
      <c r="K150" s="173">
        <v>-10204294.15</v>
      </c>
    </row>
    <row r="151" spans="1:11" ht="25.5" customHeight="1">
      <c r="A151" s="74"/>
      <c r="B151" s="74" t="s">
        <v>828</v>
      </c>
      <c r="C151" s="74"/>
      <c r="D151" s="74"/>
      <c r="E151" s="172">
        <f>SUM(E148:E150)</f>
        <v>0</v>
      </c>
      <c r="F151" s="74"/>
      <c r="G151" s="172">
        <f>SUM(G148:G150)</f>
        <v>0</v>
      </c>
      <c r="H151" s="169"/>
      <c r="I151" s="172">
        <f>SUM(I148:I150)</f>
        <v>0</v>
      </c>
      <c r="J151" s="170"/>
      <c r="K151" s="172">
        <f>SUM(K148:K150)</f>
        <v>0</v>
      </c>
    </row>
    <row r="152" spans="1:11" ht="25.5" customHeight="1">
      <c r="A152" s="24" t="s">
        <v>875</v>
      </c>
      <c r="B152" s="31"/>
      <c r="C152" s="1"/>
      <c r="D152" s="23"/>
      <c r="E152" s="1"/>
      <c r="F152" s="23"/>
      <c r="G152" s="65"/>
      <c r="H152" s="51"/>
      <c r="I152" s="64"/>
      <c r="J152" s="51"/>
      <c r="K152" s="52"/>
    </row>
    <row r="153" spans="1:11" ht="25.5" customHeight="1">
      <c r="A153" s="31" t="s">
        <v>198</v>
      </c>
      <c r="C153" s="1"/>
      <c r="D153" s="23"/>
      <c r="E153" s="1"/>
      <c r="F153" s="26"/>
      <c r="G153" s="32"/>
      <c r="I153" s="32"/>
      <c r="J153" s="39"/>
      <c r="K153" s="32"/>
    </row>
    <row r="154" spans="1:11" ht="25.5" customHeight="1">
      <c r="A154" s="74"/>
      <c r="B154" s="74" t="s">
        <v>825</v>
      </c>
      <c r="C154" s="74"/>
      <c r="D154" s="74"/>
      <c r="E154" s="173">
        <v>0</v>
      </c>
      <c r="F154" s="74"/>
      <c r="G154" s="173">
        <v>0</v>
      </c>
      <c r="H154" s="169"/>
      <c r="I154" s="173">
        <v>0</v>
      </c>
      <c r="J154" s="170"/>
      <c r="K154" s="173">
        <v>0</v>
      </c>
    </row>
    <row r="155" spans="1:11" ht="25.5" customHeight="1">
      <c r="A155" s="74"/>
      <c r="B155" s="74" t="s">
        <v>826</v>
      </c>
      <c r="C155" s="74"/>
      <c r="D155" s="74"/>
      <c r="E155" s="173">
        <v>0</v>
      </c>
      <c r="F155" s="74"/>
      <c r="G155" s="173">
        <v>112850000</v>
      </c>
      <c r="H155" s="169"/>
      <c r="I155" s="173">
        <v>0</v>
      </c>
      <c r="J155" s="170"/>
      <c r="K155" s="173">
        <v>0</v>
      </c>
    </row>
    <row r="156" spans="1:11" ht="25.5" customHeight="1">
      <c r="A156" s="74"/>
      <c r="B156" s="74" t="s">
        <v>827</v>
      </c>
      <c r="C156" s="74"/>
      <c r="D156" s="74"/>
      <c r="E156" s="173">
        <v>0</v>
      </c>
      <c r="F156" s="74"/>
      <c r="G156" s="173">
        <v>-112850000</v>
      </c>
      <c r="H156" s="169"/>
      <c r="I156" s="173">
        <v>0</v>
      </c>
      <c r="J156" s="170"/>
      <c r="K156" s="173">
        <v>0</v>
      </c>
    </row>
    <row r="157" spans="1:11" ht="25.5" customHeight="1">
      <c r="A157" s="74"/>
      <c r="B157" s="74" t="s">
        <v>828</v>
      </c>
      <c r="C157" s="74"/>
      <c r="D157" s="74"/>
      <c r="E157" s="172">
        <f>SUM(E154:E156)</f>
        <v>0</v>
      </c>
      <c r="F157" s="74"/>
      <c r="G157" s="172">
        <f>SUM(G154:G156)</f>
        <v>0</v>
      </c>
      <c r="H157" s="169"/>
      <c r="I157" s="172">
        <f>SUM(I154:I156)</f>
        <v>0</v>
      </c>
      <c r="J157" s="170"/>
      <c r="K157" s="172">
        <f>SUM(K154:K156)</f>
        <v>0</v>
      </c>
    </row>
    <row r="158" spans="1:12" ht="25.5" customHeight="1">
      <c r="A158" s="17"/>
      <c r="B158" s="18"/>
      <c r="D158" s="15"/>
      <c r="E158" s="15"/>
      <c r="F158" s="15"/>
      <c r="G158" s="15"/>
      <c r="H158" s="22"/>
      <c r="J158" s="22"/>
      <c r="K158" s="15"/>
      <c r="L158" s="15"/>
    </row>
    <row r="159" spans="1:12" ht="24" customHeight="1">
      <c r="A159" s="227" t="s">
        <v>874</v>
      </c>
      <c r="B159" s="227"/>
      <c r="C159" s="227"/>
      <c r="D159" s="227"/>
      <c r="E159" s="227"/>
      <c r="F159" s="227"/>
      <c r="G159" s="227"/>
      <c r="H159" s="227"/>
      <c r="I159" s="227"/>
      <c r="J159" s="227"/>
      <c r="K159" s="227"/>
      <c r="L159" s="15"/>
    </row>
    <row r="160" spans="1:12" ht="24" customHeight="1">
      <c r="A160" s="73"/>
      <c r="B160" s="152"/>
      <c r="C160" s="152"/>
      <c r="D160" s="15"/>
      <c r="E160" s="15"/>
      <c r="F160" s="15"/>
      <c r="G160" s="15"/>
      <c r="H160" s="22"/>
      <c r="J160" s="22"/>
      <c r="K160" s="15"/>
      <c r="L160" s="15"/>
    </row>
    <row r="161" spans="1:11" ht="24" customHeight="1">
      <c r="A161" s="1"/>
      <c r="B161" s="31"/>
      <c r="C161" s="1"/>
      <c r="D161" s="23"/>
      <c r="E161" s="92"/>
      <c r="F161" s="107" t="s">
        <v>130</v>
      </c>
      <c r="G161" s="107"/>
      <c r="H161" s="85"/>
      <c r="I161" s="92"/>
      <c r="J161" s="107" t="s">
        <v>392</v>
      </c>
      <c r="K161" s="92"/>
    </row>
    <row r="162" spans="1:11" ht="24" customHeight="1">
      <c r="A162" s="1"/>
      <c r="B162" s="31"/>
      <c r="C162" s="1"/>
      <c r="D162" s="23"/>
      <c r="E162" s="213"/>
      <c r="F162" s="210" t="s">
        <v>836</v>
      </c>
      <c r="G162" s="65"/>
      <c r="H162" s="51"/>
      <c r="I162" s="213"/>
      <c r="J162" s="210" t="s">
        <v>836</v>
      </c>
      <c r="K162" s="65"/>
    </row>
    <row r="163" spans="1:11" ht="24" customHeight="1">
      <c r="A163" s="24" t="s">
        <v>876</v>
      </c>
      <c r="B163" s="31"/>
      <c r="C163" s="1"/>
      <c r="D163" s="23"/>
      <c r="E163" s="1"/>
      <c r="F163" s="26"/>
      <c r="G163" s="17"/>
      <c r="J163" s="39"/>
      <c r="K163" s="28"/>
    </row>
    <row r="164" spans="1:11" ht="24" customHeight="1">
      <c r="A164" s="182" t="s">
        <v>198</v>
      </c>
      <c r="B164" s="64"/>
      <c r="C164" s="1"/>
      <c r="D164" s="23"/>
      <c r="E164" s="73">
        <v>171143483.53</v>
      </c>
      <c r="F164" s="26"/>
      <c r="G164" s="73">
        <v>119230578</v>
      </c>
      <c r="H164" s="84"/>
      <c r="I164" s="73">
        <v>171143483.53</v>
      </c>
      <c r="J164" s="103"/>
      <c r="K164" s="173">
        <v>119230578</v>
      </c>
    </row>
    <row r="165" spans="1:11" ht="24" customHeight="1">
      <c r="A165" s="182" t="s">
        <v>199</v>
      </c>
      <c r="B165" s="64"/>
      <c r="C165" s="1"/>
      <c r="D165" s="23"/>
      <c r="E165" s="73">
        <v>15784022.67</v>
      </c>
      <c r="F165" s="26"/>
      <c r="G165" s="73">
        <v>9477581.28</v>
      </c>
      <c r="H165" s="84"/>
      <c r="I165" s="73">
        <v>15784022.67</v>
      </c>
      <c r="J165" s="103"/>
      <c r="K165" s="173">
        <v>9477581.28</v>
      </c>
    </row>
    <row r="166" spans="1:11" ht="24" customHeight="1">
      <c r="A166" s="182" t="s">
        <v>202</v>
      </c>
      <c r="B166" s="64"/>
      <c r="C166" s="1"/>
      <c r="D166" s="23"/>
      <c r="E166" s="73">
        <v>3763354.72</v>
      </c>
      <c r="F166" s="26"/>
      <c r="G166" s="73">
        <v>3673580</v>
      </c>
      <c r="H166" s="84"/>
      <c r="I166" s="73">
        <v>3763354.72</v>
      </c>
      <c r="J166" s="103"/>
      <c r="K166" s="173">
        <v>3673580</v>
      </c>
    </row>
    <row r="167" spans="1:11" ht="24" customHeight="1">
      <c r="A167" s="182" t="s">
        <v>191</v>
      </c>
      <c r="B167" s="64"/>
      <c r="C167" s="1"/>
      <c r="D167" s="23"/>
      <c r="E167" s="73">
        <v>1627853.68</v>
      </c>
      <c r="F167" s="26"/>
      <c r="G167" s="73">
        <v>70972970.97</v>
      </c>
      <c r="H167" s="84"/>
      <c r="I167" s="73">
        <v>1627853.68</v>
      </c>
      <c r="J167" s="103"/>
      <c r="K167" s="173">
        <v>70972970.97</v>
      </c>
    </row>
    <row r="168" spans="1:11" ht="24" customHeight="1">
      <c r="A168" s="182" t="s">
        <v>863</v>
      </c>
      <c r="B168" s="64"/>
      <c r="C168" s="1"/>
      <c r="D168" s="23"/>
      <c r="E168" s="73">
        <v>2910676.71</v>
      </c>
      <c r="F168" s="26"/>
      <c r="G168" s="73">
        <v>0</v>
      </c>
      <c r="H168" s="84"/>
      <c r="I168" s="73">
        <v>2910676.71</v>
      </c>
      <c r="J168" s="103"/>
      <c r="K168" s="173">
        <v>0</v>
      </c>
    </row>
    <row r="169" spans="1:11" ht="24" customHeight="1">
      <c r="A169" s="182" t="s">
        <v>192</v>
      </c>
      <c r="B169" s="64"/>
      <c r="C169" s="1"/>
      <c r="D169" s="23"/>
      <c r="E169" s="73">
        <v>48075767.54</v>
      </c>
      <c r="F169" s="26"/>
      <c r="G169" s="73">
        <v>0</v>
      </c>
      <c r="H169" s="84"/>
      <c r="I169" s="73">
        <v>48075767.54</v>
      </c>
      <c r="J169" s="103"/>
      <c r="K169" s="173">
        <v>0</v>
      </c>
    </row>
    <row r="170" spans="1:11" ht="24" customHeight="1">
      <c r="A170" s="182" t="s">
        <v>203</v>
      </c>
      <c r="B170" s="64"/>
      <c r="C170" s="1"/>
      <c r="D170" s="23"/>
      <c r="E170" s="73">
        <v>18331612.06</v>
      </c>
      <c r="F170" s="26"/>
      <c r="G170" s="73">
        <v>0</v>
      </c>
      <c r="H170" s="84"/>
      <c r="I170" s="73">
        <v>18331612.06</v>
      </c>
      <c r="J170" s="103"/>
      <c r="K170" s="173">
        <v>0</v>
      </c>
    </row>
    <row r="171" spans="1:11" ht="24" customHeight="1">
      <c r="A171" s="182" t="s">
        <v>195</v>
      </c>
      <c r="B171" s="64"/>
      <c r="C171" s="1"/>
      <c r="D171" s="23"/>
      <c r="E171" s="73">
        <v>1000814.56</v>
      </c>
      <c r="F171" s="26"/>
      <c r="G171" s="73">
        <v>0</v>
      </c>
      <c r="H171" s="84"/>
      <c r="I171" s="73">
        <v>1000814.56</v>
      </c>
      <c r="J171" s="103"/>
      <c r="K171" s="173">
        <v>0</v>
      </c>
    </row>
    <row r="172" spans="1:11" ht="24" customHeight="1">
      <c r="A172" s="178" t="s">
        <v>196</v>
      </c>
      <c r="B172" s="64"/>
      <c r="C172" s="1"/>
      <c r="D172" s="23"/>
      <c r="E172" s="23">
        <v>42894639.65</v>
      </c>
      <c r="F172" s="26"/>
      <c r="G172" s="73">
        <v>0</v>
      </c>
      <c r="H172" s="84"/>
      <c r="I172" s="23">
        <v>42894639.65</v>
      </c>
      <c r="J172" s="103"/>
      <c r="K172" s="173">
        <v>0</v>
      </c>
    </row>
    <row r="173" spans="1:11" ht="24" customHeight="1">
      <c r="A173" s="1"/>
      <c r="B173" s="1" t="s">
        <v>734</v>
      </c>
      <c r="D173" s="23"/>
      <c r="E173" s="79">
        <f>SUM(E164:E172)</f>
        <v>305532225.12</v>
      </c>
      <c r="F173" s="26"/>
      <c r="G173" s="79">
        <f>SUM(G164:G172)</f>
        <v>203354710.25</v>
      </c>
      <c r="H173" s="84"/>
      <c r="I173" s="79">
        <f>SUM(I164:I172)</f>
        <v>305532225.12</v>
      </c>
      <c r="J173" s="103"/>
      <c r="K173" s="79">
        <f>SUM(K164:K172)</f>
        <v>203354710.25</v>
      </c>
    </row>
    <row r="174" spans="1:11" ht="24" customHeight="1">
      <c r="A174" s="24" t="s">
        <v>877</v>
      </c>
      <c r="B174" s="1"/>
      <c r="C174" s="1"/>
      <c r="D174" s="23"/>
      <c r="E174" s="1"/>
      <c r="F174" s="23"/>
      <c r="G174" s="73"/>
      <c r="H174" s="74"/>
      <c r="I174" s="103"/>
      <c r="J174" s="103"/>
      <c r="K174" s="103"/>
    </row>
    <row r="175" spans="1:11" ht="24" customHeight="1">
      <c r="A175" s="182" t="s">
        <v>198</v>
      </c>
      <c r="C175" s="1"/>
      <c r="D175" s="23"/>
      <c r="E175" s="23">
        <v>34611829.01</v>
      </c>
      <c r="F175" s="26"/>
      <c r="G175" s="84">
        <v>7692514.89</v>
      </c>
      <c r="H175" s="173"/>
      <c r="I175" s="84">
        <v>0</v>
      </c>
      <c r="J175" s="103"/>
      <c r="K175" s="74">
        <v>0</v>
      </c>
    </row>
    <row r="176" spans="1:11" ht="24" customHeight="1">
      <c r="A176" s="182" t="s">
        <v>189</v>
      </c>
      <c r="C176" s="1"/>
      <c r="D176" s="23"/>
      <c r="E176" s="23">
        <v>1645507.88</v>
      </c>
      <c r="F176" s="26"/>
      <c r="G176" s="84">
        <v>692320.1</v>
      </c>
      <c r="H176" s="173"/>
      <c r="I176" s="84">
        <v>0</v>
      </c>
      <c r="J176" s="103"/>
      <c r="K176" s="74">
        <v>0</v>
      </c>
    </row>
    <row r="177" spans="1:11" ht="24" customHeight="1">
      <c r="A177" s="182" t="s">
        <v>202</v>
      </c>
      <c r="C177" s="1"/>
      <c r="D177" s="23"/>
      <c r="E177" s="23">
        <v>5995458.79</v>
      </c>
      <c r="F177" s="26"/>
      <c r="G177" s="84">
        <v>5847804.91</v>
      </c>
      <c r="H177" s="173"/>
      <c r="I177" s="84">
        <v>0</v>
      </c>
      <c r="J177" s="103"/>
      <c r="K177" s="74">
        <v>0</v>
      </c>
    </row>
    <row r="178" spans="1:11" ht="24" customHeight="1">
      <c r="A178" s="182" t="s">
        <v>191</v>
      </c>
      <c r="C178" s="1"/>
      <c r="D178" s="23"/>
      <c r="E178" s="23">
        <v>3504768.29</v>
      </c>
      <c r="F178" s="26"/>
      <c r="G178" s="84">
        <v>3540866.45</v>
      </c>
      <c r="H178" s="173"/>
      <c r="I178" s="84">
        <v>0</v>
      </c>
      <c r="J178" s="103"/>
      <c r="K178" s="74">
        <v>0</v>
      </c>
    </row>
    <row r="179" spans="1:11" ht="24" customHeight="1">
      <c r="A179" s="182" t="s">
        <v>192</v>
      </c>
      <c r="C179" s="1"/>
      <c r="D179" s="23"/>
      <c r="E179" s="23">
        <v>6009961.24</v>
      </c>
      <c r="F179" s="26"/>
      <c r="G179" s="84">
        <v>0</v>
      </c>
      <c r="H179" s="173"/>
      <c r="I179" s="84">
        <v>0</v>
      </c>
      <c r="J179" s="103"/>
      <c r="K179" s="74">
        <v>0</v>
      </c>
    </row>
    <row r="180" spans="1:11" ht="24" customHeight="1">
      <c r="A180" s="182" t="s">
        <v>193</v>
      </c>
      <c r="C180" s="1"/>
      <c r="D180" s="23"/>
      <c r="E180" s="23">
        <v>8995021.48</v>
      </c>
      <c r="F180" s="26"/>
      <c r="G180" s="84">
        <v>12144020.25</v>
      </c>
      <c r="H180" s="173"/>
      <c r="I180" s="84">
        <v>0</v>
      </c>
      <c r="J180" s="103"/>
      <c r="K180" s="74">
        <v>0</v>
      </c>
    </row>
    <row r="181" spans="1:11" ht="24" customHeight="1">
      <c r="A181" s="182" t="s">
        <v>194</v>
      </c>
      <c r="C181" s="1"/>
      <c r="D181" s="23"/>
      <c r="E181" s="23">
        <v>7132875.93</v>
      </c>
      <c r="F181" s="26"/>
      <c r="G181" s="84">
        <v>5491561.9</v>
      </c>
      <c r="H181" s="173"/>
      <c r="I181" s="84">
        <v>0</v>
      </c>
      <c r="J181" s="103"/>
      <c r="K181" s="74">
        <v>0</v>
      </c>
    </row>
    <row r="182" spans="1:11" ht="24" customHeight="1">
      <c r="A182" s="178" t="s">
        <v>196</v>
      </c>
      <c r="C182" s="1"/>
      <c r="D182" s="23"/>
      <c r="E182" s="23">
        <v>2726659.08</v>
      </c>
      <c r="F182" s="26"/>
      <c r="G182" s="84">
        <v>0</v>
      </c>
      <c r="H182" s="173"/>
      <c r="I182" s="84">
        <v>0</v>
      </c>
      <c r="J182" s="103"/>
      <c r="K182" s="74">
        <v>0</v>
      </c>
    </row>
    <row r="183" spans="1:11" ht="24" customHeight="1">
      <c r="A183" s="24"/>
      <c r="B183" s="1" t="s">
        <v>734</v>
      </c>
      <c r="D183" s="23"/>
      <c r="E183" s="174">
        <f>SUM(E175:E182)</f>
        <v>70622081.7</v>
      </c>
      <c r="F183" s="26"/>
      <c r="G183" s="174">
        <f>SUM(G175:G182)</f>
        <v>35409088.5</v>
      </c>
      <c r="H183" s="173"/>
      <c r="I183" s="174">
        <f>SUM(I175:I182)</f>
        <v>0</v>
      </c>
      <c r="J183" s="103"/>
      <c r="K183" s="174">
        <f>SUM(K175:K182)</f>
        <v>0</v>
      </c>
    </row>
    <row r="184" spans="1:11" ht="24" customHeight="1">
      <c r="A184" s="24" t="s">
        <v>878</v>
      </c>
      <c r="B184" s="31"/>
      <c r="C184" s="1"/>
      <c r="D184" s="23"/>
      <c r="E184" s="1"/>
      <c r="F184" s="23"/>
      <c r="G184" s="73"/>
      <c r="H184" s="84"/>
      <c r="I184" s="84"/>
      <c r="J184" s="103"/>
      <c r="K184" s="74"/>
    </row>
    <row r="185" spans="1:11" ht="24" customHeight="1">
      <c r="A185" s="182" t="s">
        <v>879</v>
      </c>
      <c r="C185" s="1"/>
      <c r="D185" s="23"/>
      <c r="E185" s="73">
        <v>0</v>
      </c>
      <c r="F185" s="23"/>
      <c r="G185" s="73">
        <v>0</v>
      </c>
      <c r="H185" s="84"/>
      <c r="I185" s="84">
        <v>0</v>
      </c>
      <c r="J185" s="103"/>
      <c r="K185" s="74">
        <v>337371.38</v>
      </c>
    </row>
    <row r="186" spans="1:11" ht="24" customHeight="1">
      <c r="A186" s="182" t="s">
        <v>869</v>
      </c>
      <c r="C186" s="1"/>
      <c r="D186" s="23"/>
      <c r="E186" s="73">
        <v>0</v>
      </c>
      <c r="F186" s="23"/>
      <c r="G186" s="73">
        <v>0</v>
      </c>
      <c r="H186" s="84"/>
      <c r="I186" s="84">
        <v>947884.94</v>
      </c>
      <c r="J186" s="103"/>
      <c r="K186" s="74">
        <v>613972.59</v>
      </c>
    </row>
    <row r="187" spans="1:11" ht="24" customHeight="1">
      <c r="A187" s="182"/>
      <c r="B187" s="1" t="s">
        <v>734</v>
      </c>
      <c r="C187" s="1"/>
      <c r="D187" s="23"/>
      <c r="E187" s="79">
        <f>SUM(E185:E186)</f>
        <v>0</v>
      </c>
      <c r="F187" s="23"/>
      <c r="G187" s="79">
        <f>SUM(G185:G186)</f>
        <v>0</v>
      </c>
      <c r="H187" s="84"/>
      <c r="I187" s="79">
        <f>SUM(I185:I186)</f>
        <v>947884.94</v>
      </c>
      <c r="J187" s="103"/>
      <c r="K187" s="79">
        <f>SUM(K185:K186)</f>
        <v>951343.97</v>
      </c>
    </row>
    <row r="188" spans="1:11" ht="24" customHeight="1">
      <c r="A188" s="24" t="s">
        <v>456</v>
      </c>
      <c r="B188" s="1"/>
      <c r="C188" s="1"/>
      <c r="D188" s="23"/>
      <c r="E188" s="1"/>
      <c r="F188" s="23"/>
      <c r="G188" s="73"/>
      <c r="H188" s="74"/>
      <c r="I188" s="103"/>
      <c r="J188" s="103"/>
      <c r="K188" s="103"/>
    </row>
    <row r="189" spans="1:11" ht="24" customHeight="1">
      <c r="A189" s="182" t="s">
        <v>869</v>
      </c>
      <c r="C189" s="1"/>
      <c r="D189" s="23"/>
      <c r="E189" s="73">
        <v>0</v>
      </c>
      <c r="F189" s="26"/>
      <c r="G189" s="84">
        <v>0</v>
      </c>
      <c r="H189" s="173"/>
      <c r="I189" s="84">
        <v>11204182.09</v>
      </c>
      <c r="J189" s="170"/>
      <c r="K189" s="84">
        <v>2959773.54</v>
      </c>
    </row>
    <row r="190" spans="1:11" ht="24" customHeight="1">
      <c r="A190" s="179" t="s">
        <v>335</v>
      </c>
      <c r="C190" s="1"/>
      <c r="D190" s="23"/>
      <c r="E190" s="23">
        <v>4473148.58</v>
      </c>
      <c r="F190" s="26"/>
      <c r="G190" s="84">
        <v>0</v>
      </c>
      <c r="H190" s="173"/>
      <c r="I190" s="84">
        <v>4473148.58</v>
      </c>
      <c r="J190" s="170"/>
      <c r="K190" s="84">
        <v>0</v>
      </c>
    </row>
    <row r="191" spans="1:11" ht="24" customHeight="1">
      <c r="A191" s="179"/>
      <c r="B191" s="1" t="s">
        <v>734</v>
      </c>
      <c r="C191" s="1"/>
      <c r="D191" s="23"/>
      <c r="E191" s="214">
        <f>SUM(E189:E190)</f>
        <v>4473148.58</v>
      </c>
      <c r="F191" s="26"/>
      <c r="G191" s="79">
        <f>SUM(G189:G190)</f>
        <v>0</v>
      </c>
      <c r="H191" s="173"/>
      <c r="I191" s="214">
        <f>SUM(I189:I190)</f>
        <v>15677330.67</v>
      </c>
      <c r="J191" s="170"/>
      <c r="K191" s="214">
        <f>SUM(K189:K190)</f>
        <v>2959773.54</v>
      </c>
    </row>
    <row r="192" spans="1:8" ht="24" customHeight="1">
      <c r="A192" s="16"/>
      <c r="B192" s="24" t="s">
        <v>657</v>
      </c>
      <c r="C192" s="1"/>
      <c r="D192" s="23"/>
      <c r="E192" s="1"/>
      <c r="F192" s="23"/>
      <c r="G192" s="1"/>
      <c r="H192" s="27"/>
    </row>
    <row r="193" spans="1:11" ht="24" customHeight="1">
      <c r="A193" s="24" t="s">
        <v>658</v>
      </c>
      <c r="B193" s="31"/>
      <c r="C193" s="1"/>
      <c r="D193" s="23"/>
      <c r="E193" s="1"/>
      <c r="F193" s="23"/>
      <c r="G193" s="1"/>
      <c r="H193" s="27"/>
      <c r="K193" s="16"/>
    </row>
    <row r="194" spans="1:11" ht="27" customHeight="1">
      <c r="A194" s="227" t="s">
        <v>457</v>
      </c>
      <c r="B194" s="227"/>
      <c r="C194" s="227"/>
      <c r="D194" s="227"/>
      <c r="E194" s="227"/>
      <c r="F194" s="227"/>
      <c r="G194" s="227"/>
      <c r="H194" s="227"/>
      <c r="I194" s="227"/>
      <c r="J194" s="227"/>
      <c r="K194" s="227"/>
    </row>
    <row r="195" spans="1:11" ht="27" customHeight="1">
      <c r="A195" s="24"/>
      <c r="B195" s="31"/>
      <c r="C195" s="1"/>
      <c r="D195" s="23"/>
      <c r="E195" s="1"/>
      <c r="F195" s="23"/>
      <c r="G195" s="1"/>
      <c r="H195" s="27"/>
      <c r="K195" s="16"/>
    </row>
    <row r="196" spans="1:8" ht="27" customHeight="1">
      <c r="A196" s="16"/>
      <c r="B196" s="24" t="s">
        <v>864</v>
      </c>
      <c r="C196" s="1"/>
      <c r="D196" s="23"/>
      <c r="E196" s="1"/>
      <c r="F196" s="23"/>
      <c r="G196" s="1"/>
      <c r="H196" s="27"/>
    </row>
    <row r="197" spans="1:8" ht="27" customHeight="1">
      <c r="A197" s="24" t="s">
        <v>259</v>
      </c>
      <c r="B197" s="24"/>
      <c r="C197" s="1"/>
      <c r="D197" s="23"/>
      <c r="E197" s="1"/>
      <c r="F197" s="23"/>
      <c r="G197" s="1"/>
      <c r="H197" s="27"/>
    </row>
    <row r="198" spans="1:8" ht="27" customHeight="1">
      <c r="A198" s="24" t="s">
        <v>258</v>
      </c>
      <c r="B198" s="31"/>
      <c r="C198" s="1"/>
      <c r="D198" s="23"/>
      <c r="E198" s="1"/>
      <c r="F198" s="23"/>
      <c r="G198" s="1"/>
      <c r="H198" s="27"/>
    </row>
    <row r="199" spans="1:11" ht="27" customHeight="1">
      <c r="A199" s="24"/>
      <c r="B199" s="31"/>
      <c r="C199" s="1"/>
      <c r="D199" s="23"/>
      <c r="E199" s="92"/>
      <c r="F199" s="107" t="s">
        <v>130</v>
      </c>
      <c r="G199" s="107"/>
      <c r="H199" s="85"/>
      <c r="I199" s="92"/>
      <c r="J199" s="107" t="s">
        <v>392</v>
      </c>
      <c r="K199" s="92"/>
    </row>
    <row r="200" spans="1:11" ht="27" customHeight="1">
      <c r="A200" s="24"/>
      <c r="B200" s="31"/>
      <c r="C200" s="1"/>
      <c r="D200" s="23"/>
      <c r="E200" s="213"/>
      <c r="F200" s="210" t="s">
        <v>836</v>
      </c>
      <c r="G200" s="65"/>
      <c r="H200" s="51"/>
      <c r="I200" s="213"/>
      <c r="J200" s="210" t="s">
        <v>836</v>
      </c>
      <c r="K200" s="65"/>
    </row>
    <row r="201" spans="1:11" ht="27" customHeight="1">
      <c r="A201" s="24" t="s">
        <v>732</v>
      </c>
      <c r="B201" s="31"/>
      <c r="C201" s="1"/>
      <c r="D201" s="23"/>
      <c r="E201" s="1"/>
      <c r="F201" s="23"/>
      <c r="G201" s="17"/>
      <c r="J201" s="39"/>
      <c r="K201" s="29"/>
    </row>
    <row r="202" spans="1:11" ht="27" customHeight="1">
      <c r="A202" s="182" t="s">
        <v>198</v>
      </c>
      <c r="C202" s="1"/>
      <c r="D202" s="23"/>
      <c r="E202" s="84">
        <v>0</v>
      </c>
      <c r="F202" s="23"/>
      <c r="G202" s="73">
        <v>517902.8</v>
      </c>
      <c r="H202" s="84"/>
      <c r="I202" s="84">
        <v>0</v>
      </c>
      <c r="J202" s="103"/>
      <c r="K202" s="74">
        <v>0</v>
      </c>
    </row>
    <row r="203" spans="1:8" ht="27" customHeight="1">
      <c r="A203" s="16"/>
      <c r="B203" s="24" t="s">
        <v>1</v>
      </c>
      <c r="C203" s="1"/>
      <c r="D203" s="23"/>
      <c r="E203" s="1"/>
      <c r="F203" s="23"/>
      <c r="G203" s="1"/>
      <c r="H203" s="27"/>
    </row>
    <row r="204" spans="1:8" ht="27" customHeight="1">
      <c r="A204" s="24" t="s">
        <v>2</v>
      </c>
      <c r="B204" s="31"/>
      <c r="C204" s="1"/>
      <c r="D204" s="23"/>
      <c r="E204" s="1"/>
      <c r="F204" s="23"/>
      <c r="G204" s="1"/>
      <c r="H204" s="27"/>
    </row>
    <row r="205" spans="1:8" ht="27" customHeight="1">
      <c r="A205" s="24" t="s">
        <v>3</v>
      </c>
      <c r="B205" s="31"/>
      <c r="C205" s="1"/>
      <c r="D205" s="23"/>
      <c r="E205" s="1"/>
      <c r="F205" s="23"/>
      <c r="G205" s="1"/>
      <c r="H205" s="27"/>
    </row>
    <row r="206" spans="1:8" ht="27" customHeight="1">
      <c r="A206" s="24" t="s">
        <v>50</v>
      </c>
      <c r="B206" s="31"/>
      <c r="C206" s="1"/>
      <c r="D206" s="23"/>
      <c r="E206" s="1"/>
      <c r="F206" s="23"/>
      <c r="G206" s="1"/>
      <c r="H206" s="27"/>
    </row>
    <row r="207" spans="1:13" ht="27" customHeight="1">
      <c r="A207" s="15" t="s">
        <v>865</v>
      </c>
      <c r="B207" s="15"/>
      <c r="C207" s="15"/>
      <c r="D207" s="15"/>
      <c r="E207" s="15"/>
      <c r="F207" s="15"/>
      <c r="G207" s="15"/>
      <c r="H207" s="15"/>
      <c r="I207" s="15"/>
      <c r="J207" s="15"/>
      <c r="L207" s="15"/>
      <c r="M207" s="15"/>
    </row>
    <row r="208" spans="1:13" ht="27" customHeight="1">
      <c r="A208" s="15" t="s">
        <v>866</v>
      </c>
      <c r="C208" s="15"/>
      <c r="D208" s="15"/>
      <c r="E208" s="15"/>
      <c r="F208" s="15"/>
      <c r="G208" s="15"/>
      <c r="H208" s="15"/>
      <c r="I208" s="15"/>
      <c r="J208" s="15"/>
      <c r="K208" s="23"/>
      <c r="L208" s="15"/>
      <c r="M208" s="15"/>
    </row>
    <row r="209" spans="1:13" ht="27" customHeight="1">
      <c r="A209" s="15" t="s">
        <v>867</v>
      </c>
      <c r="C209" s="15"/>
      <c r="D209" s="15"/>
      <c r="E209" s="15"/>
      <c r="F209" s="15"/>
      <c r="G209" s="15"/>
      <c r="H209" s="15"/>
      <c r="I209" s="15"/>
      <c r="J209" s="15"/>
      <c r="L209" s="15"/>
      <c r="M209" s="15"/>
    </row>
    <row r="210" spans="1:13" ht="27" customHeight="1">
      <c r="A210" s="15" t="s">
        <v>868</v>
      </c>
      <c r="C210" s="15"/>
      <c r="D210" s="15"/>
      <c r="E210" s="15"/>
      <c r="F210" s="15"/>
      <c r="G210" s="15"/>
      <c r="H210" s="15"/>
      <c r="I210" s="15"/>
      <c r="J210" s="15"/>
      <c r="L210" s="15"/>
      <c r="M210" s="15"/>
    </row>
    <row r="211" spans="1:13" ht="27" customHeight="1">
      <c r="A211" s="15" t="s">
        <v>663</v>
      </c>
      <c r="C211" s="15"/>
      <c r="D211" s="15"/>
      <c r="E211" s="15"/>
      <c r="F211" s="15"/>
      <c r="G211" s="15"/>
      <c r="H211" s="15"/>
      <c r="I211" s="15"/>
      <c r="J211" s="15"/>
      <c r="L211" s="15"/>
      <c r="M211" s="15"/>
    </row>
    <row r="212" spans="1:13" ht="27" customHeight="1">
      <c r="A212" s="15" t="s">
        <v>664</v>
      </c>
      <c r="C212" s="15"/>
      <c r="D212" s="15"/>
      <c r="E212" s="15"/>
      <c r="F212" s="15"/>
      <c r="G212" s="15"/>
      <c r="H212" s="15"/>
      <c r="I212" s="15"/>
      <c r="J212" s="15"/>
      <c r="L212" s="15"/>
      <c r="M212" s="15"/>
    </row>
    <row r="213" spans="1:11" ht="27" customHeight="1">
      <c r="A213" s="15"/>
      <c r="B213" s="31"/>
      <c r="C213" s="1"/>
      <c r="D213" s="23"/>
      <c r="E213" s="1"/>
      <c r="F213" s="23"/>
      <c r="G213" s="73"/>
      <c r="H213" s="84"/>
      <c r="I213" s="84"/>
      <c r="J213" s="103"/>
      <c r="K213" s="74"/>
    </row>
    <row r="214" spans="1:11" ht="27" customHeight="1">
      <c r="A214" s="24"/>
      <c r="B214" s="31"/>
      <c r="C214" s="1"/>
      <c r="D214" s="23"/>
      <c r="E214" s="1"/>
      <c r="F214" s="23"/>
      <c r="G214" s="73"/>
      <c r="H214" s="84"/>
      <c r="I214" s="84"/>
      <c r="J214" s="103"/>
      <c r="K214" s="74"/>
    </row>
    <row r="215" spans="1:11" ht="27" customHeight="1">
      <c r="A215" s="73"/>
      <c r="B215" s="152"/>
      <c r="C215" s="152"/>
      <c r="D215" s="23"/>
      <c r="E215" s="1"/>
      <c r="F215" s="23"/>
      <c r="G215" s="73"/>
      <c r="H215" s="84"/>
      <c r="I215" s="84"/>
      <c r="J215" s="103"/>
      <c r="K215" s="74"/>
    </row>
    <row r="216" spans="1:11" ht="27" customHeight="1">
      <c r="A216" s="73"/>
      <c r="B216" s="152"/>
      <c r="C216" s="152"/>
      <c r="D216" s="23"/>
      <c r="E216" s="1"/>
      <c r="F216" s="23"/>
      <c r="G216" s="73"/>
      <c r="H216" s="84"/>
      <c r="I216" s="84"/>
      <c r="J216" s="103"/>
      <c r="K216" s="74"/>
    </row>
  </sheetData>
  <sheetProtection password="CC7A" sheet="1" objects="1" scenarios="1"/>
  <mergeCells count="7">
    <mergeCell ref="A194:K194"/>
    <mergeCell ref="A91:K91"/>
    <mergeCell ref="A159:K159"/>
    <mergeCell ref="A1:K1"/>
    <mergeCell ref="A33:K33"/>
    <mergeCell ref="A126:K126"/>
    <mergeCell ref="A64:K64"/>
  </mergeCells>
  <printOptions/>
  <pageMargins left="0.64" right="0.19" top="0.57" bottom="0.47" header="0.29" footer="0.4"/>
  <pageSetup horizontalDpi="180" verticalDpi="18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</dc:creator>
  <cp:keywords/>
  <dc:description/>
  <cp:lastModifiedBy>kok</cp:lastModifiedBy>
  <cp:lastPrinted>2005-08-17T09:27:02Z</cp:lastPrinted>
  <dcterms:created xsi:type="dcterms:W3CDTF">1998-10-03T06:02:10Z</dcterms:created>
  <dcterms:modified xsi:type="dcterms:W3CDTF">2005-11-01T06:50:18Z</dcterms:modified>
  <cp:category/>
  <cp:version/>
  <cp:contentType/>
  <cp:contentStatus/>
</cp:coreProperties>
</file>