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75" windowWidth="10875" windowHeight="6450" activeTab="0"/>
  </bookViews>
  <sheets>
    <sheet name="งบ" sheetId="1" r:id="rId1"/>
    <sheet name="หมายเหตุ" sheetId="2" r:id="rId2"/>
    <sheet name="หมายเหตุหน้า10" sheetId="3" r:id="rId3"/>
    <sheet name="ส่วนเปลี่ยนแปลง" sheetId="4" r:id="rId4"/>
    <sheet name="กระแสเงินสด" sheetId="5" r:id="rId5"/>
  </sheets>
  <definedNames>
    <definedName name="_xlnm.Print_Area" localSheetId="4">'กระแสเงินสด'!$A$1:$P$73</definedName>
    <definedName name="_xlnm.Print_Area" localSheetId="0">'งบ'!$A$1:$O$140</definedName>
    <definedName name="_xlnm.Print_Area" localSheetId="2">'หมายเหตุหน้า10'!$A$1:$N$66</definedName>
    <definedName name="Z_B05C2897_2CA0_4BCE_B016_E16009759EB6_.wvu.Cols" localSheetId="4" hidden="1">'กระแสเงินสด'!$K:$K</definedName>
    <definedName name="Z_B05C2897_2CA0_4BCE_B016_E16009759EB6_.wvu.Cols" localSheetId="0" hidden="1">'งบ'!$M:$O</definedName>
    <definedName name="Z_B05C2897_2CA0_4BCE_B016_E16009759EB6_.wvu.Cols" localSheetId="1" hidden="1">'หมายเหตุ'!$L:$P</definedName>
    <definedName name="Z_B05C2897_2CA0_4BCE_B016_E16009759EB6_.wvu.Cols" localSheetId="2" hidden="1">'หมายเหตุหน้า10'!$L:$M</definedName>
    <definedName name="Z_B05C2897_2CA0_4BCE_B016_E16009759EB6_.wvu.PrintArea" localSheetId="4" hidden="1">'กระแสเงินสด'!$A$1:$P$73</definedName>
    <definedName name="Z_B05C2897_2CA0_4BCE_B016_E16009759EB6_.wvu.PrintArea" localSheetId="0" hidden="1">'งบ'!$A$1:$O$140</definedName>
    <definedName name="Z_B05C2897_2CA0_4BCE_B016_E16009759EB6_.wvu.PrintArea" localSheetId="2" hidden="1">'หมายเหตุหน้า10'!$A$1:$N$66</definedName>
  </definedNames>
  <calcPr fullCalcOnLoad="1"/>
</workbook>
</file>

<file path=xl/sharedStrings.xml><?xml version="1.0" encoding="utf-8"?>
<sst xmlns="http://schemas.openxmlformats.org/spreadsheetml/2006/main" count="518" uniqueCount="394">
  <si>
    <t>2.  รายการที่ไม่กระทบเงินสด</t>
  </si>
  <si>
    <t>บาท</t>
  </si>
  <si>
    <t>รวมรายได้</t>
  </si>
  <si>
    <t>รวมค่าใช้จ่าย</t>
  </si>
  <si>
    <t>หมายเหตุประกอบงบการเงินเป็นส่วนหนึ่งของงบการเงินนี้</t>
  </si>
  <si>
    <t>สินทรัพย์หมุนเวียน</t>
  </si>
  <si>
    <t xml:space="preserve">     สินทรัพย์หมุนเวียนอื่น</t>
  </si>
  <si>
    <t xml:space="preserve">     รวมสินทรัพย์หมุนเวียน</t>
  </si>
  <si>
    <t>รวมสินทรัพย์</t>
  </si>
  <si>
    <t>หนี้สินหมุนเวียน</t>
  </si>
  <si>
    <t>ส่วนของผู้ถือหุ้น</t>
  </si>
  <si>
    <t xml:space="preserve">    </t>
  </si>
  <si>
    <t xml:space="preserve">    ทุนเรือนหุ้น</t>
  </si>
  <si>
    <t>รวมหนี้สินและส่วนของผู้ถือหุ้น</t>
  </si>
  <si>
    <t>เงินสด</t>
  </si>
  <si>
    <t>รวม</t>
  </si>
  <si>
    <t>งบดุล</t>
  </si>
  <si>
    <t>สินทรัพย์</t>
  </si>
  <si>
    <t xml:space="preserve"> -  2  -</t>
  </si>
  <si>
    <t>หนี้สินและส่วนของผู้ถือหุ้น</t>
  </si>
  <si>
    <t>หมายเหตุประกอบงบการเงิน</t>
  </si>
  <si>
    <t>รายงานของผู้สอบบัญชีและงบการเงิน</t>
  </si>
  <si>
    <t xml:space="preserve">            ทุนจดทะเบียน</t>
  </si>
  <si>
    <t>งบกำไรขาดทุน</t>
  </si>
  <si>
    <t>งบแสดงการเปลี่ยนแปลงในส่วนของผู้ถือหุ้น</t>
  </si>
  <si>
    <t>หุ้นสามัญ</t>
  </si>
  <si>
    <t xml:space="preserve">       ค่าใช้จ่ายในการขายและบริหาร</t>
  </si>
  <si>
    <t xml:space="preserve">  -  2  -</t>
  </si>
  <si>
    <t>รายได้</t>
  </si>
  <si>
    <t>ค่าใช้จ่าย</t>
  </si>
  <si>
    <t>กำไรต่อหุ้นขั้นพื้นฐาน</t>
  </si>
  <si>
    <t>ดอกเบี้ยจ่าย</t>
  </si>
  <si>
    <t>หมายเหตุ</t>
  </si>
  <si>
    <t>3</t>
  </si>
  <si>
    <t>4</t>
  </si>
  <si>
    <t>20    ปี</t>
  </si>
  <si>
    <t>5    ปี</t>
  </si>
  <si>
    <t>เงินฝากกระแสรายวัน</t>
  </si>
  <si>
    <t>เงินฝากออมทรัพย์</t>
  </si>
  <si>
    <t>ลูกหนี้การค้า</t>
  </si>
  <si>
    <t>หัก  ค่าเผื่อหนี้สงสัยจะสูญ</t>
  </si>
  <si>
    <t>4.  ลูกหนี้การค้า - สุทธิ ประกอบด้วย</t>
  </si>
  <si>
    <t>5.  สินค้าคงเหลือ ประกอบด้วย</t>
  </si>
  <si>
    <t>สินค้าสำเร็จรูป</t>
  </si>
  <si>
    <t>วัตถุดิบ</t>
  </si>
  <si>
    <t xml:space="preserve">บรรจุภัณฑ์   </t>
  </si>
  <si>
    <t>ยอดคงเหลือ</t>
  </si>
  <si>
    <t>ณ วันที่</t>
  </si>
  <si>
    <t>รายการที่จำหน่าย</t>
  </si>
  <si>
    <t>และโอน</t>
  </si>
  <si>
    <t>ราคาทุน</t>
  </si>
  <si>
    <t>หัก  ค่าเสื่อมราคาสะสม</t>
  </si>
  <si>
    <t xml:space="preserve">          ที่ดิน</t>
  </si>
  <si>
    <t xml:space="preserve">          อาคารโรงงาน</t>
  </si>
  <si>
    <t xml:space="preserve">          เครื่องจักรและอุปกรณ์</t>
  </si>
  <si>
    <t xml:space="preserve">          อุปกรณ์ห้องทดลอง</t>
  </si>
  <si>
    <t xml:space="preserve">          เครื่องตกแต่งโรงงาน</t>
  </si>
  <si>
    <t xml:space="preserve">          เครื่องใช้สำนักงานโรงงาน</t>
  </si>
  <si>
    <t xml:space="preserve">       รายได้จากการขาย</t>
  </si>
  <si>
    <t xml:space="preserve">       รายได้อื่น</t>
  </si>
  <si>
    <t xml:space="preserve">       ต้นทุนขาย</t>
  </si>
  <si>
    <t>ภาษีเงินได้นิติบุคคล</t>
  </si>
  <si>
    <t>กำไรสุทธิ</t>
  </si>
  <si>
    <t xml:space="preserve">       กำไรสุทธิ</t>
  </si>
  <si>
    <t>กำไรสะสม</t>
  </si>
  <si>
    <t>จัดสรรแล้ว</t>
  </si>
  <si>
    <t>ยังไม่ได้จัดสรร</t>
  </si>
  <si>
    <t>5</t>
  </si>
  <si>
    <t>6</t>
  </si>
  <si>
    <t xml:space="preserve">     ลูกหนี้การค้า - สุทธิ</t>
  </si>
  <si>
    <t xml:space="preserve">     สินค้าคงเหลือ</t>
  </si>
  <si>
    <t xml:space="preserve">     เจ้าหนี้การค้า</t>
  </si>
  <si>
    <t xml:space="preserve">     ภาษีเงินได้นิติบุคคลค้างจ่าย</t>
  </si>
  <si>
    <t>7</t>
  </si>
  <si>
    <t>8</t>
  </si>
  <si>
    <t xml:space="preserve">     กำไรสะสม</t>
  </si>
  <si>
    <t xml:space="preserve">            จัดสรรแล้ว</t>
  </si>
  <si>
    <t xml:space="preserve">                    สำรองตามกฎหมาย</t>
  </si>
  <si>
    <t xml:space="preserve">            ยังไม่ได้จัดสรร</t>
  </si>
  <si>
    <t xml:space="preserve">  -  3  -</t>
  </si>
  <si>
    <t xml:space="preserve">  -  4  -</t>
  </si>
  <si>
    <t xml:space="preserve">  -  5  -</t>
  </si>
  <si>
    <t>ลูกหนี้การค้า - สุทธิ</t>
  </si>
  <si>
    <t xml:space="preserve">     หนี้สินหมุนเวียนอื่น</t>
  </si>
  <si>
    <t>กำไรก่อนดอกเบี้ยจ่ายและภาษีเงินได้นิติบุคคล</t>
  </si>
  <si>
    <t xml:space="preserve">          รถยนต์</t>
  </si>
  <si>
    <t xml:space="preserve">บาท </t>
  </si>
  <si>
    <t>ทุนเรือนหุ้นที่ออกและชำระแล้ว</t>
  </si>
  <si>
    <t xml:space="preserve">       หุ้นสามัญ</t>
  </si>
  <si>
    <t>สำรองตามกฎหมาย</t>
  </si>
  <si>
    <t xml:space="preserve">     ที่ดิน อาคารและอุปกรณ์ - สุทธิ</t>
  </si>
  <si>
    <t xml:space="preserve">     รวมสินทรัพย์ไม่หมุนเวียน</t>
  </si>
  <si>
    <t>สินทรัพย์ไม่หมุนเวียน</t>
  </si>
  <si>
    <t xml:space="preserve">     สินทรัพย์ไม่หมุนเวียนอื่น</t>
  </si>
  <si>
    <t xml:space="preserve">     เงินกู้ยืมระยะสั้นจากบุคคลที่เกี่ยวข้องกัน</t>
  </si>
  <si>
    <t>9</t>
  </si>
  <si>
    <t xml:space="preserve">            ทุนที่ออกและชำระแล้ว</t>
  </si>
  <si>
    <t xml:space="preserve">                    หุ้นสามัญ 600,000 หุ้น มูลค่าหุ้นละ 100 บาท</t>
  </si>
  <si>
    <t>2.  สรุปนโยบายการบัญชีที่สำคัญ</t>
  </si>
  <si>
    <t>2.2   เงินสดและรายการเทียบเท่าเงินสด</t>
  </si>
  <si>
    <t>2.3   ค่าเผื่อหนี้สงสัยจะสูญ</t>
  </si>
  <si>
    <t>2.4   การตีราคาสินค้าคงเหลือ</t>
  </si>
  <si>
    <t>2.6   รายการที่เป็นเงินตราต่างประเทศ</t>
  </si>
  <si>
    <t>2.7   การด้อยค่าของสินทรัพย์</t>
  </si>
  <si>
    <t xml:space="preserve">2.8   ภาษีเงินได้นิติบุคคล         </t>
  </si>
  <si>
    <t>2.9   กำไรต่อหุ้นขั้นพื้นฐาน</t>
  </si>
  <si>
    <t>2.10  การประมาณการ</t>
  </si>
  <si>
    <t xml:space="preserve">        บริษัทฯ แสดงราคาสินทรัพย์ในราคาทุนหักด้วยค่าเสื่อมราคาสะสม</t>
  </si>
  <si>
    <t xml:space="preserve">        บริษัทฯ คำนวณค่าเสื่อมราคาสินทรัพย์โดยวิธีเส้นตรงตามอายุการใช้งานโดยประมาณของสินทรัพย์ ดังนี้</t>
  </si>
  <si>
    <t xml:space="preserve">        บริษัทฯ บันทึกภาษีเงินได้นิติบุคคลตามจำนวนภาษีเงินได้ที่จะต้องจ่ายในแต่ละงวดบัญชี</t>
  </si>
  <si>
    <t>ตั๋วเงินรับ</t>
  </si>
  <si>
    <t>6.  สินทรัพย์หมุนเวียนอื่น  ประกอบด้วย</t>
  </si>
  <si>
    <t>อื่นๆ</t>
  </si>
  <si>
    <t>7.  ที่ดิน อาคารและอุปกรณ์ - สุทธิ  ประกอบด้วย</t>
  </si>
  <si>
    <t xml:space="preserve">          เครื่องตกแต่งและติดตั้ง</t>
  </si>
  <si>
    <t>อื่น ๆ</t>
  </si>
  <si>
    <t xml:space="preserve">         บริษัท ที โอ เอ เพ้นท์ (ประเทศไทย) จำกัด</t>
  </si>
  <si>
    <t>หัก   ค่าเผื่อหนี้สงสัยจะสูญ</t>
  </si>
  <si>
    <t>สุทธิ</t>
  </si>
  <si>
    <t>สินทรัพย์หมุนเวียนอื่น</t>
  </si>
  <si>
    <t xml:space="preserve">         เงินทดรองจ่ายแก่ผู้ถือหุ้น</t>
  </si>
  <si>
    <t>เจ้าหนี้การค้า</t>
  </si>
  <si>
    <t>(หน่วย : บาท)</t>
  </si>
  <si>
    <t>ทำความสะอาด</t>
  </si>
  <si>
    <t>กำจัดแมลง</t>
  </si>
  <si>
    <t>รักษาเนื้อไม้</t>
  </si>
  <si>
    <t xml:space="preserve">  -  6  -</t>
  </si>
  <si>
    <t xml:space="preserve">  -  7  -</t>
  </si>
  <si>
    <t>2.1   การรับรู้รายได้และค่าใช้จ่าย</t>
  </si>
  <si>
    <t xml:space="preserve">       ขาย</t>
  </si>
  <si>
    <t>งบดุล (ต่อ)</t>
  </si>
  <si>
    <t xml:space="preserve">     เงินสดและรายการเทียบเท่าเงินสด</t>
  </si>
  <si>
    <t>10</t>
  </si>
  <si>
    <t>11</t>
  </si>
  <si>
    <t>จำนวนรายของลูกหนี้ค้างชำระ</t>
  </si>
  <si>
    <t>ค่าใช้จ่ายจ่ายล่วงหน้า</t>
  </si>
  <si>
    <t xml:space="preserve">          เครื่องใช้สำนักงาน</t>
  </si>
  <si>
    <t>8.  เงินให้กู้ยืมแก่สหกรณ์</t>
  </si>
  <si>
    <t>9.  สินทรัพย์ไม่หมุนเวียนอื่น  ประกอบด้วย</t>
  </si>
  <si>
    <t>ค่าใช้จ่ายค้างจ่าย</t>
  </si>
  <si>
    <t xml:space="preserve">อื่น ๆ </t>
  </si>
  <si>
    <t>14.  เงินกองทุนสำรองเลี้ยงชีพพนักงาน</t>
  </si>
  <si>
    <t xml:space="preserve">     เงินให้กู้ยืมแก่สหกรณ์</t>
  </si>
  <si>
    <t>12</t>
  </si>
  <si>
    <t>งบกระแสเงินสด</t>
  </si>
  <si>
    <t>กระแสเงินสดจากกิจกรรมดำเนินงาน</t>
  </si>
  <si>
    <t>ค่าเสื่อมราคา</t>
  </si>
  <si>
    <t>สินทรัพย์ไม่หมุนเวียนอื่น</t>
  </si>
  <si>
    <t xml:space="preserve">หนี้สินหมุนเวียนอื่น </t>
  </si>
  <si>
    <t>เงินสดสุทธิได้มา(ใช้ไป)จากกิจกรรมดำเนินงาน</t>
  </si>
  <si>
    <t>กระแสเงินสดจากกิจกรรมลงทุน</t>
  </si>
  <si>
    <t>เงินสดสุทธิได้มา(ใช้ไป)จากกิจกรรมลงทุน</t>
  </si>
  <si>
    <t>งบกระแสเงินสด (ต่อ)</t>
  </si>
  <si>
    <t>กระแสเงินสดจากกิจกรรมจัดหาเงิน</t>
  </si>
  <si>
    <t>เงินสดสุทธิได้มา(ใช้ไป)จากกิจกรรมจัดหาเงิน</t>
  </si>
  <si>
    <t>เงินสดและรายการเทียบเท่าเงินสดเพิ่มขึ้น(ลดลง)สุทธิ</t>
  </si>
  <si>
    <t>ข้อมูลกระแสเงินสดเปิดเผยเพิ่มเติม</t>
  </si>
  <si>
    <t>และหนี้สินดำเนินงาน</t>
  </si>
  <si>
    <t>สินค้าคงเหลือ</t>
  </si>
  <si>
    <t>ซื้อที่ดิน อาคารและอุปกรณ์</t>
  </si>
  <si>
    <t>เงินกู้ยืมระยะสั้นจากบุคคลที่เกี่ยวข้องกันเพิ่มขึ้น (ลดลง)</t>
  </si>
  <si>
    <t>เงินสดและรายการเทียบเท่าเงินสด ณ วันที่ 1 มกราคม</t>
  </si>
  <si>
    <t>-  2  -</t>
  </si>
  <si>
    <t>สถานภาพลูกหนี้</t>
  </si>
  <si>
    <t>ร้อยละของการตั้งค่าเผื่อหนี้สงสัยจะสูญ</t>
  </si>
  <si>
    <t>ไม่ค้างชำระ</t>
  </si>
  <si>
    <t>ค้างชำระ 1-30 วัน</t>
  </si>
  <si>
    <t>ค้างชำระ 31-60 วัน</t>
  </si>
  <si>
    <t>ค้างชำระ 61-90 วัน</t>
  </si>
  <si>
    <t>ค้างชำระ 91 วันขึ้นไป</t>
  </si>
  <si>
    <t>3.  เงินสดและรายการเทียบเท่าเงินสด ประกอบด้วย</t>
  </si>
  <si>
    <t>กำหนดไว้ ดังนี้</t>
  </si>
  <si>
    <t xml:space="preserve">       มากกว่า 3 เดือนถึง 6 เดือน</t>
  </si>
  <si>
    <t xml:space="preserve">       มากกว่า 6 เดือน ถึง 12 เดือน</t>
  </si>
  <si>
    <t xml:space="preserve">       มากกว่า 12 เดือนขึ้นไป</t>
  </si>
  <si>
    <t>10.  เงินเบิกเกินบัญชีและเงินกู้ยืมระยะสั้นจากสถาบันการเงิน ประกอบด้วย</t>
  </si>
  <si>
    <t>เงินกู้ยืมระยะสั้นจากกรรมการและผู้ถือหุ้น</t>
  </si>
  <si>
    <t>ส่วนลดค้างจ่าย</t>
  </si>
  <si>
    <t>ดอกเบี้ยเงินกู้ยืมจากกรรมการและผู้ถือหุ้นค้างจ่าย</t>
  </si>
  <si>
    <t>ค่าที่ปรึกษา</t>
  </si>
  <si>
    <t>เบี้ยประชุมกรรมการ</t>
  </si>
  <si>
    <t xml:space="preserve">  - 9  -</t>
  </si>
  <si>
    <t xml:space="preserve">     เงินเบิกเกินบัญชีและเงินกู้ยืมระยะสั้นจากสถาบันการเงิน</t>
  </si>
  <si>
    <t>กำไรจากการดำเนินงานก่อนการเปลี่ยนแปลงของสินทรัพย์</t>
  </si>
  <si>
    <t>เงินเบิกเกินบัญชีและเงินกู้ยืมระยะสั้นจากสถาบันการเงินเพิ่มขึ้น(ลดลง)</t>
  </si>
  <si>
    <t xml:space="preserve">        บริษัทฯ มีลูกหนี้การค้า ที่ค้างชำระเกินกำหนดระยะเวลา ซึ่งสามารถจัดประเภทตามอายุหนี้ที่ค้างชำระเกิน</t>
  </si>
  <si>
    <t>ภาษีเงินได้นิติบุคคลค้างจ่าย</t>
  </si>
  <si>
    <t>หนี้สงสัยจะสูญ</t>
  </si>
  <si>
    <t>โบนัสกรรมการ</t>
  </si>
  <si>
    <t>เงินสดจ่ายเงินปันผล</t>
  </si>
  <si>
    <t xml:space="preserve">       บริษัทฯ   มีรายการบัญชีกับบุคคลและกิจการที่เกี่ยวข้องกัน  ผลของรายการดังกล่าวแสดงไว้ในงบการเงินตามมูลฐานที่</t>
  </si>
  <si>
    <t>หรือเพื่อการค้า</t>
  </si>
  <si>
    <t xml:space="preserve">          บริษัทฯ  ไม่มีนโยบายที่จะประกอบธุรกรรมเครื่องมือทางการเงินนอกงบดุลที่เป็นตราสารอนุพันธ์  เพื่อการเก็งกำไร </t>
  </si>
  <si>
    <t>หนี้สินทางการเงินแต่ละประเภท ได้เปิดเผยไว้แล้วในหมายเหตุประกอบงบการเงินข้อ 2</t>
  </si>
  <si>
    <t>อย่างเป็นสาระสำคัญจากการเก็บเงินจากลูกหนี้การค้า</t>
  </si>
  <si>
    <t>แต่ละราย และมีการติดตามการชำระเงินของลูกหนี้การค้าอย่างใกล้ชิด ณ ปัจจุบันบริษัทฯคาดว่าจะไม่ได้รับความเสียหาย</t>
  </si>
  <si>
    <t xml:space="preserve">          บริษัทฯ อาจมีความเสี่ยงจากอัตราดอกเบี้ยของเงินที่บริษัทฯ กู้ยืมจากสถาบันการเงิน  เนื่องจากสัญญาส่วนใหญ่จะ</t>
  </si>
  <si>
    <t xml:space="preserve">          รายละเอียดของนโยบายการบัญชีที่สำคัญ  วิธีการที่ใช้ซึ่งรวมถึงเกณฑ์ในการรับรู้และค่าใช้จ่ายเกี่ยวกับสินทรัพย์และ</t>
  </si>
  <si>
    <t xml:space="preserve">          บริษัทให้สินเชื่อทางการค้าแก่ลูกค้าที่ซื้อขายกันเป็นปกติทางการค้า       ภายหลังที่ได้กำหนดวงเงินสินเชื่อแก่ลูกค้า</t>
  </si>
  <si>
    <t>31 ธันวาคม 2546</t>
  </si>
  <si>
    <t>11.  เงินกู้ยืมระยะสั้นจากบุคคลที่เกี่ยวข้องกัน</t>
  </si>
  <si>
    <t>12.  หนี้สินหมุนเวียนอื่น ประกอบด้วย</t>
  </si>
  <si>
    <t>ดอกเบี้ยจ่ายเงินกู้ยืมจากกรรมการ</t>
  </si>
  <si>
    <t xml:space="preserve">     รวมหนี้สินหมุนเวียน</t>
  </si>
  <si>
    <t>หนี้สินไม่หมุนเวียน</t>
  </si>
  <si>
    <t xml:space="preserve">     รวมหนี้สินไม่หมุนเวียน</t>
  </si>
  <si>
    <t>ค่าโฆษณาค้างจ่าย</t>
  </si>
  <si>
    <t>หัก  ส่วนของหนี้สินระยะยาวที่ถึงกำหนดชำระภายในหนึ่งปี</t>
  </si>
  <si>
    <t>13</t>
  </si>
  <si>
    <t xml:space="preserve">               รวมหนี้สิน</t>
  </si>
  <si>
    <t xml:space="preserve">               รวมส่วนของผู้ถือหุ้น</t>
  </si>
  <si>
    <t>บวก  งานระหว่างก่อสร้าง-อาคารโรงงาน</t>
  </si>
  <si>
    <t>ค่าเช่า</t>
  </si>
  <si>
    <t>ที่ดิน อาคาร และอุปกรณ์</t>
  </si>
  <si>
    <t xml:space="preserve">         ซื้อที่ดิน</t>
  </si>
  <si>
    <t xml:space="preserve">          สินทรัพย์ทางการเงินที่แสดงในงบดุล ประกอบด้วย เงินสดและรายการเทียบเท่าเงินสด ลูกหนี้การค้า  หนี้สินทาง  </t>
  </si>
  <si>
    <t>เงินกู้ยืมระยะสั้นจากสถาบันการเงิน - ทรัสต์รีซีท</t>
  </si>
  <si>
    <t xml:space="preserve">การเปลี่ยนแปลงในส่วนประกอบของหนี้สินดำเนินงานเพิ่มขึ้น(ลดลง) </t>
  </si>
  <si>
    <t xml:space="preserve">การเปลี่ยนแปลงในส่วนประกอบของสินทรัพย์ดำเนินงาน(เพิ่มขึ้น)ลดลง </t>
  </si>
  <si>
    <t xml:space="preserve">  -  8  -</t>
  </si>
  <si>
    <t xml:space="preserve">     ค่าโฆษณาค้างจ่าย</t>
  </si>
  <si>
    <t>ได้ตกลงร่วมกัน โดยรายการบัญชีที่สำคัญระหว่างบุคคลและกิจการที่เกี่ยวข้องกันในระหว่างปีมีดังนี้</t>
  </si>
  <si>
    <t xml:space="preserve">กำหนดอัตราดอกเบี้ยลอยตัว   หากอัตราดอกเบี้ยเปลี่ยนแปลงอาจส่งผลกระทบต่อบริษัทฯได้ ข้อมูลเกี่ยวกับอัตราดอกเบี้ย      </t>
  </si>
  <si>
    <t>เงินปันผลจ่าย</t>
  </si>
  <si>
    <t xml:space="preserve">     ส่วนของหนี้สินระยะยาวที่ถึงกำหนดชำระภายในหนึ่งปี               </t>
  </si>
  <si>
    <t xml:space="preserve">       งบการเงินนี้แสดงรายการตามประกาศของกรมพัฒนาธุรกิจการค้าโดยกระทรวงพาณิชย์    ลงวันที่  14  กันยายน  </t>
  </si>
  <si>
    <t>2544  เรื่อง กำหนดรายการย่อที่ต้องมีในงบการเงิน และได้จัดทำตามหลักการบัญชีที่รับรองทั่วไปตามพระราชบัญญัติ</t>
  </si>
  <si>
    <t>การบัญชีปี  2543</t>
  </si>
  <si>
    <t xml:space="preserve">        นโยบายการบัญชีเป็นไปตามมาตรฐานการบัญชีที่ออกโดยสมาคมนักบัญชีและผู้สอบบัญชีรับอนุญาตแห่งประเทศ</t>
  </si>
  <si>
    <t xml:space="preserve">ไทย ที่ประกาศใช้แล้ว โดยคณะกรรมการควบคุมการประกอบวิชาชีพสอบบัญชี  (ก.บช.) </t>
  </si>
  <si>
    <t xml:space="preserve">        บริษัทฯ รับรู้รายได้จากการขายเมื่อส่งมอบสินค้าให้แก่ลูกค้าโดยหักสินค้ารับคืนและส่วนลด รายได้อื่นและค่าใช้จ่าย</t>
  </si>
  <si>
    <t>รับรู้ตามเกณฑ์คงค้าง</t>
  </si>
  <si>
    <t xml:space="preserve">        เงินสดและรายการเทียบเท่าเงินสด หมายถึง  เงินสด และเงินฝากสถาบันการเงิน  ซึ่งถึงกำหนดรับคืนภายในระยะ</t>
  </si>
  <si>
    <t>เวลาไม่เกิน 3 เดือน และไม่ติดภาระผูกพัน</t>
  </si>
  <si>
    <t xml:space="preserve">        บริษัทฯ  ตีราคาสินค้าคงเหลือในราคาทุน  หรือมูลค่าสุทธิที่จะได้รับ   แล้วแต่อย่างใดจะต่ำกว่า   ราคาทุนใช้วิธี</t>
  </si>
  <si>
    <t>เข้าก่อน-ออกก่อน  (FIFO)</t>
  </si>
  <si>
    <t xml:space="preserve">       บริษัทฯ   ตั้งค่าเผื่อหนี้สงสัยจะสูญ  โดยพิจารณาจากระยะเวลาค้างชำระของลูกหนี้การค้า  โดยกำหนดอัตราการตั้ง</t>
  </si>
  <si>
    <t xml:space="preserve">                       อาคารโรงงาน</t>
  </si>
  <si>
    <t xml:space="preserve">                       เครื่องจักรและอุปกรณ์</t>
  </si>
  <si>
    <t xml:space="preserve">                       เครื่องตกแต่งและอุปกรณ์</t>
  </si>
  <si>
    <t xml:space="preserve">                       ยานพาหนะ</t>
  </si>
  <si>
    <t xml:space="preserve">        บริษัทฯ บันทึกรายการที่เป็นเงินตราต่างประเทศเป็นเงินบาทในอัตราแลกเปลี่ยน ณ วันที่เกิดรายการ ยอดคงเหลือ</t>
  </si>
  <si>
    <t>ของบัญชีที่เป็นเงินตราต่างประเทศ ณ วันที่ในงบดุลแปลงค่าเป็นเงินบาทด้วยอัตราแลกเปลี่ยน ณ วันนั้น เว้นแต่รายการ</t>
  </si>
  <si>
    <t>ที่ได้ตกลงอัตราแลกเปลี่ยนล่วงหน้ากับธนาคารจะใช้อัตราที่ตกลงกันนั้นแทน</t>
  </si>
  <si>
    <t>ตัวตนต่างๆ   เมื่อมีข้อบ่งชี้ว่าราคาตามบัญชีของสินทรัพย์ดังกล่าวสูงกว่ามูลค่าที่คาดว่าจะได้รับคืน  โดยที่การประเมิน</t>
  </si>
  <si>
    <t>จะพิจารณาแต่ละรายการหรือพิจารณาจากหน่วยสินทรัพย์ที่ก่อให้เกิดเงินสดแล้วแต่กรณี</t>
  </si>
  <si>
    <t>รายการที่เพิ่มขึ้น</t>
  </si>
  <si>
    <t>ที่ดิน อาคารและอุปกรณ์ - สุทธิ</t>
  </si>
  <si>
    <t xml:space="preserve">       บริษัทฯ ได้จัดตั้งกองทุนสำรองเลี้ยงชีพพนักงาน สำหรับพนักงานทุกคนตามระเบียบกองทุน   พนักงานจ่าย เงิน</t>
  </si>
  <si>
    <t xml:space="preserve">       ตามรายงานการประชุมคณะกรรมการบริษัท ครั้งที่ 2/2546 เมื่อวันที่ 2 มิถุนายน 2546 ได้อนุมัติให้จ่ายเงินปันผล</t>
  </si>
  <si>
    <t>ระหว่างกาลในอัตราหุ้นละ 20 บาท สำหรับหุ้นสามัญ 600,000 หุ้น รวมเป็นเงิน 12 ล้านบาท สำหรับผลการดำเนินงาน</t>
  </si>
  <si>
    <t xml:space="preserve">       ตามรายงานการประชุมคณะกรรมการบริษัท  ครั้งที่  3/2546  เมื่อวันที่  27  สิงหาคม  2546   ได้อนุมัติให้จ่ายเงิน</t>
  </si>
  <si>
    <t>ปันผลระหว่างกาลในอัตราหุ้นละ 30 บาท  สำหรับหุ้นสามัญ 600,000 หุ้น รวมเป็นเงิน 18  ล้านบาท  สำหรับผลการ</t>
  </si>
  <si>
    <t>ดำเนินงานปี 2546</t>
  </si>
  <si>
    <t xml:space="preserve">        บริษัทฯ  จะพิจารณาการด้อยค่าของสินทรัพย์ประเภท ที่ดิน,  อาคารและอุปกรณ์,   เงินลงทุนและสินทรัพย์ที่ไม่มี</t>
  </si>
  <si>
    <t xml:space="preserve">        ในกรณีที่ราคาตามบัญชีของสินทรัพย์สูงกว่ามูลค่าที่คาดว่าจะได้รับคืน บริษัทฯ จะรับรู้ขาดทุนจากการด้อยค่าใน</t>
  </si>
  <si>
    <t xml:space="preserve">        กำไรต่อหุ้น ที่แสดงไว้ในงบกำไรขาดทุนเป็นกำไรต่อหุ้นขั้นพื้นฐาน  ซึ่งคำนวณโดยการหารยอดกำไรสุทธิ</t>
  </si>
  <si>
    <t xml:space="preserve">        ในการจัดทำงบการเงินให้เป็นไปตามหลักการบัญชีที่รับรองทั่วไป    ฝ่ายบริหารต้องใช้การประมาณการ   และ</t>
  </si>
  <si>
    <t>งบกำไรขาดทุน  บริษัทฯ จะบันทึกกลับรายการขาดทุนจากการด้อยค่าต่อเมื่อมีข้อบ่งชี้ว่าการด้อยค่าดังกล่าว  ไม่มีอยู่</t>
  </si>
  <si>
    <t>อีกต่อไปหรือยังคงมีอยู่แต่เป็นไปในทางที่ลดลง โดยบันทึกในบัญชี "รายได้อื่น"</t>
  </si>
  <si>
    <t xml:space="preserve">สะสมเข้ากองทุน  ในอัตราร้อยละ 3, 4  หรือ 5 ของเงินเดือนแต่ละเดือน และบริษัทฯจ่ายเงินสมทบในอัตราร้อยละ 5 </t>
  </si>
  <si>
    <t>ของเงินเดือนพนักงาน   บริษัทฯได้แต่งตั้งผู้จัดการกองทุน       เพื่อบริหารกองทุนให้เป็นไปตามข้อกำหนดของกฎ</t>
  </si>
  <si>
    <t>กระทรวง   ฉบับที่   2  (พ.ศ. 2532) ออกตามความในพระราชบัญญัติกองทุนสำรองเลี้ยงชีพ พ.ศ. 2530</t>
  </si>
  <si>
    <t>ปี  2545</t>
  </si>
  <si>
    <t>เปิดเผยข้อมูลเกี่ยวกับสินทรัพย์ และหนี้สินที่อาจเกิดขึ้น ซึ่งผลที่เกิดขึ้นจริงอาจแตกต่างไปจากจำนวนที่ประมาณไว้</t>
  </si>
  <si>
    <t>ตั้งข้อสมมุติฐานหลายประการ   ซึ่งมีผลกระทบต่อจำนวนเงินที่เกี่ยวกับรายได้  ค่าใช้จ่าย สินทรัพย์ หนี้สิน และการ</t>
  </si>
  <si>
    <t>ณ วันที่ 30 มิถุนายน 2547 (ยังไม่ได้ตรวจสอบ/สอบทานแล้ว)</t>
  </si>
  <si>
    <t>และ วันที่ 31 ธันวาคม 2546 (ตรวจสอบแล้ว)</t>
  </si>
  <si>
    <t>1.  เกณฑ์ในการจัดทำงบการเงินระหว่างกาล</t>
  </si>
  <si>
    <t>2.5   ที่ดิน อาคารและอุปกรณ์</t>
  </si>
  <si>
    <t>งานระหว่างทำ</t>
  </si>
  <si>
    <t>30 มิถุนายน 2547</t>
  </si>
  <si>
    <t xml:space="preserve">       ค่าเสื่อมราคาอาคารและอุปกรณ์   สำหรับงวด 6 เดือนสิ้นสุดวันที่ 30 มิถุนายน 2547  และ  2546 เป็นจำนวนเงิน 5.49 </t>
  </si>
  <si>
    <t>ล้านบาท  และ 4.13 ล้านบาท  ตามลำดับ</t>
  </si>
  <si>
    <t>เงินมัดจำ</t>
  </si>
  <si>
    <t>เงินเบิกเกินบัญชี</t>
  </si>
  <si>
    <t xml:space="preserve">       ณ วันที่ 30 มิถุนายน 2547  และวันที่ 31 ธันวาคม 2546   บริษัทฯ มีวงเงินเบิกเกินบัญชีและวงเงินทรัสต์รีซีทกับสถาบัน</t>
  </si>
  <si>
    <t>การเงินแห่งหนึ่ง วงเงินละ 30 ล้านบาท อัตราดอกเบี้ยร้อยละ MOR และ MMR ต่อปี ตามลำดับ ค้ำประกันโดยกรรมการของ</t>
  </si>
  <si>
    <t>บริษัทฯภายใต้เงื่อนไขว่าจะไม่นำสินทรัพย์ของบริษัทฯ รวมทั้งที่ดิน สิ่งปลูกสร้าง และเครื่องจักรไปก่อภาระผูกพันกับผู้อื่น</t>
  </si>
  <si>
    <t xml:space="preserve">       ณ วันที่ 30 มิถุนายน 2547  และวันที่ 31 ธันวาคม 2546  บริษัทฯ  มีเงินกู้ยืมจากบุคคลที่เกี่ยวข้องกันเป็นเงินกู้ยืมระยะสั้น</t>
  </si>
  <si>
    <t>โบนัสค้างจ่าย</t>
  </si>
  <si>
    <t>เงินกู้ยืมระยะยาว</t>
  </si>
  <si>
    <t>งวดแรกในเดือนมีนาคม 2547 และครบกำหนดชำระในเดือนธันวาคม 2548  ค้ำประกันโดยกรรมการของบริษัทฯ  ภายใต้</t>
  </si>
  <si>
    <t>เงื่อนไขว่าจะไม่นำสินทรัพย์ของบริษัทฯ รวมทั้งที่ดิน  สิ่งปลูกสร้าง  และเครื่องจักรไปก่อภาระผูกพันกับผู้อื่น</t>
  </si>
  <si>
    <t>16.  สำรองตามกฎหมาย</t>
  </si>
  <si>
    <t>15.  ทุนเรือนหุ้น</t>
  </si>
  <si>
    <t xml:space="preserve">       ตามรายงานการประชุมวิสามัญผู้ถือหุ้น ครั้งที่ 1/2547 เมื่อวันที่ 16 กุมภาพันธ์ 2547 มีมติพิเศษอนุมัติให้บริษัทฯ เพิ่มทุน</t>
  </si>
  <si>
    <t>จดทะเบียนจาก  60  ล้านบาท  เป็น 120 ล้านบาท  แบ่งเป็นหุ้นสามัญ 1,200,000 หุ้น  มูลค่าหุ้นละ 100.00 บาท  บริษัทฯ ได้</t>
  </si>
  <si>
    <t>บริษัทฯ ให้เป็นไปตามพระราชบัญญัติบริษัทมหาชนจำกัด  และเปลี่ยนแปลงมูลค่าหุ้นที่ตราไว้ของบริษัทฯ   จากเดิมมูลค่า</t>
  </si>
  <si>
    <t>บริษัทฯ เพิ่มทุนจดทะเบียนจาก 120 ล้านบาท เป็น 150 ล้านบาท แบ่งเป็นหุ้นสามัญ 30 ล้านหุ้น หุ้นละ 5.00 บาท บริษัทฯ</t>
  </si>
  <si>
    <t>ได้จดทะเบียนรายการดังกล่าวกับกระทรวงพาณิชย์ เมื่อวันที่ 9 เมษายน 2547</t>
  </si>
  <si>
    <t>17.  เงินปันผลจ่าย</t>
  </si>
  <si>
    <t xml:space="preserve">ร้อยละ 5 ของกำไรสุทธิประจำปี หักด้วยยอดขาดทุนสะสมยกมา(ถ้ามี)จนกว่าทุนสำรองนี้จะมีจำนวนไม่น้อยกว่าร้อยละ 10 </t>
  </si>
  <si>
    <t>ของทุนจดทะเบียน โดยสำรองตามกฎหมายนี้จะนำไปจ่ายเป็นเงินปันผลไม่ได้</t>
  </si>
  <si>
    <t>18.  หนี้สินที่อาจเกิดขึ้น</t>
  </si>
  <si>
    <t xml:space="preserve">       ณ วันที่ 30 มิถุนายน 2547  และวันที่ 31 ธันวาคม 2546 บริษัทฯ มีหนี้สินที่อาจเกิดขึ้นจากการให้ธนาคารแห่งหนึ่ง</t>
  </si>
  <si>
    <t>19.  รายการกับบุคคลและกิจการที่เกี่ยวข้องกัน</t>
  </si>
  <si>
    <t xml:space="preserve">       บริษัทฯ   มีรายการบัญชีกับบุคคลและกิจการที่เกี่ยวข้องกัน   โดยการเป็นผู้ถือหุ้นของบริษัทหรือเกี่ยวข้องกันโดยการมี</t>
  </si>
  <si>
    <t>ผู้ถือหุ้นและ/หรือกรรมการร่วมกัน   โดยมีนโยบายการกำหนดราคาที่เป็นปกติทางธุรกิจเช่นเดียวกับลูกค้ารายอื่นและอัตรา</t>
  </si>
  <si>
    <t>ดอกเบี้ยที่เกิดจากการกู้ยืมระหว่างกันคิดดอกเบี้ย ในอัตราท้องตลาด โดยรายการบัญชีที่สำคัญระหว่างบุคคล  และกิจการที่</t>
  </si>
  <si>
    <t>19.1  บริษัท ที โอ เอ เพ้นท์ (ประเทศไทย) จำกัด  ลักษณะความสัมพันธ์เป็นผู้ถือหุ้น</t>
  </si>
  <si>
    <t xml:space="preserve">19.2  บริษัท ดี ที ซี แฟคทอรี่ 95 จำกัด ลักษณะความสัมพันธ์เป็นกลุ่มผู้ถือหุ้นร่วมกัน           </t>
  </si>
  <si>
    <t>ซื้อที่ดิน</t>
  </si>
  <si>
    <t>19.3  กรรมการและผู้ถือหุ้น</t>
  </si>
  <si>
    <t>ดอกเบี้ยจ่ายเงินกู้ยืมจากกรรมการและผู้ถือหุ้น</t>
  </si>
  <si>
    <t>สำหรับงวด 3 เดือนสิ้นสุดวันที่ 30 มิถุนายน 2547 และ 2546</t>
  </si>
  <si>
    <t>ขายสินทรัพย์ถาวร</t>
  </si>
  <si>
    <t xml:space="preserve">     ยอดต้นงวด</t>
  </si>
  <si>
    <t xml:space="preserve">     เพิ่มขึ้นระหว่างงวด</t>
  </si>
  <si>
    <t xml:space="preserve">     จ่ายชำระหว่างงวด</t>
  </si>
  <si>
    <t xml:space="preserve">     ยอดปลายงวด</t>
  </si>
  <si>
    <t>ค่าตอบแทนกรรมการค้างจ่าย</t>
  </si>
  <si>
    <t>ค่าที่ปรึกษาค้างจ่าย</t>
  </si>
  <si>
    <t>สำหรับงวด 6 เดือนสิ้นสุดวันที่ 30 มิถุนายน 2547 และ 2546</t>
  </si>
  <si>
    <t>ค่าตอบแทนกรรมการ</t>
  </si>
  <si>
    <t>2547         บาท     2546</t>
  </si>
  <si>
    <t>20.  ข้อมูลทางการเงินจำแนกตามส่วนงาน</t>
  </si>
  <si>
    <t xml:space="preserve">       กำไรขั้นต้น</t>
  </si>
  <si>
    <t>21.  การเปิดเผยข้อมูลเกี่ยวกับเครื่องมือทางการเงิน</t>
  </si>
  <si>
    <t>21.1  นโยบายการบัญชี</t>
  </si>
  <si>
    <t>21.2  ความเสี่ยงจากการให้สินเชื่อ</t>
  </si>
  <si>
    <t>21.3  ความเสี่ยงจากอัตราดอกเบี้ย</t>
  </si>
  <si>
    <t>และวันครบกำหนดของเงินกู้ยืมดังกล่าวได้เปิดเผยไว้ในหมายเหตุประกอบงบการเงิน  ข้อ 10, 11 และ13</t>
  </si>
  <si>
    <t>21.4  ราคายุติธรรมของเครื่องมือทางการเงิน</t>
  </si>
  <si>
    <t>22.  อื่น ๆ</t>
  </si>
  <si>
    <t>20.  รายการกับบุคคลและกิจการที่เกี่ยวข้องกัน</t>
  </si>
  <si>
    <t>-  10  -</t>
  </si>
  <si>
    <t xml:space="preserve">  - 11  -</t>
  </si>
  <si>
    <t>(ยังไม่ได้ตรวจสอบ/สอบทานแล้ว)</t>
  </si>
  <si>
    <t xml:space="preserve">          2547        บาท        2546</t>
  </si>
  <si>
    <t>ยอดคงเหลือ ณ วันที่ 1 มกราคม 2546</t>
  </si>
  <si>
    <t>กำไรสุทธิ สำหรับงวด 6 เดือน</t>
  </si>
  <si>
    <t>ยอดคงเหลือ ณ วันที่ 30 มิถุนายน 2546</t>
  </si>
  <si>
    <t>ยอดคงเหลือ ณ วันที่ 30 มิถุนายน 2547</t>
  </si>
  <si>
    <t>และวันที่ 31 ธันวาคม 2546 (ตรวจสอบแล้ว)</t>
  </si>
  <si>
    <t xml:space="preserve">                    หุ้นสามัญ 30,000,000 หุ้น มูลค่าหุ้นละ 5 บาท</t>
  </si>
  <si>
    <t xml:space="preserve">              2547        บาท        2546</t>
  </si>
  <si>
    <t>(กำไร)ขาดทุนจากการจำหน่ายสินทรัพย์ถาวร</t>
  </si>
  <si>
    <t>ขายที่ดิน อาคารและอุปกรณ์</t>
  </si>
  <si>
    <t>1.  เงินสดจ่ายในระหว่างงวด 6 เดือน</t>
  </si>
  <si>
    <t>ณ วันที่ 30 มิถุนายน 2547 (ยังไม่ได้ตรวจสอบ/สอบทานแล้ว)</t>
  </si>
  <si>
    <t>และวันที่ 31 ธันวาคม 2546 (ตรวจสอบแล้ว)</t>
  </si>
  <si>
    <t>บริษัท เชอร์วู้ด เคมิคอล จำกัด (มหาชน)</t>
  </si>
  <si>
    <t xml:space="preserve">     เงินกู้ยืมระยะยาวอื่น</t>
  </si>
  <si>
    <t>15</t>
  </si>
  <si>
    <t>ยอดคงเหลือ ณ วันที่ 31 ธันวาคม 2546</t>
  </si>
  <si>
    <t xml:space="preserve">สำหรับงวด 6 เดือนสิ้นสุดวันที่ 30 มิถุนายน 2547 และ 2546 </t>
  </si>
  <si>
    <t>รายการปรับกระทบยอดกำไรสุทธิเป็นเงินสดรับ(จ่าย)จากกิจกรรมดำเนินงาน</t>
  </si>
  <si>
    <t>เงินสดและรายการเทียบเท่าเงินสด ณ วันที่ 30 มิถุนายน</t>
  </si>
  <si>
    <t>ค่าเผื่อหนี้สงสัยจะสูญเป็นร้อยละของลูกหนี้การค้า  ประกอบกับการพิจารณาจากความสามารถในการชำระหนี้ของลูกหนี้</t>
  </si>
  <si>
    <t>30 มิถุนายน 2547 บาท 31 ธันวาคม 2546</t>
  </si>
  <si>
    <t>รายการที่เพิ่มขึ้นและลดลงระหว่างงวด</t>
  </si>
  <si>
    <t xml:space="preserve">       อุปกรณ์บางรายการที่หักค่าเสื่อมราคาหมดแล้ว  แต่ยังคงใช้งานอยู่  ณ  วันที่ 30 มิถุนายน 2547  และวันที่ 31 ธันวาคม </t>
  </si>
  <si>
    <t>2546   มีจำนวนเงิน 21.31 ล้านบาท และ จำนวน 21.91 ล้านบาท ตามลำดับ</t>
  </si>
  <si>
    <t>เจ้าหนี้กรมสรรพากร</t>
  </si>
  <si>
    <t>13.  เงินกู้ยืมระยะยาวอื่น - สุทธิ  ประกอบด้วย</t>
  </si>
  <si>
    <t xml:space="preserve">       เงินกู้ยืมระยะยาว เป็นจำนวนเงิน 50 ล้านบาท  อัตราดอกเบี้ยคงที่ร้อยละ 5.00 ต่อปี  โดยผ่อนชำระเงินต้น 8 งวด ชำระ</t>
  </si>
  <si>
    <t>เงินกู้ยืมระยะยาวอื่น - สุทธิ</t>
  </si>
  <si>
    <t>จดทะเบียนเพิ่มทุนดังกล่าวกับกระทรวงพาณิชย์ เมื่อวันที่ 30 มีนาคม 2547</t>
  </si>
  <si>
    <t xml:space="preserve">       ตามรายงานการประชุมสามัญผู้ถือหุ้น ครั้งที่ 1/2547 เมื่อวันที่ 18 มีนาคม 2547 มีมติพิเศษอนุมัติให้แปรสภาพของ</t>
  </si>
  <si>
    <t>หุ้นละ 100.00 บาท  เป็นมูลค่าหุ้นละ 5.00 บาท แบ่งเป็นหุ้นสามัญ 24 ล้านหุ้น หุ้นละ 5.00 บาท   และมีมติพิเศษอนุมัติให้</t>
  </si>
  <si>
    <t xml:space="preserve">       ตามพระราชบัญญัติบริษัทมหาชนจำกัด บริษัทฯจะต้องจัดสรรกำไรสุทธิประจำปี ส่วนหนึ่งไว้เป็นทุนสำรองไม่น้อยกว่า</t>
  </si>
  <si>
    <t>สำหรับงวด 3 เดือนสิ้นสุดวันที่ 30 มิถุนายน 2547</t>
  </si>
  <si>
    <t>สำหรับงวด 6 เดือนสิ้นสุดวันที่ 30 มิถุนายน 2547</t>
  </si>
  <si>
    <t>สำหรับงวด 3 เดือนสิ้นสุดวันที่ 30 มิถุนายน 2546</t>
  </si>
  <si>
    <t xml:space="preserve">                    ประเภทธุรกิจ         :  บริษัทฯ  ประกอบธุรกิจนำเข้า ส่งออก ผลิตและจำหน่ายผลิตภัณฑ์ป้องกันและกำจัดแมลง</t>
  </si>
  <si>
    <t xml:space="preserve">                    จำนวนพนักงาน     :  ณ วันที่ 30 มิถุนายน 2547 และ 2546  มีพนักงาน จำนวน 112 คน และ 101 คน ตามลำดับ </t>
  </si>
  <si>
    <t xml:space="preserve">                    ค่าใช้จ่ายพนักงาน  :  บริษัทฯ มีค่าใช้จ่ายเกี่ยวกับพนักงาน   สำหรับงวด 6 เดือนสิ้นสุดวันที่  30 มิถุนายน 2547  </t>
  </si>
  <si>
    <t xml:space="preserve">                                                        และ  2546 จำนวน 16.90 ล้านบาท และ 13.83  ล้านบาท ตามลำดับ</t>
  </si>
  <si>
    <t xml:space="preserve">                                                        ทุกชนิด ผลิตภัณฑ์ทำความสะอาดทุกประเภท ผลิตภัณฑ์สำหรับสัตว์เลี้ยง ปุ๋ย ยาบำรุงพืช  </t>
  </si>
  <si>
    <t xml:space="preserve">                                                        ผลิตภัณฑ์สีทาไม้  ตลอดจนเคมีภัณฑ์ป้องกันและกำจัดแมลงทำลายไม้</t>
  </si>
  <si>
    <t xml:space="preserve">                    การจดทะเบียน       :  บริษัทฯ ได้จดทะเบียนเป็นบริษัทมหาชนจำกัด  </t>
  </si>
  <si>
    <t>แต่ละรายร่วมด้วย  ดังนี้</t>
  </si>
  <si>
    <t xml:space="preserve">       ตามรายงานการประชุมคณะกรรมการบริษัท   ครั้งที่  1/2547  เมื่อวันที่  5 กุมภาพันธ์ 2547 ได้อนุมัติให้จ่ายเงินปันผล</t>
  </si>
  <si>
    <t xml:space="preserve"> </t>
  </si>
  <si>
    <t>การเงินที่แสดงในงบดุลประกอบด้วย เงินเบิกเกินบัญชี และเงินกู้ยืมจากธนาคาร เจ้าหนี้การค้า  และเงินกู้ยืมระยะสั้น</t>
  </si>
  <si>
    <t xml:space="preserve">          ราคาตามบัญชีของสินทรัพย์และหนี้สินทางการเงิน มีมูลค่าใกล้เคียงกับมูลค่ายุติธรรมโดยประมาณ และผู้บริหาร </t>
  </si>
  <si>
    <t>เชื่อว่า บริษัทฯ ไม่มีความเสี่ยงจากเครื่องมือทางการเงินที่มีนัยสำคัญ</t>
  </si>
  <si>
    <t xml:space="preserve">                    หุ้นสามัญ 24,000,000 หุ้น มูลค่าหุ้นละ 5 บาท</t>
  </si>
  <si>
    <t>สำหรับงวด 6 เดือนสิ้นสุดวันที่ 30 มิถุนายน 2546</t>
  </si>
  <si>
    <t xml:space="preserve">       ณ วันที่ 30 มิถุนายน 2547 และวันที่ 31 ธันวาคม 2546 บริษัทฯ มีเงินให้กู้ยืมแก่สหกรณ์ออมทรัพย์พนักงานจำนวนเงิน </t>
  </si>
  <si>
    <t>บริษัทไว้เป็นหลักฐาน</t>
  </si>
  <si>
    <t>500,000 บาท   เป็นเงินสนับสนุนสหกรณ์โดยปลอดดอกเบี้ยและไม่กำหนดระยะเวลา   สหกรณ์ออกตั๋วสัญญาใช้เงินให้แก่</t>
  </si>
  <si>
    <t>จากกรรมการและผู้ถือหุ้น  อัตราดอกเบี้ยร้อยละ 6.0 - 7.5 ต่อปี และร้อยละ 7.0 - 8.5  ต่อปี ตามลำดับ</t>
  </si>
  <si>
    <t xml:space="preserve">                                                        และมีโรงงานตั้งอยู่เลขที่ 90/1 หมู่ที่ 9 ตำบลบางวัว อำเภอบางปะกง จังหวัดฉะเชิงเทรา</t>
  </si>
  <si>
    <t xml:space="preserve">                    ที่ตั้งบริษัท              :  เลขที่ 733/4 ซอยสุขุมวิท 55 ถนนสุขุมวิท แขวงคลองตันเหนือ เขตวัฒนา กรุงเทพมหานคร </t>
  </si>
  <si>
    <t>ออกหนังสือค้ำประกันต่อการไฟฟ้าส่วนภูมิภาคเป็นจำนวนเงิน 160,000 บาท</t>
  </si>
  <si>
    <t>บริษัทฯ รับชำระมูลค่าหุ้นสามัญจำนวน 600,000 หุ้น</t>
  </si>
  <si>
    <t xml:space="preserve">ระหว่างกาลในอัตราหุ้นละ 140 บาท สำหรับ หุ้นสามัญจำนวน 600,000 หุ้น รวมเป็นเงิน 84  ล้านบาท </t>
  </si>
  <si>
    <t>มูลค่าหุ้นละ 100 บาท ด้วยเงินปันผล</t>
  </si>
  <si>
    <t xml:space="preserve">        กำไรขาดทุนจากการแลกเปลี่ยนเงินตรา ถือเป็นรายได้หรือค่าใช้จ่ายประจำงวด</t>
  </si>
  <si>
    <t>สำหรับงวดด้วยจำนวนหุ้นที่จำหน่ายแล้วถัวเฉลี่ยถ่วงน้ำหนักตามส่วนที่เรียกชำระ</t>
  </si>
  <si>
    <t>เกี่ยวข้องกันในระหว่างงวดมีดังนี้</t>
  </si>
  <si>
    <t>เงินกู้ยืมระยะยาวอื่นเพิ่มขึ้น(ลดลง)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</si>
</sst>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#,##0.00_);\(#,##0.00\)"/>
    <numFmt numFmtId="198" formatCode="#,##0.00_);[Red]\(#,##0.00\)"/>
    <numFmt numFmtId="199" formatCode="dd\ mmm\ yy"/>
    <numFmt numFmtId="200" formatCode="&quot;$&quot;#,##0_);[Red]\(&quot;$&quot;#,##0\)"/>
    <numFmt numFmtId="201" formatCode="&quot;$&quot;#,##0.00_);[Red]\(&quot;$&quot;#,##0.00\)"/>
    <numFmt numFmtId="202" formatCode="_-&quot;?&quot;* #,##0_-;\-&quot;?&quot;* #,##0_-;_-&quot;?&quot;* &quot;-&quot;_-;_-@_-"/>
    <numFmt numFmtId="203" formatCode="_-&quot;?&quot;* #,##0.00_-;\-&quot;?&quot;* #,##0.00_-;_-&quot;?&quot;* &quot;-&quot;??_-;_-@_-"/>
    <numFmt numFmtId="204" formatCode="_(* #,##0_);_(* \(#,##0\);_(* &quot;-&quot;??_);_(@_)"/>
    <numFmt numFmtId="205" formatCode="General_)"/>
    <numFmt numFmtId="206" formatCode="#,##0.000_);\(#,##0.000\)"/>
    <numFmt numFmtId="207" formatCode="#,##0;\(#,##0\)"/>
    <numFmt numFmtId="208" formatCode="#,##0.00;\(#,##0.00\)"/>
    <numFmt numFmtId="209" formatCode="mm/dd/yy"/>
    <numFmt numFmtId="210" formatCode="_-* #,##0_-;\-* #,##0_-;_-* &quot;-&quot;??_-;_-@_-"/>
    <numFmt numFmtId="211" formatCode="#,##0.0_);\(#,##0\)"/>
    <numFmt numFmtId="212" formatCode="0.000"/>
    <numFmt numFmtId="213" formatCode="_-* #,##0.0_-;\-* #,##0.0_-;_-* &quot;-&quot;??_-;_-@_-"/>
    <numFmt numFmtId="214" formatCode="0.0"/>
    <numFmt numFmtId="215" formatCode="#,##0.0_);[Red]\(#,##0.0\)"/>
    <numFmt numFmtId="216" formatCode="0."/>
    <numFmt numFmtId="217" formatCode="#,##0.0_);\(#,##0.0\)"/>
    <numFmt numFmtId="218" formatCode="#,##0_);\(#,##0\)"/>
    <numFmt numFmtId="219" formatCode="#,##0.00\ \ ;\(#,##0.00\)"/>
    <numFmt numFmtId="220" formatCode="#,##0\ \ ;\(#,##0\)"/>
    <numFmt numFmtId="221" formatCode="&quot;฿&quot;#,##0.00_);\(&quot;฿&quot;#,##0.00\)"/>
    <numFmt numFmtId="222" formatCode="#,##0.00_);\ \(#,##0.00\)"/>
    <numFmt numFmtId="223" formatCode="#,##0.0_);\ \(#,##0.0\)"/>
    <numFmt numFmtId="224" formatCode="#,##0_);\ \(#,##0\)"/>
    <numFmt numFmtId="225" formatCode="#,##0.00_);\(#,##0.00\);&quot;-   &quot;"/>
    <numFmt numFmtId="226" formatCode="#,##0.00_;\ \(###0.00\)"/>
    <numFmt numFmtId="227" formatCode="#,##0.00;\ \(###0.00\)"/>
    <numFmt numFmtId="228" formatCode="#,##0_);[Red]\(#,##0\)"/>
    <numFmt numFmtId="229" formatCode="_-* #,##0.000_-;\-* #,##0.000_-;_-* &quot;-&quot;??_-;_-@_-"/>
    <numFmt numFmtId="230" formatCode="#,##0.00\ ;\ \(#,##0.00\)"/>
    <numFmt numFmtId="231" formatCode="#,##0.000\ ;\ \(#,##0.000\)"/>
    <numFmt numFmtId="232" formatCode="#,##0.0000\ ;\ \(#,##0.0000\)"/>
    <numFmt numFmtId="233" formatCode="#,##0.00000\ ;\ \(#,##0.00000\)"/>
    <numFmt numFmtId="234" formatCode="#,##0.000000\ ;\ \(#,##0.000000\)"/>
    <numFmt numFmtId="235" formatCode="#,##0.0\ ;\ \(#,##0.0\)"/>
    <numFmt numFmtId="236" formatCode="#,##0\ ;\ \(#,##0\)"/>
    <numFmt numFmtId="237" formatCode="#,##0.00;\ \ \(#,##0.00\)"/>
    <numFmt numFmtId="238" formatCode="_(* #,##0.00_);_(* \(#,##0.00\);_(* &quot;-&quot;??_);_(@_)"/>
    <numFmt numFmtId="239" formatCode="#,##0.000_);[Red]\(#,##0.000\)"/>
    <numFmt numFmtId="240" formatCode="#,##0.0000_);[Red]\(#,##0.0000\)"/>
    <numFmt numFmtId="241" formatCode="#,##0.00000_);[Red]\(#,##0.00000\)"/>
  </numFmts>
  <fonts count="11">
    <font>
      <sz val="14"/>
      <name val="Cordia New"/>
      <family val="0"/>
    </font>
    <font>
      <sz val="10"/>
      <name val="Courier"/>
      <family val="0"/>
    </font>
    <font>
      <sz val="16"/>
      <name val="AngsanaUPC"/>
      <family val="1"/>
    </font>
    <font>
      <sz val="16"/>
      <name val="Angsana New"/>
      <family val="1"/>
    </font>
    <font>
      <sz val="10"/>
      <name val="MS Sans Serif"/>
      <family val="0"/>
    </font>
    <font>
      <sz val="14"/>
      <name val="AngsanaUPC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5"/>
      <name val="Angsana New"/>
      <family val="1"/>
    </font>
    <font>
      <sz val="14"/>
      <name val="Angsana New"/>
      <family val="1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</cellStyleXfs>
  <cellXfs count="139">
    <xf numFmtId="0" fontId="0" fillId="0" borderId="0" xfId="0" applyAlignment="1">
      <alignment/>
    </xf>
    <xf numFmtId="198" fontId="3" fillId="0" borderId="0" xfId="24" applyNumberFormat="1" applyFont="1">
      <alignment/>
      <protection/>
    </xf>
    <xf numFmtId="198" fontId="3" fillId="0" borderId="0" xfId="0" applyNumberFormat="1" applyFont="1" applyAlignment="1">
      <alignment/>
    </xf>
    <xf numFmtId="198" fontId="3" fillId="0" borderId="0" xfId="24" applyNumberFormat="1" applyFont="1" applyAlignment="1" applyProtection="1">
      <alignment horizontal="left"/>
      <protection/>
    </xf>
    <xf numFmtId="198" fontId="3" fillId="0" borderId="0" xfId="24" applyNumberFormat="1" applyFont="1" applyAlignment="1" applyProtection="1">
      <alignment/>
      <protection/>
    </xf>
    <xf numFmtId="197" fontId="2" fillId="0" borderId="0" xfId="25" applyNumberFormat="1" applyFont="1" applyAlignment="1" applyProtection="1">
      <alignment horizontal="center"/>
      <protection/>
    </xf>
    <xf numFmtId="197" fontId="2" fillId="0" borderId="0" xfId="25" applyNumberFormat="1" applyFont="1" applyAlignment="1" applyProtection="1">
      <alignment/>
      <protection/>
    </xf>
    <xf numFmtId="0" fontId="2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197" fontId="3" fillId="0" borderId="0" xfId="21" applyNumberFormat="1" applyFont="1" applyBorder="1" applyAlignment="1">
      <alignment/>
      <protection/>
    </xf>
    <xf numFmtId="197" fontId="3" fillId="0" borderId="1" xfId="21" applyNumberFormat="1" applyFont="1" applyBorder="1" applyAlignment="1">
      <alignment horizontal="center"/>
      <protection/>
    </xf>
    <xf numFmtId="197" fontId="3" fillId="0" borderId="2" xfId="21" applyNumberFormat="1" applyFont="1" applyBorder="1" applyAlignment="1">
      <alignment horizontal="center"/>
      <protection/>
    </xf>
    <xf numFmtId="197" fontId="3" fillId="0" borderId="2" xfId="21" applyNumberFormat="1" applyFont="1" applyBorder="1" applyAlignment="1">
      <alignment horizontal="center" vertical="center"/>
      <protection/>
    </xf>
    <xf numFmtId="197" fontId="3" fillId="0" borderId="1" xfId="21" applyNumberFormat="1" applyFont="1" applyBorder="1" applyAlignment="1">
      <alignment horizontal="left"/>
      <protection/>
    </xf>
    <xf numFmtId="197" fontId="3" fillId="0" borderId="0" xfId="21" applyNumberFormat="1" applyFont="1" applyBorder="1" applyAlignment="1">
      <alignment horizontal="center"/>
      <protection/>
    </xf>
    <xf numFmtId="197" fontId="3" fillId="0" borderId="0" xfId="15" applyNumberFormat="1" applyFont="1" applyBorder="1" applyAlignment="1">
      <alignment horizontal="center"/>
    </xf>
    <xf numFmtId="197" fontId="3" fillId="0" borderId="0" xfId="21" applyNumberFormat="1" applyFont="1" applyBorder="1" applyAlignment="1">
      <alignment horizontal="center" vertical="center"/>
      <protection/>
    </xf>
    <xf numFmtId="197" fontId="3" fillId="0" borderId="3" xfId="21" applyNumberFormat="1" applyFont="1" applyBorder="1" applyAlignment="1">
      <alignment/>
      <protection/>
    </xf>
    <xf numFmtId="49" fontId="3" fillId="0" borderId="0" xfId="25" applyNumberFormat="1" applyFont="1" applyBorder="1" applyAlignment="1" applyProtection="1">
      <alignment/>
      <protection/>
    </xf>
    <xf numFmtId="197" fontId="2" fillId="0" borderId="0" xfId="26" applyFont="1" applyAlignment="1" applyProtection="1">
      <alignment horizontal="left"/>
      <protection/>
    </xf>
    <xf numFmtId="197" fontId="2" fillId="0" borderId="0" xfId="26" applyFont="1">
      <alignment/>
      <protection/>
    </xf>
    <xf numFmtId="197" fontId="2" fillId="0" borderId="0" xfId="26" applyNumberFormat="1" applyFont="1">
      <alignment/>
      <protection/>
    </xf>
    <xf numFmtId="0" fontId="2" fillId="0" borderId="0" xfId="0" applyFont="1" applyAlignment="1">
      <alignment/>
    </xf>
    <xf numFmtId="0" fontId="3" fillId="0" borderId="0" xfId="21" applyFont="1" applyBorder="1">
      <alignment/>
      <protection/>
    </xf>
    <xf numFmtId="197" fontId="3" fillId="0" borderId="0" xfId="21" applyNumberFormat="1" applyFont="1" applyBorder="1">
      <alignment/>
      <protection/>
    </xf>
    <xf numFmtId="0" fontId="2" fillId="0" borderId="1" xfId="21" applyFont="1" applyBorder="1" applyAlignment="1">
      <alignment horizontal="center" vertical="center"/>
      <protection/>
    </xf>
    <xf numFmtId="198" fontId="3" fillId="0" borderId="0" xfId="24" applyNumberFormat="1" applyFont="1" applyAlignment="1">
      <alignment/>
      <protection/>
    </xf>
    <xf numFmtId="197" fontId="3" fillId="0" borderId="0" xfId="24" applyFont="1" applyAlignment="1" applyProtection="1">
      <alignment horizontal="left"/>
      <protection/>
    </xf>
    <xf numFmtId="197" fontId="3" fillId="0" borderId="0" xfId="24" applyFont="1">
      <alignment/>
      <protection/>
    </xf>
    <xf numFmtId="197" fontId="3" fillId="0" borderId="0" xfId="24" applyNumberFormat="1" applyFont="1">
      <alignment/>
      <protection/>
    </xf>
    <xf numFmtId="0" fontId="3" fillId="0" borderId="0" xfId="0" applyFont="1" applyAlignment="1">
      <alignment/>
    </xf>
    <xf numFmtId="198" fontId="3" fillId="0" borderId="0" xfId="0" applyNumberFormat="1" applyFont="1" applyAlignment="1">
      <alignment/>
    </xf>
    <xf numFmtId="198" fontId="3" fillId="0" borderId="0" xfId="15" applyNumberFormat="1" applyFont="1" applyAlignment="1">
      <alignment/>
    </xf>
    <xf numFmtId="198" fontId="3" fillId="0" borderId="0" xfId="15" applyNumberFormat="1" applyFont="1" applyAlignment="1" applyProtection="1">
      <alignment/>
      <protection/>
    </xf>
    <xf numFmtId="197" fontId="3" fillId="0" borderId="0" xfId="15" applyNumberFormat="1" applyFont="1" applyAlignment="1" applyProtection="1">
      <alignment/>
      <protection/>
    </xf>
    <xf numFmtId="197" fontId="3" fillId="0" borderId="0" xfId="0" applyNumberFormat="1" applyFont="1" applyAlignment="1">
      <alignment/>
    </xf>
    <xf numFmtId="197" fontId="3" fillId="0" borderId="0" xfId="0" applyNumberFormat="1" applyFont="1" applyAlignment="1">
      <alignment/>
    </xf>
    <xf numFmtId="197" fontId="3" fillId="0" borderId="1" xfId="0" applyNumberFormat="1" applyFont="1" applyBorder="1" applyAlignment="1">
      <alignment/>
    </xf>
    <xf numFmtId="198" fontId="3" fillId="0" borderId="0" xfId="0" applyNumberFormat="1" applyFont="1" applyAlignment="1">
      <alignment horizontal="right"/>
    </xf>
    <xf numFmtId="198" fontId="3" fillId="0" borderId="0" xfId="0" applyNumberFormat="1" applyFont="1" applyAlignment="1">
      <alignment horizontal="left"/>
    </xf>
    <xf numFmtId="198" fontId="3" fillId="0" borderId="4" xfId="0" applyNumberFormat="1" applyFont="1" applyBorder="1" applyAlignment="1">
      <alignment horizontal="center"/>
    </xf>
    <xf numFmtId="228" fontId="3" fillId="0" borderId="0" xfId="24" applyNumberFormat="1" applyFont="1" applyBorder="1" applyAlignment="1" applyProtection="1">
      <alignment horizontal="center"/>
      <protection/>
    </xf>
    <xf numFmtId="198" fontId="3" fillId="0" borderId="2" xfId="24" applyNumberFormat="1" applyFont="1" applyBorder="1" applyAlignment="1">
      <alignment horizontal="center"/>
      <protection/>
    </xf>
    <xf numFmtId="198" fontId="3" fillId="0" borderId="2" xfId="24" applyNumberFormat="1" applyFont="1" applyBorder="1">
      <alignment/>
      <protection/>
    </xf>
    <xf numFmtId="198" fontId="3" fillId="0" borderId="0" xfId="24" applyNumberFormat="1" applyFont="1" applyBorder="1" applyAlignment="1">
      <alignment horizontal="center"/>
      <protection/>
    </xf>
    <xf numFmtId="198" fontId="3" fillId="0" borderId="1" xfId="24" applyNumberFormat="1" applyFont="1" applyBorder="1" applyAlignment="1" quotePrefix="1">
      <alignment horizontal="center"/>
      <protection/>
    </xf>
    <xf numFmtId="198" fontId="3" fillId="0" borderId="0" xfId="24" applyNumberFormat="1" applyFont="1" applyAlignment="1" applyProtection="1">
      <alignment horizontal="center"/>
      <protection/>
    </xf>
    <xf numFmtId="198" fontId="3" fillId="0" borderId="0" xfId="24" applyNumberFormat="1" applyFont="1" applyProtection="1">
      <alignment/>
      <protection/>
    </xf>
    <xf numFmtId="198" fontId="3" fillId="0" borderId="1" xfId="24" applyNumberFormat="1" applyFont="1" applyBorder="1" applyProtection="1">
      <alignment/>
      <protection/>
    </xf>
    <xf numFmtId="198" fontId="3" fillId="0" borderId="4" xfId="24" applyNumberFormat="1" applyFont="1" applyBorder="1" applyProtection="1">
      <alignment/>
      <protection/>
    </xf>
    <xf numFmtId="198" fontId="3" fillId="0" borderId="3" xfId="24" applyNumberFormat="1" applyFont="1" applyBorder="1" applyProtection="1">
      <alignment/>
      <protection/>
    </xf>
    <xf numFmtId="198" fontId="3" fillId="0" borderId="0" xfId="24" applyNumberFormat="1" applyFont="1" applyAlignment="1" applyProtection="1">
      <alignment horizontal="fill"/>
      <protection/>
    </xf>
    <xf numFmtId="198" fontId="3" fillId="0" borderId="0" xfId="24" applyNumberFormat="1" applyFont="1" applyAlignment="1">
      <alignment horizontal="center"/>
      <protection/>
    </xf>
    <xf numFmtId="198" fontId="3" fillId="0" borderId="0" xfId="0" applyNumberFormat="1" applyFont="1" applyAlignment="1">
      <alignment horizontal="center"/>
    </xf>
    <xf numFmtId="198" fontId="3" fillId="0" borderId="5" xfId="24" applyNumberFormat="1" applyFont="1" applyBorder="1" applyProtection="1">
      <alignment/>
      <protection/>
    </xf>
    <xf numFmtId="198" fontId="3" fillId="0" borderId="0" xfId="24" applyNumberFormat="1" applyFont="1" applyBorder="1" applyProtection="1">
      <alignment/>
      <protection/>
    </xf>
    <xf numFmtId="198" fontId="3" fillId="0" borderId="0" xfId="24" applyNumberFormat="1" applyFont="1" applyBorder="1">
      <alignment/>
      <protection/>
    </xf>
    <xf numFmtId="198" fontId="3" fillId="0" borderId="2" xfId="24" applyNumberFormat="1" applyFont="1" applyBorder="1" applyProtection="1">
      <alignment/>
      <protection/>
    </xf>
    <xf numFmtId="197" fontId="3" fillId="0" borderId="0" xfId="24" applyNumberFormat="1" applyFont="1" applyBorder="1" applyProtection="1">
      <alignment/>
      <protection/>
    </xf>
    <xf numFmtId="197" fontId="3" fillId="0" borderId="0" xfId="24" applyNumberFormat="1" applyFont="1" applyBorder="1">
      <alignment/>
      <protection/>
    </xf>
    <xf numFmtId="197" fontId="3" fillId="0" borderId="0" xfId="24" applyNumberFormat="1" applyFont="1" applyAlignment="1">
      <alignment/>
      <protection/>
    </xf>
    <xf numFmtId="198" fontId="3" fillId="0" borderId="0" xfId="24" applyNumberFormat="1" applyFont="1" applyAlignment="1" applyProtection="1">
      <alignment horizontal="right"/>
      <protection/>
    </xf>
    <xf numFmtId="197" fontId="3" fillId="0" borderId="0" xfId="24" applyNumberFormat="1" applyFont="1" applyProtection="1">
      <alignment/>
      <protection/>
    </xf>
    <xf numFmtId="228" fontId="3" fillId="0" borderId="5" xfId="24" applyNumberFormat="1" applyFont="1" applyBorder="1" applyAlignment="1" applyProtection="1">
      <alignment horizontal="center"/>
      <protection/>
    </xf>
    <xf numFmtId="198" fontId="3" fillId="0" borderId="1" xfId="24" applyNumberFormat="1" applyFont="1" applyBorder="1">
      <alignment/>
      <protection/>
    </xf>
    <xf numFmtId="198" fontId="3" fillId="0" borderId="1" xfId="24" applyNumberFormat="1" applyFont="1" applyBorder="1" applyAlignment="1">
      <alignment horizontal="center"/>
      <protection/>
    </xf>
    <xf numFmtId="198" fontId="3" fillId="0" borderId="0" xfId="24" applyNumberFormat="1" applyFont="1" applyBorder="1" applyAlignment="1" quotePrefix="1">
      <alignment horizontal="center"/>
      <protection/>
    </xf>
    <xf numFmtId="198" fontId="3" fillId="0" borderId="3" xfId="24" applyNumberFormat="1" applyFont="1" applyBorder="1">
      <alignment/>
      <protection/>
    </xf>
    <xf numFmtId="198" fontId="3" fillId="0" borderId="0" xfId="22" applyNumberFormat="1" applyFont="1" applyAlignment="1">
      <alignment horizontal="center"/>
      <protection/>
    </xf>
    <xf numFmtId="198" fontId="3" fillId="0" borderId="3" xfId="24" applyNumberFormat="1" applyFont="1" applyBorder="1" applyAlignment="1" applyProtection="1">
      <alignment/>
      <protection/>
    </xf>
    <xf numFmtId="198" fontId="3" fillId="0" borderId="0" xfId="24" applyNumberFormat="1" applyFont="1" applyBorder="1" applyAlignment="1" applyProtection="1">
      <alignment/>
      <protection/>
    </xf>
    <xf numFmtId="198" fontId="3" fillId="0" borderId="0" xfId="0" applyNumberFormat="1" applyFont="1" applyBorder="1" applyAlignment="1">
      <alignment horizontal="center"/>
    </xf>
    <xf numFmtId="197" fontId="3" fillId="0" borderId="0" xfId="24" applyFont="1" applyAlignment="1" applyProtection="1">
      <alignment horizontal="center"/>
      <protection/>
    </xf>
    <xf numFmtId="197" fontId="3" fillId="0" borderId="0" xfId="26" applyFont="1" applyAlignment="1" applyProtection="1">
      <alignment horizontal="left"/>
      <protection/>
    </xf>
    <xf numFmtId="197" fontId="3" fillId="0" borderId="0" xfId="26" applyFont="1">
      <alignment/>
      <protection/>
    </xf>
    <xf numFmtId="0" fontId="3" fillId="0" borderId="0" xfId="22" applyFont="1">
      <alignment/>
      <protection/>
    </xf>
    <xf numFmtId="198" fontId="3" fillId="0" borderId="0" xfId="15" applyNumberFormat="1" applyFont="1" applyAlignment="1">
      <alignment/>
    </xf>
    <xf numFmtId="43" fontId="3" fillId="0" borderId="0" xfId="15" applyFont="1" applyAlignment="1">
      <alignment/>
    </xf>
    <xf numFmtId="197" fontId="3" fillId="0" borderId="0" xfId="15" applyNumberFormat="1" applyFont="1" applyAlignment="1">
      <alignment/>
    </xf>
    <xf numFmtId="197" fontId="3" fillId="0" borderId="0" xfId="15" applyNumberFormat="1" applyFont="1" applyBorder="1" applyAlignment="1">
      <alignment/>
    </xf>
    <xf numFmtId="197" fontId="3" fillId="0" borderId="0" xfId="15" applyNumberFormat="1" applyFont="1" applyFill="1" applyBorder="1" applyAlignment="1">
      <alignment/>
    </xf>
    <xf numFmtId="197" fontId="3" fillId="0" borderId="4" xfId="15" applyNumberFormat="1" applyFont="1" applyBorder="1" applyAlignment="1">
      <alignment/>
    </xf>
    <xf numFmtId="198" fontId="3" fillId="0" borderId="1" xfId="15" applyNumberFormat="1" applyFont="1" applyBorder="1" applyAlignment="1">
      <alignment/>
    </xf>
    <xf numFmtId="43" fontId="3" fillId="0" borderId="0" xfId="15" applyFont="1" applyBorder="1" applyAlignment="1">
      <alignment/>
    </xf>
    <xf numFmtId="198" fontId="3" fillId="0" borderId="0" xfId="15" applyNumberFormat="1" applyFont="1" applyBorder="1" applyAlignment="1">
      <alignment/>
    </xf>
    <xf numFmtId="197" fontId="3" fillId="0" borderId="1" xfId="15" applyNumberFormat="1" applyFont="1" applyBorder="1" applyAlignment="1">
      <alignment/>
    </xf>
    <xf numFmtId="197" fontId="3" fillId="0" borderId="3" xfId="15" applyNumberFormat="1" applyFont="1" applyBorder="1" applyAlignment="1">
      <alignment/>
    </xf>
    <xf numFmtId="197" fontId="3" fillId="0" borderId="5" xfId="15" applyNumberFormat="1" applyFont="1" applyBorder="1" applyAlignment="1">
      <alignment/>
    </xf>
    <xf numFmtId="197" fontId="3" fillId="0" borderId="0" xfId="24" applyFont="1" applyAlignment="1" applyProtection="1">
      <alignment/>
      <protection/>
    </xf>
    <xf numFmtId="198" fontId="3" fillId="0" borderId="6" xfId="24" applyNumberFormat="1" applyFont="1" applyBorder="1" applyAlignment="1" applyProtection="1">
      <alignment/>
      <protection/>
    </xf>
    <xf numFmtId="9" fontId="3" fillId="0" borderId="0" xfId="24" applyNumberFormat="1" applyFont="1" applyBorder="1" applyAlignment="1" applyProtection="1">
      <alignment/>
      <protection/>
    </xf>
    <xf numFmtId="198" fontId="3" fillId="0" borderId="7" xfId="24" applyNumberFormat="1" applyFont="1" applyBorder="1" applyAlignment="1" applyProtection="1">
      <alignment/>
      <protection/>
    </xf>
    <xf numFmtId="198" fontId="3" fillId="0" borderId="1" xfId="24" applyNumberFormat="1" applyFont="1" applyBorder="1" applyAlignment="1" applyProtection="1">
      <alignment/>
      <protection/>
    </xf>
    <xf numFmtId="198" fontId="3" fillId="0" borderId="0" xfId="0" applyNumberFormat="1" applyFont="1" applyBorder="1" applyAlignment="1">
      <alignment/>
    </xf>
    <xf numFmtId="198" fontId="3" fillId="0" borderId="8" xfId="0" applyNumberFormat="1" applyFont="1" applyBorder="1" applyAlignment="1">
      <alignment/>
    </xf>
    <xf numFmtId="198" fontId="3" fillId="0" borderId="9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3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98" fontId="8" fillId="0" borderId="0" xfId="24" applyNumberFormat="1" applyFont="1" applyAlignment="1" applyProtection="1">
      <alignment horizontal="center"/>
      <protection/>
    </xf>
    <xf numFmtId="198" fontId="3" fillId="0" borderId="0" xfId="24" applyNumberFormat="1" applyFont="1" applyAlignment="1" applyProtection="1" quotePrefix="1">
      <alignment horizontal="center"/>
      <protection/>
    </xf>
    <xf numFmtId="198" fontId="3" fillId="0" borderId="0" xfId="24" applyNumberFormat="1" applyFont="1" applyBorder="1" applyAlignment="1" applyProtection="1">
      <alignment horizontal="right"/>
      <protection/>
    </xf>
    <xf numFmtId="198" fontId="3" fillId="0" borderId="1" xfId="0" applyNumberFormat="1" applyFont="1" applyBorder="1" applyAlignment="1">
      <alignment/>
    </xf>
    <xf numFmtId="198" fontId="8" fillId="0" borderId="0" xfId="24" applyNumberFormat="1" applyFont="1" applyBorder="1" applyAlignment="1" applyProtection="1">
      <alignment horizontal="center"/>
      <protection/>
    </xf>
    <xf numFmtId="197" fontId="3" fillId="0" borderId="0" xfId="0" applyNumberFormat="1" applyFont="1" applyBorder="1" applyAlignment="1">
      <alignment/>
    </xf>
    <xf numFmtId="0" fontId="3" fillId="0" borderId="0" xfId="22" applyFont="1" applyBorder="1">
      <alignment/>
      <protection/>
    </xf>
    <xf numFmtId="198" fontId="3" fillId="0" borderId="0" xfId="24" applyNumberFormat="1" applyFont="1" applyBorder="1" applyAlignment="1" applyProtection="1">
      <alignment horizontal="left"/>
      <protection/>
    </xf>
    <xf numFmtId="198" fontId="3" fillId="0" borderId="3" xfId="0" applyNumberFormat="1" applyFont="1" applyBorder="1" applyAlignment="1">
      <alignment/>
    </xf>
    <xf numFmtId="9" fontId="3" fillId="0" borderId="6" xfId="24" applyNumberFormat="1" applyFont="1" applyBorder="1" applyAlignment="1" applyProtection="1">
      <alignment/>
      <protection/>
    </xf>
    <xf numFmtId="9" fontId="3" fillId="0" borderId="7" xfId="24" applyNumberFormat="1" applyFont="1" applyBorder="1" applyAlignment="1" applyProtection="1">
      <alignment/>
      <protection/>
    </xf>
    <xf numFmtId="197" fontId="2" fillId="0" borderId="0" xfId="24" applyFont="1">
      <alignment/>
      <protection/>
    </xf>
    <xf numFmtId="197" fontId="2" fillId="0" borderId="0" xfId="24" applyFont="1" applyAlignment="1" applyProtection="1">
      <alignment horizontal="left"/>
      <protection/>
    </xf>
    <xf numFmtId="197" fontId="2" fillId="0" borderId="0" xfId="15" applyNumberFormat="1" applyFont="1" applyAlignment="1">
      <alignment/>
    </xf>
    <xf numFmtId="197" fontId="2" fillId="0" borderId="0" xfId="24" applyNumberFormat="1" applyFont="1">
      <alignment/>
      <protection/>
    </xf>
    <xf numFmtId="198" fontId="3" fillId="0" borderId="10" xfId="24" applyNumberFormat="1" applyFont="1" applyBorder="1" applyAlignment="1" applyProtection="1">
      <alignment horizontal="center" vertical="center"/>
      <protection/>
    </xf>
    <xf numFmtId="198" fontId="3" fillId="0" borderId="4" xfId="24" applyNumberFormat="1" applyFont="1" applyBorder="1" applyAlignment="1" applyProtection="1">
      <alignment horizontal="center" vertical="center"/>
      <protection/>
    </xf>
    <xf numFmtId="198" fontId="3" fillId="0" borderId="0" xfId="15" applyNumberFormat="1" applyFont="1" applyAlignment="1">
      <alignment horizontal="left"/>
    </xf>
    <xf numFmtId="198" fontId="3" fillId="0" borderId="4" xfId="0" applyNumberFormat="1" applyFont="1" applyBorder="1" applyAlignment="1">
      <alignment/>
    </xf>
    <xf numFmtId="198" fontId="3" fillId="0" borderId="0" xfId="0" applyNumberFormat="1" applyFont="1" applyBorder="1" applyAlignment="1">
      <alignment horizontal="right"/>
    </xf>
    <xf numFmtId="197" fontId="3" fillId="0" borderId="1" xfId="21" applyNumberFormat="1" applyFont="1" applyBorder="1" applyAlignment="1">
      <alignment/>
      <protection/>
    </xf>
    <xf numFmtId="198" fontId="3" fillId="0" borderId="5" xfId="24" applyNumberFormat="1" applyFont="1" applyBorder="1">
      <alignment/>
      <protection/>
    </xf>
    <xf numFmtId="1" fontId="3" fillId="0" borderId="0" xfId="15" applyNumberFormat="1" applyFont="1" applyBorder="1" applyAlignment="1">
      <alignment horizontal="center"/>
    </xf>
    <xf numFmtId="198" fontId="3" fillId="0" borderId="0" xfId="24" applyNumberFormat="1" applyFont="1" applyAlignment="1" applyProtection="1">
      <alignment horizontal="center"/>
      <protection/>
    </xf>
    <xf numFmtId="198" fontId="3" fillId="0" borderId="0" xfId="24" applyNumberFormat="1" applyFont="1" applyAlignment="1">
      <alignment horizontal="center"/>
      <protection/>
    </xf>
    <xf numFmtId="198" fontId="9" fillId="0" borderId="0" xfId="24" applyNumberFormat="1" applyFont="1" applyAlignment="1" applyProtection="1">
      <alignment horizontal="center"/>
      <protection/>
    </xf>
    <xf numFmtId="198" fontId="3" fillId="0" borderId="0" xfId="0" applyNumberFormat="1" applyFont="1" applyAlignment="1">
      <alignment horizontal="center"/>
    </xf>
    <xf numFmtId="198" fontId="8" fillId="0" borderId="0" xfId="24" applyNumberFormat="1" applyFont="1" applyAlignment="1" applyProtection="1">
      <alignment horizontal="center"/>
      <protection/>
    </xf>
    <xf numFmtId="198" fontId="3" fillId="0" borderId="0" xfId="0" applyNumberFormat="1" applyFont="1" applyBorder="1" applyAlignment="1">
      <alignment horizontal="center"/>
    </xf>
    <xf numFmtId="198" fontId="3" fillId="0" borderId="10" xfId="24" applyNumberFormat="1" applyFont="1" applyBorder="1" applyAlignment="1" applyProtection="1">
      <alignment horizontal="center" vertical="center"/>
      <protection/>
    </xf>
    <xf numFmtId="198" fontId="3" fillId="0" borderId="4" xfId="24" applyNumberFormat="1" applyFont="1" applyBorder="1" applyAlignment="1" applyProtection="1">
      <alignment horizontal="center" vertical="center"/>
      <protection/>
    </xf>
    <xf numFmtId="198" fontId="3" fillId="0" borderId="11" xfId="24" applyNumberFormat="1" applyFont="1" applyBorder="1" applyAlignment="1" applyProtection="1">
      <alignment horizontal="center" vertical="center"/>
      <protection/>
    </xf>
    <xf numFmtId="198" fontId="3" fillId="0" borderId="1" xfId="24" applyNumberFormat="1" applyFont="1" applyBorder="1" applyAlignment="1">
      <alignment horizontal="center"/>
      <protection/>
    </xf>
    <xf numFmtId="198" fontId="3" fillId="0" borderId="0" xfId="0" applyNumberFormat="1" applyFont="1" applyAlignment="1" quotePrefix="1">
      <alignment horizontal="center"/>
    </xf>
    <xf numFmtId="197" fontId="3" fillId="0" borderId="2" xfId="21" applyNumberFormat="1" applyFont="1" applyBorder="1" applyAlignment="1">
      <alignment horizontal="center"/>
      <protection/>
    </xf>
    <xf numFmtId="197" fontId="3" fillId="0" borderId="4" xfId="21" applyNumberFormat="1" applyFont="1" applyBorder="1" applyAlignment="1">
      <alignment horizontal="center" vertical="center"/>
      <protection/>
    </xf>
    <xf numFmtId="197" fontId="3" fillId="0" borderId="1" xfId="21" applyNumberFormat="1" applyFont="1" applyBorder="1" applyAlignment="1">
      <alignment horizontal="center"/>
      <protection/>
    </xf>
    <xf numFmtId="197" fontId="2" fillId="0" borderId="0" xfId="25" applyNumberFormat="1" applyFont="1" applyAlignment="1" applyProtection="1">
      <alignment horizontal="center"/>
      <protection/>
    </xf>
    <xf numFmtId="198" fontId="3" fillId="0" borderId="0" xfId="22" applyNumberFormat="1" applyFont="1" applyAlignment="1">
      <alignment horizontal="center"/>
      <protection/>
    </xf>
    <xf numFmtId="0" fontId="3" fillId="0" borderId="0" xfId="22" applyFont="1" applyAlignment="1" quotePrefix="1">
      <alignment horizont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033T4" xfId="21"/>
    <cellStyle name="Normal_กระแสเงินสดasian" xfId="22"/>
    <cellStyle name="Percent" xfId="23"/>
    <cellStyle name="ปกติ_Sheet1" xfId="24"/>
    <cellStyle name="ปกติ_Sheet1_M033T4" xfId="25"/>
    <cellStyle name="ปกติ_Sheet1_sh115t4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85</xdr:row>
      <xdr:rowOff>180975</xdr:rowOff>
    </xdr:from>
    <xdr:to>
      <xdr:col>10</xdr:col>
      <xdr:colOff>85725</xdr:colOff>
      <xdr:row>89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5991225" y="25898475"/>
          <a:ext cx="8572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96</xdr:row>
      <xdr:rowOff>180975</xdr:rowOff>
    </xdr:from>
    <xdr:to>
      <xdr:col>10</xdr:col>
      <xdr:colOff>171450</xdr:colOff>
      <xdr:row>98</xdr:row>
      <xdr:rowOff>171450</xdr:rowOff>
    </xdr:to>
    <xdr:sp>
      <xdr:nvSpPr>
        <xdr:cNvPr id="2" name="Rectangle 3"/>
        <xdr:cNvSpPr>
          <a:spLocks/>
        </xdr:cNvSpPr>
      </xdr:nvSpPr>
      <xdr:spPr>
        <a:xfrm>
          <a:off x="5991225" y="29356050"/>
          <a:ext cx="1714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111</xdr:row>
      <xdr:rowOff>180975</xdr:rowOff>
    </xdr:from>
    <xdr:to>
      <xdr:col>10</xdr:col>
      <xdr:colOff>123825</xdr:colOff>
      <xdr:row>113</xdr:row>
      <xdr:rowOff>171450</xdr:rowOff>
    </xdr:to>
    <xdr:sp>
      <xdr:nvSpPr>
        <xdr:cNvPr id="3" name="Rectangle 4"/>
        <xdr:cNvSpPr>
          <a:spLocks/>
        </xdr:cNvSpPr>
      </xdr:nvSpPr>
      <xdr:spPr>
        <a:xfrm>
          <a:off x="5972175" y="33785175"/>
          <a:ext cx="1428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158</xdr:row>
      <xdr:rowOff>152400</xdr:rowOff>
    </xdr:from>
    <xdr:to>
      <xdr:col>10</xdr:col>
      <xdr:colOff>123825</xdr:colOff>
      <xdr:row>160</xdr:row>
      <xdr:rowOff>142875</xdr:rowOff>
    </xdr:to>
    <xdr:sp>
      <xdr:nvSpPr>
        <xdr:cNvPr id="4" name="Rectangle 7"/>
        <xdr:cNvSpPr>
          <a:spLocks/>
        </xdr:cNvSpPr>
      </xdr:nvSpPr>
      <xdr:spPr>
        <a:xfrm>
          <a:off x="5981700" y="47672625"/>
          <a:ext cx="1333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164</xdr:row>
      <xdr:rowOff>161925</xdr:rowOff>
    </xdr:from>
    <xdr:to>
      <xdr:col>10</xdr:col>
      <xdr:colOff>114300</xdr:colOff>
      <xdr:row>166</xdr:row>
      <xdr:rowOff>104775</xdr:rowOff>
    </xdr:to>
    <xdr:sp>
      <xdr:nvSpPr>
        <xdr:cNvPr id="5" name="Rectangle 8"/>
        <xdr:cNvSpPr>
          <a:spLocks/>
        </xdr:cNvSpPr>
      </xdr:nvSpPr>
      <xdr:spPr>
        <a:xfrm>
          <a:off x="5981700" y="49368075"/>
          <a:ext cx="1238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180</xdr:row>
      <xdr:rowOff>114300</xdr:rowOff>
    </xdr:from>
    <xdr:to>
      <xdr:col>10</xdr:col>
      <xdr:colOff>200025</xdr:colOff>
      <xdr:row>182</xdr:row>
      <xdr:rowOff>133350</xdr:rowOff>
    </xdr:to>
    <xdr:sp>
      <xdr:nvSpPr>
        <xdr:cNvPr id="6" name="Rectangle 9"/>
        <xdr:cNvSpPr>
          <a:spLocks/>
        </xdr:cNvSpPr>
      </xdr:nvSpPr>
      <xdr:spPr>
        <a:xfrm>
          <a:off x="5981700" y="53749575"/>
          <a:ext cx="2095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92</xdr:row>
      <xdr:rowOff>95250</xdr:rowOff>
    </xdr:from>
    <xdr:to>
      <xdr:col>10</xdr:col>
      <xdr:colOff>152400</xdr:colOff>
      <xdr:row>93</xdr:row>
      <xdr:rowOff>209550</xdr:rowOff>
    </xdr:to>
    <xdr:sp>
      <xdr:nvSpPr>
        <xdr:cNvPr id="7" name="Rectangle 11"/>
        <xdr:cNvSpPr>
          <a:spLocks/>
        </xdr:cNvSpPr>
      </xdr:nvSpPr>
      <xdr:spPr>
        <a:xfrm>
          <a:off x="5981700" y="28051125"/>
          <a:ext cx="1619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180975</xdr:rowOff>
    </xdr:from>
    <xdr:to>
      <xdr:col>10</xdr:col>
      <xdr:colOff>133350</xdr:colOff>
      <xdr:row>106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5991225" y="31794450"/>
          <a:ext cx="1333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186</xdr:row>
      <xdr:rowOff>209550</xdr:rowOff>
    </xdr:from>
    <xdr:to>
      <xdr:col>10</xdr:col>
      <xdr:colOff>190500</xdr:colOff>
      <xdr:row>189</xdr:row>
      <xdr:rowOff>95250</xdr:rowOff>
    </xdr:to>
    <xdr:sp>
      <xdr:nvSpPr>
        <xdr:cNvPr id="9" name="Rectangle 13"/>
        <xdr:cNvSpPr>
          <a:spLocks/>
        </xdr:cNvSpPr>
      </xdr:nvSpPr>
      <xdr:spPr>
        <a:xfrm>
          <a:off x="5981700" y="55635525"/>
          <a:ext cx="2000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78</xdr:row>
      <xdr:rowOff>38100</xdr:rowOff>
    </xdr:from>
    <xdr:to>
      <xdr:col>10</xdr:col>
      <xdr:colOff>85725</xdr:colOff>
      <xdr:row>81</xdr:row>
      <xdr:rowOff>95250</xdr:rowOff>
    </xdr:to>
    <xdr:sp>
      <xdr:nvSpPr>
        <xdr:cNvPr id="10" name="Rectangle 14"/>
        <xdr:cNvSpPr>
          <a:spLocks/>
        </xdr:cNvSpPr>
      </xdr:nvSpPr>
      <xdr:spPr>
        <a:xfrm>
          <a:off x="5991225" y="23622000"/>
          <a:ext cx="8572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view="pageBreakPreview" zoomScale="90" zoomScaleSheetLayoutView="90" workbookViewId="0" topLeftCell="A1">
      <selection activeCell="A9" sqref="A9:I9"/>
    </sheetView>
  </sheetViews>
  <sheetFormatPr defaultColWidth="9.140625" defaultRowHeight="24" customHeight="1"/>
  <cols>
    <col min="1" max="1" width="2.140625" style="2" customWidth="1"/>
    <col min="2" max="2" width="9.140625" style="2" customWidth="1"/>
    <col min="3" max="3" width="13.28125" style="2" customWidth="1"/>
    <col min="4" max="4" width="14.8515625" style="2" customWidth="1"/>
    <col min="5" max="5" width="0.71875" style="2" customWidth="1"/>
    <col min="6" max="6" width="14.421875" style="2" customWidth="1"/>
    <col min="7" max="7" width="0.5625" style="2" customWidth="1"/>
    <col min="8" max="8" width="15.140625" style="2" customWidth="1"/>
    <col min="9" max="9" width="0.42578125" style="2" customWidth="1"/>
    <col min="10" max="10" width="16.28125" style="2" customWidth="1"/>
    <col min="11" max="11" width="0.5625" style="2" customWidth="1"/>
    <col min="12" max="12" width="14.8515625" style="2" customWidth="1"/>
    <col min="13" max="13" width="0.42578125" style="2" hidden="1" customWidth="1"/>
    <col min="14" max="14" width="0.13671875" style="2" hidden="1" customWidth="1"/>
    <col min="15" max="15" width="1.7109375" style="2" hidden="1" customWidth="1"/>
    <col min="16" max="16384" width="9.140625" style="2" customWidth="1"/>
  </cols>
  <sheetData>
    <row r="1" spans="1:12" ht="24" customHeight="1">
      <c r="A1" s="3" t="s">
        <v>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4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4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4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4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4" customHeight="1">
      <c r="A9" s="122" t="s">
        <v>342</v>
      </c>
      <c r="B9" s="122"/>
      <c r="C9" s="122"/>
      <c r="D9" s="122"/>
      <c r="E9" s="122"/>
      <c r="F9" s="122"/>
      <c r="G9" s="122"/>
      <c r="H9" s="122"/>
      <c r="I9" s="122"/>
      <c r="J9" s="1"/>
      <c r="K9" s="1"/>
      <c r="L9" s="1"/>
    </row>
    <row r="10" spans="1:12" ht="24" customHeight="1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"/>
      <c r="K10" s="1"/>
      <c r="L10" s="1"/>
    </row>
    <row r="11" spans="1:12" ht="24" customHeight="1">
      <c r="A11" s="122" t="s">
        <v>340</v>
      </c>
      <c r="B11" s="122"/>
      <c r="C11" s="122"/>
      <c r="D11" s="122"/>
      <c r="E11" s="122"/>
      <c r="F11" s="122"/>
      <c r="G11" s="122"/>
      <c r="H11" s="122"/>
      <c r="I11" s="122"/>
      <c r="J11" s="1"/>
      <c r="K11" s="1"/>
      <c r="L11" s="1"/>
    </row>
    <row r="12" spans="1:9" ht="24" customHeight="1">
      <c r="A12" s="122" t="s">
        <v>341</v>
      </c>
      <c r="B12" s="122"/>
      <c r="C12" s="122"/>
      <c r="D12" s="122"/>
      <c r="E12" s="122"/>
      <c r="F12" s="122"/>
      <c r="G12" s="122"/>
      <c r="H12" s="122"/>
      <c r="I12" s="122"/>
    </row>
    <row r="14" spans="1:12" ht="24" customHeight="1">
      <c r="A14" s="122" t="str">
        <f>+A9</f>
        <v>บริษัท เชอร์วู้ด เคมิคอล จำกัด (มหาชน)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</row>
    <row r="15" spans="1:12" ht="24" customHeight="1">
      <c r="A15" s="122" t="s">
        <v>16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</row>
    <row r="16" spans="1:12" ht="24" customHeight="1">
      <c r="A16" s="122" t="s">
        <v>266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</row>
    <row r="17" spans="1:12" ht="24" customHeight="1">
      <c r="A17" s="122" t="s">
        <v>334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</row>
    <row r="18" spans="1:12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4" customHeight="1">
      <c r="A19" s="122" t="s">
        <v>17</v>
      </c>
      <c r="B19" s="122"/>
      <c r="C19" s="122"/>
      <c r="D19" s="122"/>
      <c r="E19" s="122"/>
      <c r="F19" s="122"/>
      <c r="G19" s="46"/>
      <c r="H19" s="46" t="s">
        <v>32</v>
      </c>
      <c r="I19" s="46"/>
      <c r="J19" s="124" t="s">
        <v>350</v>
      </c>
      <c r="K19" s="124"/>
      <c r="L19" s="124"/>
    </row>
    <row r="20" spans="1:12" ht="24" customHeight="1">
      <c r="A20" s="3" t="s">
        <v>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46"/>
    </row>
    <row r="21" spans="2:12" ht="24" customHeight="1">
      <c r="B21" s="3" t="s">
        <v>131</v>
      </c>
      <c r="C21" s="1"/>
      <c r="D21" s="1"/>
      <c r="E21" s="1"/>
      <c r="H21" s="100" t="s">
        <v>33</v>
      </c>
      <c r="I21" s="46"/>
      <c r="J21" s="47">
        <f>+หมายเหตุ!I81</f>
        <v>6089947.51</v>
      </c>
      <c r="K21" s="1"/>
      <c r="L21" s="47">
        <f>+หมายเหตุ!K81</f>
        <v>26757825.580000002</v>
      </c>
    </row>
    <row r="22" spans="2:12" ht="24" customHeight="1">
      <c r="B22" s="3" t="s">
        <v>69</v>
      </c>
      <c r="C22" s="1"/>
      <c r="D22" s="1"/>
      <c r="E22" s="1"/>
      <c r="H22" s="100" t="s">
        <v>34</v>
      </c>
      <c r="I22" s="46"/>
      <c r="J22" s="47">
        <f>+หมายเหตุ!I89</f>
        <v>84674652.13</v>
      </c>
      <c r="K22" s="1"/>
      <c r="L22" s="47">
        <f>+หมายเหตุ!K89</f>
        <v>84177509.9</v>
      </c>
    </row>
    <row r="23" spans="2:12" ht="24" customHeight="1">
      <c r="B23" s="3" t="s">
        <v>70</v>
      </c>
      <c r="C23" s="1"/>
      <c r="D23" s="1"/>
      <c r="E23" s="1"/>
      <c r="F23" s="1"/>
      <c r="G23" s="1"/>
      <c r="H23" s="100" t="s">
        <v>67</v>
      </c>
      <c r="I23" s="46"/>
      <c r="J23" s="47">
        <f>+หมายเหตุ!I106</f>
        <v>50619017.65</v>
      </c>
      <c r="K23" s="1"/>
      <c r="L23" s="47">
        <f>+หมายเหตุ!K106</f>
        <v>55584334.28</v>
      </c>
    </row>
    <row r="24" spans="2:12" ht="24" customHeight="1">
      <c r="B24" s="3" t="s">
        <v>6</v>
      </c>
      <c r="C24" s="1"/>
      <c r="D24" s="1"/>
      <c r="E24" s="1"/>
      <c r="F24" s="1"/>
      <c r="G24" s="1"/>
      <c r="H24" s="100" t="s">
        <v>68</v>
      </c>
      <c r="I24" s="46"/>
      <c r="J24" s="48">
        <f>+หมายเหตุ!I113</f>
        <v>272958.04</v>
      </c>
      <c r="K24" s="1"/>
      <c r="L24" s="48">
        <f>+หมายเหตุ!K113</f>
        <v>411967.02999999997</v>
      </c>
    </row>
    <row r="25" spans="2:12" ht="24" customHeight="1">
      <c r="B25" s="1"/>
      <c r="C25" s="3" t="s">
        <v>7</v>
      </c>
      <c r="D25" s="3"/>
      <c r="E25" s="1"/>
      <c r="F25" s="1"/>
      <c r="G25" s="1"/>
      <c r="I25" s="1"/>
      <c r="J25" s="49">
        <f>SUM(J21:J24)</f>
        <v>141656575.32999998</v>
      </c>
      <c r="K25" s="1"/>
      <c r="L25" s="49">
        <f>SUM(L21:L24)</f>
        <v>166931636.79</v>
      </c>
    </row>
    <row r="26" spans="1:12" ht="24" customHeight="1">
      <c r="A26" s="3" t="s">
        <v>92</v>
      </c>
      <c r="B26" s="1"/>
      <c r="C26" s="3"/>
      <c r="D26" s="3"/>
      <c r="E26" s="1"/>
      <c r="F26" s="1"/>
      <c r="G26" s="1"/>
      <c r="I26" s="1"/>
      <c r="J26" s="47"/>
      <c r="K26" s="1"/>
      <c r="L26" s="47"/>
    </row>
    <row r="27" spans="2:12" ht="24" customHeight="1">
      <c r="B27" s="3" t="s">
        <v>90</v>
      </c>
      <c r="C27" s="3"/>
      <c r="D27" s="3"/>
      <c r="E27" s="1"/>
      <c r="F27" s="1"/>
      <c r="G27" s="1"/>
      <c r="H27" s="100" t="s">
        <v>73</v>
      </c>
      <c r="I27" s="46"/>
      <c r="J27" s="47">
        <f>+หมายเหตุ!K143</f>
        <v>181836458.01000002</v>
      </c>
      <c r="K27" s="1"/>
      <c r="L27" s="47">
        <f>+หมายเหตุ!E143</f>
        <v>180516542.35</v>
      </c>
    </row>
    <row r="28" spans="2:12" ht="24" customHeight="1">
      <c r="B28" s="3" t="s">
        <v>142</v>
      </c>
      <c r="C28" s="3"/>
      <c r="D28" s="3"/>
      <c r="E28" s="1"/>
      <c r="F28" s="1"/>
      <c r="G28" s="1"/>
      <c r="H28" s="100" t="s">
        <v>74</v>
      </c>
      <c r="I28" s="46"/>
      <c r="J28" s="47">
        <v>500000</v>
      </c>
      <c r="K28" s="1"/>
      <c r="L28" s="47">
        <v>500000</v>
      </c>
    </row>
    <row r="29" spans="2:12" ht="24" customHeight="1">
      <c r="B29" s="2" t="s">
        <v>93</v>
      </c>
      <c r="C29" s="1"/>
      <c r="D29" s="1"/>
      <c r="E29" s="1"/>
      <c r="F29" s="1"/>
      <c r="G29" s="1"/>
      <c r="H29" s="100" t="s">
        <v>95</v>
      </c>
      <c r="I29" s="46"/>
      <c r="J29" s="47">
        <f>+หมายเหตุ!I160</f>
        <v>471580</v>
      </c>
      <c r="K29" s="1"/>
      <c r="L29" s="47">
        <f>+หมายเหตุ!K160</f>
        <v>391800</v>
      </c>
    </row>
    <row r="30" spans="3:12" ht="24" customHeight="1">
      <c r="C30" s="3" t="s">
        <v>91</v>
      </c>
      <c r="D30" s="3"/>
      <c r="E30" s="1"/>
      <c r="F30" s="1"/>
      <c r="G30" s="1"/>
      <c r="I30" s="1"/>
      <c r="J30" s="49">
        <f>SUM(J27:J29)</f>
        <v>182808038.01000002</v>
      </c>
      <c r="K30" s="1"/>
      <c r="L30" s="49">
        <f>SUM(L27:L29)</f>
        <v>181408342.35</v>
      </c>
    </row>
    <row r="31" spans="1:12" ht="24" customHeight="1" thickBot="1">
      <c r="A31" s="3" t="s">
        <v>8</v>
      </c>
      <c r="B31" s="1"/>
      <c r="C31" s="1"/>
      <c r="D31" s="1"/>
      <c r="E31" s="1"/>
      <c r="F31" s="1"/>
      <c r="G31" s="1"/>
      <c r="H31" s="1"/>
      <c r="I31" s="1"/>
      <c r="J31" s="50">
        <f>SUM(J25:J29)</f>
        <v>324464613.34000003</v>
      </c>
      <c r="K31" s="1"/>
      <c r="L31" s="50">
        <f>SUM(L25:L29)</f>
        <v>348339979.14</v>
      </c>
    </row>
    <row r="32" spans="1:12" ht="24" customHeight="1" thickTop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51"/>
    </row>
    <row r="33" spans="1:12" ht="24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4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4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4" customHeight="1">
      <c r="A36" s="3" t="s">
        <v>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4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4" customHeight="1">
      <c r="A40" s="123" t="s">
        <v>18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1:15" ht="24" customHeight="1">
      <c r="A41" s="123" t="str">
        <f>+A14</f>
        <v>บริษัท เชอร์วู้ด เคมิคอล จำกัด (มหาชน)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</row>
    <row r="42" spans="1:15" ht="24" customHeight="1">
      <c r="A42" s="123" t="s">
        <v>130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</row>
    <row r="43" spans="1:12" ht="24" customHeight="1">
      <c r="A43" s="122" t="s">
        <v>266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</row>
    <row r="44" spans="1:12" ht="24" customHeight="1">
      <c r="A44" s="122" t="s">
        <v>334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</row>
    <row r="45" spans="1:15" ht="24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2" ht="24" customHeight="1">
      <c r="A46" s="125" t="s">
        <v>19</v>
      </c>
      <c r="B46" s="125"/>
      <c r="C46" s="125"/>
      <c r="D46" s="125"/>
      <c r="E46" s="125"/>
      <c r="F46" s="125"/>
      <c r="G46" s="53"/>
      <c r="H46" s="46" t="s">
        <v>32</v>
      </c>
      <c r="I46" s="46"/>
      <c r="J46" s="124" t="s">
        <v>350</v>
      </c>
      <c r="K46" s="124"/>
      <c r="L46" s="124"/>
    </row>
    <row r="47" spans="1:12" ht="23.25" customHeight="1">
      <c r="A47" s="3" t="s">
        <v>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46"/>
    </row>
    <row r="48" spans="2:12" ht="23.25" customHeight="1">
      <c r="B48" s="3" t="s">
        <v>182</v>
      </c>
      <c r="C48" s="1"/>
      <c r="D48" s="1"/>
      <c r="E48" s="1"/>
      <c r="F48" s="1"/>
      <c r="G48" s="1"/>
      <c r="H48" s="100" t="s">
        <v>132</v>
      </c>
      <c r="I48" s="46"/>
      <c r="J48" s="47">
        <f>+หมายเหตุ!I166</f>
        <v>15826771.83</v>
      </c>
      <c r="K48" s="1"/>
      <c r="L48" s="47">
        <f>+หมายเหตุ!K166</f>
        <v>18142061.33</v>
      </c>
    </row>
    <row r="49" spans="2:12" ht="23.25" customHeight="1">
      <c r="B49" s="3" t="s">
        <v>71</v>
      </c>
      <c r="C49" s="1"/>
      <c r="D49" s="1"/>
      <c r="E49" s="1"/>
      <c r="F49" s="1"/>
      <c r="G49" s="1"/>
      <c r="H49" s="100"/>
      <c r="I49" s="46"/>
      <c r="J49" s="47">
        <v>82467724.69</v>
      </c>
      <c r="K49" s="1"/>
      <c r="L49" s="47">
        <v>81022470.73</v>
      </c>
    </row>
    <row r="50" spans="2:12" ht="23.25" customHeight="1">
      <c r="B50" s="3" t="s">
        <v>224</v>
      </c>
      <c r="C50" s="1"/>
      <c r="D50" s="1"/>
      <c r="E50" s="1"/>
      <c r="F50" s="1"/>
      <c r="G50" s="1"/>
      <c r="H50" s="100" t="s">
        <v>208</v>
      </c>
      <c r="I50" s="46"/>
      <c r="J50" s="47">
        <v>25000000</v>
      </c>
      <c r="K50" s="1"/>
      <c r="L50" s="47">
        <v>25000000</v>
      </c>
    </row>
    <row r="51" spans="2:12" ht="23.25" customHeight="1">
      <c r="B51" s="3" t="s">
        <v>94</v>
      </c>
      <c r="C51" s="1"/>
      <c r="D51" s="1"/>
      <c r="E51" s="1"/>
      <c r="F51" s="1"/>
      <c r="G51" s="1"/>
      <c r="H51" s="100" t="s">
        <v>133</v>
      </c>
      <c r="I51" s="46"/>
      <c r="J51" s="47">
        <v>9800000</v>
      </c>
      <c r="K51" s="1"/>
      <c r="L51" s="47">
        <v>22000000</v>
      </c>
    </row>
    <row r="52" spans="2:12" ht="23.25" customHeight="1">
      <c r="B52" s="3" t="s">
        <v>72</v>
      </c>
      <c r="C52" s="1"/>
      <c r="D52" s="1"/>
      <c r="E52" s="1"/>
      <c r="F52" s="1"/>
      <c r="G52" s="1"/>
      <c r="H52" s="1"/>
      <c r="I52" s="1"/>
      <c r="J52" s="47">
        <v>9934893.97</v>
      </c>
      <c r="K52" s="1"/>
      <c r="L52" s="47">
        <v>17947716.13</v>
      </c>
    </row>
    <row r="53" spans="2:12" ht="21.75" customHeight="1">
      <c r="B53" s="3" t="s">
        <v>220</v>
      </c>
      <c r="C53" s="1"/>
      <c r="D53" s="1"/>
      <c r="E53" s="1"/>
      <c r="F53" s="1"/>
      <c r="G53" s="1"/>
      <c r="H53" s="1"/>
      <c r="I53" s="1"/>
      <c r="J53" s="47">
        <v>14778225.06</v>
      </c>
      <c r="K53" s="1"/>
      <c r="L53" s="47">
        <v>4909641.53</v>
      </c>
    </row>
    <row r="54" spans="2:12" ht="23.25" customHeight="1">
      <c r="B54" s="3" t="s">
        <v>83</v>
      </c>
      <c r="C54" s="1"/>
      <c r="D54" s="1"/>
      <c r="E54" s="1"/>
      <c r="F54" s="1"/>
      <c r="G54" s="1"/>
      <c r="H54" s="100" t="s">
        <v>143</v>
      </c>
      <c r="I54" s="46"/>
      <c r="J54" s="48">
        <f>+หมายเหตุ!I182</f>
        <v>5658774.93</v>
      </c>
      <c r="K54" s="1"/>
      <c r="L54" s="48">
        <f>+หมายเหตุ!K182</f>
        <v>5269512.460000001</v>
      </c>
    </row>
    <row r="55" spans="2:12" ht="23.25" customHeight="1">
      <c r="B55" s="1"/>
      <c r="C55" s="3" t="s">
        <v>203</v>
      </c>
      <c r="D55" s="3"/>
      <c r="E55" s="1"/>
      <c r="F55" s="1"/>
      <c r="G55" s="1"/>
      <c r="H55" s="1"/>
      <c r="I55" s="1"/>
      <c r="J55" s="49">
        <f>SUM(J48:J54)</f>
        <v>163466390.48000002</v>
      </c>
      <c r="K55" s="1"/>
      <c r="L55" s="49">
        <f>SUM(L48:L54)</f>
        <v>174291402.18</v>
      </c>
    </row>
    <row r="56" spans="1:12" ht="23.25" customHeight="1">
      <c r="A56" s="3" t="s">
        <v>204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46"/>
    </row>
    <row r="57" spans="2:12" ht="23.25" customHeight="1">
      <c r="B57" s="3" t="s">
        <v>343</v>
      </c>
      <c r="C57" s="1"/>
      <c r="D57" s="1"/>
      <c r="E57" s="1"/>
      <c r="F57" s="1"/>
      <c r="G57" s="1"/>
      <c r="H57" s="100" t="s">
        <v>208</v>
      </c>
      <c r="I57" s="46"/>
      <c r="J57" s="47">
        <f>+หมายเหตุ!I189</f>
        <v>12500000</v>
      </c>
      <c r="K57" s="1"/>
      <c r="L57" s="47">
        <f>+หมายเหตุ!K189</f>
        <v>25000000</v>
      </c>
    </row>
    <row r="58" spans="2:12" ht="23.25" customHeight="1">
      <c r="B58" s="1"/>
      <c r="C58" s="3" t="s">
        <v>205</v>
      </c>
      <c r="D58" s="3"/>
      <c r="E58" s="1"/>
      <c r="F58" s="1"/>
      <c r="G58" s="1"/>
      <c r="H58" s="1"/>
      <c r="I58" s="1"/>
      <c r="J58" s="49">
        <f>SUM(J57)</f>
        <v>12500000</v>
      </c>
      <c r="K58" s="1"/>
      <c r="L58" s="49">
        <f>SUM(L57)</f>
        <v>25000000</v>
      </c>
    </row>
    <row r="59" spans="2:12" ht="23.25" customHeight="1">
      <c r="B59" s="1"/>
      <c r="C59" s="3" t="s">
        <v>209</v>
      </c>
      <c r="D59" s="3"/>
      <c r="E59" s="1"/>
      <c r="F59" s="1"/>
      <c r="G59" s="1"/>
      <c r="H59" s="1"/>
      <c r="I59" s="1"/>
      <c r="J59" s="49">
        <f>J55+J58</f>
        <v>175966390.48000002</v>
      </c>
      <c r="K59" s="1"/>
      <c r="L59" s="49">
        <f>L55+L58</f>
        <v>199291402.18</v>
      </c>
    </row>
    <row r="60" spans="1:12" ht="23.25" customHeight="1">
      <c r="A60" s="3" t="s">
        <v>10</v>
      </c>
      <c r="B60" s="1"/>
      <c r="C60" s="1"/>
      <c r="D60" s="1"/>
      <c r="E60" s="1"/>
      <c r="F60" s="1"/>
      <c r="G60" s="1"/>
      <c r="H60" s="1"/>
      <c r="I60" s="1"/>
      <c r="J60" s="3" t="s">
        <v>11</v>
      </c>
      <c r="K60" s="1"/>
      <c r="L60" s="3" t="s">
        <v>11</v>
      </c>
    </row>
    <row r="61" spans="2:12" ht="23.25" customHeight="1">
      <c r="B61" s="3" t="s">
        <v>12</v>
      </c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23.25" customHeight="1">
      <c r="B62" s="3" t="s">
        <v>22</v>
      </c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23.25" customHeight="1" thickBot="1">
      <c r="B63" s="3" t="s">
        <v>335</v>
      </c>
      <c r="C63" s="1"/>
      <c r="D63" s="1"/>
      <c r="E63" s="1"/>
      <c r="F63" s="1"/>
      <c r="G63" s="1"/>
      <c r="H63" s="100" t="s">
        <v>344</v>
      </c>
      <c r="I63" s="1"/>
      <c r="J63" s="120">
        <f>30000000*5</f>
        <v>150000000</v>
      </c>
      <c r="K63" s="1"/>
      <c r="L63" s="1"/>
    </row>
    <row r="64" spans="2:12" ht="23.25" customHeight="1" thickBot="1" thickTop="1">
      <c r="B64" s="3" t="s">
        <v>97</v>
      </c>
      <c r="C64" s="1"/>
      <c r="D64" s="1"/>
      <c r="E64" s="1"/>
      <c r="F64" s="1"/>
      <c r="G64" s="1"/>
      <c r="I64" s="1"/>
      <c r="J64" s="55"/>
      <c r="K64" s="1"/>
      <c r="L64" s="54">
        <v>60000000</v>
      </c>
    </row>
    <row r="65" spans="2:12" ht="23.25" customHeight="1" thickTop="1">
      <c r="B65" s="3" t="s">
        <v>96</v>
      </c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23.25" customHeight="1">
      <c r="B66" s="3" t="s">
        <v>378</v>
      </c>
      <c r="C66" s="1"/>
      <c r="D66" s="1"/>
      <c r="E66" s="1"/>
      <c r="F66" s="1"/>
      <c r="G66" s="1"/>
      <c r="H66" s="1"/>
      <c r="I66" s="1"/>
      <c r="J66" s="1">
        <f>24000000*5</f>
        <v>120000000</v>
      </c>
      <c r="K66" s="1"/>
      <c r="L66" s="1"/>
    </row>
    <row r="67" spans="2:12" ht="23.25" customHeight="1">
      <c r="B67" s="3" t="s">
        <v>97</v>
      </c>
      <c r="C67" s="1"/>
      <c r="D67" s="1"/>
      <c r="E67" s="1"/>
      <c r="F67" s="1"/>
      <c r="G67" s="1"/>
      <c r="H67" s="1"/>
      <c r="I67" s="1"/>
      <c r="J67" s="55"/>
      <c r="K67" s="1"/>
      <c r="L67" s="55">
        <v>60000000</v>
      </c>
    </row>
    <row r="68" spans="2:12" ht="23.25" customHeight="1">
      <c r="B68" s="3" t="s">
        <v>75</v>
      </c>
      <c r="C68" s="1"/>
      <c r="D68" s="1"/>
      <c r="E68" s="1"/>
      <c r="F68" s="1"/>
      <c r="G68" s="1"/>
      <c r="H68" s="1"/>
      <c r="I68" s="1"/>
      <c r="J68" s="55"/>
      <c r="K68" s="1"/>
      <c r="L68" s="55"/>
    </row>
    <row r="69" spans="2:12" ht="23.25" customHeight="1">
      <c r="B69" s="3" t="s">
        <v>76</v>
      </c>
      <c r="C69" s="1"/>
      <c r="D69" s="1"/>
      <c r="E69" s="1"/>
      <c r="F69" s="1"/>
      <c r="G69" s="1"/>
      <c r="H69" s="1"/>
      <c r="I69" s="1"/>
      <c r="J69" s="55"/>
      <c r="K69" s="56"/>
      <c r="L69" s="55"/>
    </row>
    <row r="70" spans="2:12" ht="23.25" customHeight="1">
      <c r="B70" s="3" t="s">
        <v>77</v>
      </c>
      <c r="C70" s="1"/>
      <c r="D70" s="1"/>
      <c r="E70" s="1"/>
      <c r="F70" s="1"/>
      <c r="G70" s="1"/>
      <c r="H70" s="1"/>
      <c r="I70" s="1"/>
      <c r="J70" s="55">
        <v>6500000</v>
      </c>
      <c r="K70" s="1"/>
      <c r="L70" s="55">
        <f>+ส่วนเปลี่ยนแปลง!I17</f>
        <v>6000000</v>
      </c>
    </row>
    <row r="71" spans="2:12" ht="23.25" customHeight="1">
      <c r="B71" s="3" t="s">
        <v>78</v>
      </c>
      <c r="C71" s="1"/>
      <c r="D71" s="1"/>
      <c r="E71" s="1"/>
      <c r="F71" s="1"/>
      <c r="G71" s="1"/>
      <c r="H71" s="1"/>
      <c r="I71" s="1"/>
      <c r="J71" s="55">
        <v>21998222.859999985</v>
      </c>
      <c r="K71" s="1"/>
      <c r="L71" s="55">
        <f>+ส่วนเปลี่ยนแปลง!K17</f>
        <v>83048576.95999998</v>
      </c>
    </row>
    <row r="72" spans="3:12" ht="23.25" customHeight="1">
      <c r="C72" s="3" t="s">
        <v>210</v>
      </c>
      <c r="D72" s="3"/>
      <c r="E72" s="1"/>
      <c r="F72" s="1"/>
      <c r="G72" s="1"/>
      <c r="H72" s="1"/>
      <c r="I72" s="1"/>
      <c r="J72" s="49">
        <f>SUM(J66:J71)</f>
        <v>148498222.85999998</v>
      </c>
      <c r="K72" s="1"/>
      <c r="L72" s="49">
        <f>SUM(L67:L71)</f>
        <v>149048576.95999998</v>
      </c>
    </row>
    <row r="73" spans="1:12" ht="23.25" customHeight="1" thickBot="1">
      <c r="A73" s="3" t="s">
        <v>13</v>
      </c>
      <c r="B73" s="1"/>
      <c r="C73" s="1"/>
      <c r="D73" s="1"/>
      <c r="E73" s="1"/>
      <c r="F73" s="1"/>
      <c r="G73" s="1"/>
      <c r="H73" s="1"/>
      <c r="I73" s="1"/>
      <c r="J73" s="50">
        <f>J59+J72</f>
        <v>324464613.34000003</v>
      </c>
      <c r="K73" s="1"/>
      <c r="L73" s="50">
        <f>L59+L72</f>
        <v>348339979.14</v>
      </c>
    </row>
    <row r="74" spans="1:12" ht="18" customHeight="1" thickTop="1">
      <c r="A74" s="1"/>
      <c r="B74" s="1"/>
      <c r="C74" s="1"/>
      <c r="D74" s="1"/>
      <c r="E74" s="1"/>
      <c r="F74" s="1"/>
      <c r="G74" s="1"/>
      <c r="H74" s="1"/>
      <c r="I74" s="1"/>
      <c r="J74" s="51"/>
      <c r="K74" s="1"/>
      <c r="L74" s="51"/>
    </row>
    <row r="75" spans="1:12" ht="24" customHeight="1">
      <c r="A75" s="3" t="s">
        <v>4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3.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ht="13.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24" customHeight="1">
      <c r="A78" s="122" t="str">
        <f>+A9</f>
        <v>บริษัท เชอร์วู้ด เคมิคอล จำกัด (มหาชน)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</row>
    <row r="79" spans="1:12" ht="24" customHeight="1">
      <c r="A79" s="122" t="s">
        <v>23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</row>
    <row r="80" spans="1:12" ht="24" customHeight="1">
      <c r="A80" s="122" t="s">
        <v>305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</row>
    <row r="81" spans="1:12" ht="24" customHeight="1">
      <c r="A81" s="122" t="s">
        <v>328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</row>
    <row r="82" spans="1:12" ht="24" customHeight="1">
      <c r="A82" s="1"/>
      <c r="B82" s="1"/>
      <c r="C82" s="1"/>
      <c r="D82" s="1"/>
      <c r="E82" s="1"/>
      <c r="F82" s="1"/>
      <c r="G82" s="1"/>
      <c r="H82" s="1"/>
      <c r="I82" s="1"/>
      <c r="J82" s="4" t="s">
        <v>329</v>
      </c>
      <c r="K82" s="1"/>
      <c r="L82" s="46"/>
    </row>
    <row r="83" spans="1:12" ht="24" customHeight="1">
      <c r="A83" s="3" t="s">
        <v>28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24" customHeight="1">
      <c r="A84" s="1"/>
      <c r="B84" s="3" t="s">
        <v>58</v>
      </c>
      <c r="C84" s="1"/>
      <c r="D84" s="1"/>
      <c r="E84" s="1"/>
      <c r="F84" s="1"/>
      <c r="G84" s="1"/>
      <c r="H84" s="1"/>
      <c r="I84" s="1"/>
      <c r="J84" s="47">
        <v>119476583.08</v>
      </c>
      <c r="K84" s="1"/>
      <c r="L84" s="47">
        <v>121906185.35</v>
      </c>
    </row>
    <row r="85" spans="1:12" ht="24" customHeight="1">
      <c r="A85" s="1"/>
      <c r="B85" s="3" t="s">
        <v>59</v>
      </c>
      <c r="C85" s="1"/>
      <c r="D85" s="1"/>
      <c r="E85" s="1"/>
      <c r="F85" s="1"/>
      <c r="G85" s="1"/>
      <c r="H85" s="1"/>
      <c r="I85" s="1"/>
      <c r="J85" s="47">
        <v>343116.59</v>
      </c>
      <c r="K85" s="1"/>
      <c r="L85" s="47">
        <v>165845.21</v>
      </c>
    </row>
    <row r="86" spans="1:12" ht="24" customHeight="1">
      <c r="A86" s="1"/>
      <c r="B86" s="1"/>
      <c r="C86" s="3" t="s">
        <v>2</v>
      </c>
      <c r="D86" s="3"/>
      <c r="E86" s="1"/>
      <c r="F86" s="1"/>
      <c r="G86" s="1"/>
      <c r="H86" s="1"/>
      <c r="I86" s="1"/>
      <c r="J86" s="49">
        <f>SUM(J84:J85)</f>
        <v>119819699.67</v>
      </c>
      <c r="K86" s="1"/>
      <c r="L86" s="49">
        <f>SUM(L84:L85)</f>
        <v>122072030.55999999</v>
      </c>
    </row>
    <row r="87" spans="1:12" ht="24" customHeight="1">
      <c r="A87" s="3" t="s">
        <v>29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24" customHeight="1">
      <c r="A88" s="3"/>
      <c r="B88" s="3" t="s">
        <v>60</v>
      </c>
      <c r="C88" s="1"/>
      <c r="D88" s="1"/>
      <c r="E88" s="1"/>
      <c r="F88" s="1"/>
      <c r="G88" s="1"/>
      <c r="H88" s="1"/>
      <c r="I88" s="1"/>
      <c r="J88" s="1">
        <v>75035439.16</v>
      </c>
      <c r="K88" s="1"/>
      <c r="L88" s="1">
        <v>80876355.56</v>
      </c>
    </row>
    <row r="89" spans="1:12" ht="24" customHeight="1">
      <c r="A89" s="1"/>
      <c r="B89" s="3" t="s">
        <v>26</v>
      </c>
      <c r="C89" s="1"/>
      <c r="D89" s="1"/>
      <c r="E89" s="1"/>
      <c r="F89" s="1"/>
      <c r="G89" s="1"/>
      <c r="H89" s="1"/>
      <c r="I89" s="1"/>
      <c r="J89" s="47">
        <v>34319351.47</v>
      </c>
      <c r="K89" s="1"/>
      <c r="L89" s="47">
        <v>26007773.62</v>
      </c>
    </row>
    <row r="90" spans="1:12" ht="24" customHeight="1">
      <c r="A90" s="1"/>
      <c r="B90" s="1"/>
      <c r="C90" s="3" t="s">
        <v>3</v>
      </c>
      <c r="D90" s="3"/>
      <c r="E90" s="1"/>
      <c r="F90" s="1"/>
      <c r="G90" s="1"/>
      <c r="H90" s="1"/>
      <c r="I90" s="1"/>
      <c r="J90" s="49">
        <f>SUM(J88:J89)</f>
        <v>109354790.63</v>
      </c>
      <c r="K90" s="1"/>
      <c r="L90" s="49">
        <f>SUM(L88:L89)</f>
        <v>106884129.18</v>
      </c>
    </row>
    <row r="91" spans="1:12" ht="24" customHeight="1">
      <c r="A91" s="3" t="s">
        <v>84</v>
      </c>
      <c r="B91" s="1"/>
      <c r="C91" s="3"/>
      <c r="D91" s="3"/>
      <c r="E91" s="1"/>
      <c r="F91" s="1"/>
      <c r="G91" s="1"/>
      <c r="H91" s="1"/>
      <c r="I91" s="1"/>
      <c r="J91" s="57">
        <f>+J86-J90</f>
        <v>10464909.040000007</v>
      </c>
      <c r="K91" s="1"/>
      <c r="L91" s="57">
        <f>+L86-L90</f>
        <v>15187901.37999998</v>
      </c>
    </row>
    <row r="92" spans="1:12" ht="24" customHeight="1">
      <c r="A92" s="1" t="s">
        <v>31</v>
      </c>
      <c r="B92" s="1"/>
      <c r="C92" s="3"/>
      <c r="D92" s="3"/>
      <c r="E92" s="1"/>
      <c r="F92" s="1"/>
      <c r="G92" s="1"/>
      <c r="H92" s="1"/>
      <c r="I92" s="1"/>
      <c r="J92" s="58">
        <v>-1083616.1</v>
      </c>
      <c r="K92" s="59"/>
      <c r="L92" s="58">
        <v>-677164.42</v>
      </c>
    </row>
    <row r="93" spans="1:12" ht="24" customHeight="1">
      <c r="A93" s="1" t="s">
        <v>61</v>
      </c>
      <c r="B93" s="1"/>
      <c r="C93" s="3"/>
      <c r="D93" s="3"/>
      <c r="E93" s="1"/>
      <c r="F93" s="1"/>
      <c r="G93" s="1"/>
      <c r="H93" s="1"/>
      <c r="I93" s="1"/>
      <c r="J93" s="58">
        <v>-2726611.6</v>
      </c>
      <c r="K93" s="59"/>
      <c r="L93" s="58">
        <v>-4360319.94</v>
      </c>
    </row>
    <row r="94" spans="1:12" ht="24" customHeight="1" thickBot="1">
      <c r="A94" s="3" t="s">
        <v>62</v>
      </c>
      <c r="B94" s="1"/>
      <c r="C94" s="1"/>
      <c r="D94" s="1"/>
      <c r="E94" s="1"/>
      <c r="F94" s="1"/>
      <c r="G94" s="1"/>
      <c r="H94" s="1"/>
      <c r="I94" s="1"/>
      <c r="J94" s="50">
        <f>SUM(J91:J93)</f>
        <v>6654681.340000007</v>
      </c>
      <c r="K94" s="1"/>
      <c r="L94" s="50">
        <f>SUM(L91:L93)</f>
        <v>10150417.01999998</v>
      </c>
    </row>
    <row r="95" spans="1:9" ht="24" customHeight="1" thickTop="1">
      <c r="A95" s="3" t="s">
        <v>30</v>
      </c>
      <c r="B95" s="1"/>
      <c r="C95" s="1"/>
      <c r="D95" s="1"/>
      <c r="E95" s="1"/>
      <c r="F95" s="1"/>
      <c r="G95" s="1"/>
      <c r="H95" s="1"/>
      <c r="I95" s="1"/>
    </row>
    <row r="96" spans="1:12" ht="24" customHeight="1">
      <c r="A96" s="1"/>
      <c r="B96" s="3" t="s">
        <v>63</v>
      </c>
      <c r="C96" s="1"/>
      <c r="D96" s="1"/>
      <c r="E96" s="1"/>
      <c r="F96" s="1"/>
      <c r="G96" s="1"/>
      <c r="H96" s="1"/>
      <c r="I96" s="1"/>
      <c r="J96" s="47">
        <v>0.28</v>
      </c>
      <c r="K96" s="1"/>
      <c r="L96" s="47">
        <v>0.85</v>
      </c>
    </row>
    <row r="97" spans="1:12" ht="24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24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24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24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24" customHeight="1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s="22" customFormat="1" ht="23.25">
      <c r="A102" s="111" t="s">
        <v>4</v>
      </c>
      <c r="B102" s="110"/>
      <c r="C102" s="110"/>
      <c r="D102" s="110"/>
      <c r="E102" s="110"/>
      <c r="F102" s="110"/>
      <c r="G102" s="110"/>
      <c r="H102" s="110"/>
      <c r="I102" s="110"/>
      <c r="J102" s="112"/>
      <c r="L102" s="113"/>
    </row>
    <row r="103" spans="1:12" s="22" customFormat="1" ht="23.25">
      <c r="A103" s="110"/>
      <c r="B103" s="110"/>
      <c r="C103" s="110"/>
      <c r="D103" s="110"/>
      <c r="E103" s="110"/>
      <c r="F103" s="110"/>
      <c r="G103" s="110"/>
      <c r="H103" s="110"/>
      <c r="I103" s="110"/>
      <c r="J103" s="112"/>
      <c r="L103" s="113"/>
    </row>
    <row r="104" spans="1:12" ht="24" customHeight="1">
      <c r="A104" s="122" t="str">
        <f>+A78</f>
        <v>บริษัท เชอร์วู้ด เคมิคอล จำกัด (มหาชน)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</row>
    <row r="105" spans="1:12" ht="24" customHeight="1">
      <c r="A105" s="122" t="s">
        <v>23</v>
      </c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</row>
    <row r="106" spans="1:12" ht="24" customHeight="1">
      <c r="A106" s="122" t="s">
        <v>313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</row>
    <row r="107" spans="1:12" ht="24" customHeight="1">
      <c r="A107" s="122" t="s">
        <v>328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</row>
    <row r="108" spans="1:12" ht="24" customHeight="1">
      <c r="A108" s="1"/>
      <c r="B108" s="1"/>
      <c r="C108" s="1"/>
      <c r="D108" s="1"/>
      <c r="E108" s="1"/>
      <c r="F108" s="1"/>
      <c r="G108" s="1"/>
      <c r="H108" s="1"/>
      <c r="I108" s="1"/>
      <c r="J108" s="4" t="s">
        <v>329</v>
      </c>
      <c r="K108" s="1"/>
      <c r="L108" s="46"/>
    </row>
    <row r="109" spans="1:12" ht="24" customHeight="1">
      <c r="A109" s="3" t="s">
        <v>28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24" customHeight="1">
      <c r="A110" s="1"/>
      <c r="B110" s="3" t="s">
        <v>58</v>
      </c>
      <c r="C110" s="1"/>
      <c r="D110" s="1"/>
      <c r="E110" s="1"/>
      <c r="F110" s="1"/>
      <c r="G110" s="1"/>
      <c r="H110" s="1"/>
      <c r="I110" s="1"/>
      <c r="J110" s="47">
        <v>244917203.34</v>
      </c>
      <c r="K110" s="1"/>
      <c r="L110" s="47">
        <v>240267328.32</v>
      </c>
    </row>
    <row r="111" spans="1:12" ht="24" customHeight="1">
      <c r="A111" s="1"/>
      <c r="B111" s="3" t="s">
        <v>59</v>
      </c>
      <c r="C111" s="1"/>
      <c r="D111" s="1"/>
      <c r="E111" s="1"/>
      <c r="F111" s="1"/>
      <c r="G111" s="1"/>
      <c r="H111" s="1"/>
      <c r="I111" s="1"/>
      <c r="J111" s="47">
        <v>384905.55</v>
      </c>
      <c r="K111" s="1"/>
      <c r="L111" s="47">
        <v>382917.15</v>
      </c>
    </row>
    <row r="112" spans="1:12" ht="24" customHeight="1">
      <c r="A112" s="1"/>
      <c r="B112" s="1"/>
      <c r="C112" s="3" t="s">
        <v>2</v>
      </c>
      <c r="D112" s="3"/>
      <c r="E112" s="1"/>
      <c r="F112" s="1"/>
      <c r="G112" s="1"/>
      <c r="H112" s="1"/>
      <c r="I112" s="1"/>
      <c r="J112" s="49">
        <f>SUM(J110:J111)</f>
        <v>245302108.89000002</v>
      </c>
      <c r="K112" s="1"/>
      <c r="L112" s="49">
        <f>SUM(L110:L111)</f>
        <v>240650245.47</v>
      </c>
    </row>
    <row r="113" spans="1:12" ht="24" customHeight="1">
      <c r="A113" s="3" t="s">
        <v>29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24" customHeight="1">
      <c r="A114" s="3"/>
      <c r="B114" s="3" t="s">
        <v>60</v>
      </c>
      <c r="C114" s="1"/>
      <c r="D114" s="1"/>
      <c r="E114" s="1"/>
      <c r="F114" s="1"/>
      <c r="G114" s="1"/>
      <c r="H114" s="1"/>
      <c r="I114" s="1"/>
      <c r="J114" s="1">
        <v>153511601.06</v>
      </c>
      <c r="K114" s="1"/>
      <c r="L114" s="1">
        <v>152938803.51</v>
      </c>
    </row>
    <row r="115" spans="1:12" ht="24" customHeight="1">
      <c r="A115" s="1"/>
      <c r="B115" s="3" t="s">
        <v>26</v>
      </c>
      <c r="C115" s="1"/>
      <c r="D115" s="1"/>
      <c r="E115" s="1"/>
      <c r="F115" s="1"/>
      <c r="G115" s="1"/>
      <c r="H115" s="1"/>
      <c r="I115" s="1"/>
      <c r="J115" s="47">
        <v>56200771.77</v>
      </c>
      <c r="K115" s="1"/>
      <c r="L115" s="47">
        <v>36831260.67</v>
      </c>
    </row>
    <row r="116" spans="1:12" ht="24" customHeight="1">
      <c r="A116" s="1"/>
      <c r="B116" s="1"/>
      <c r="C116" s="3" t="s">
        <v>3</v>
      </c>
      <c r="D116" s="3"/>
      <c r="E116" s="1"/>
      <c r="F116" s="1"/>
      <c r="G116" s="1"/>
      <c r="H116" s="1"/>
      <c r="I116" s="1"/>
      <c r="J116" s="49">
        <f>SUM(J114:J115)</f>
        <v>209712372.83</v>
      </c>
      <c r="K116" s="1"/>
      <c r="L116" s="49">
        <f>SUM(L114:L115)</f>
        <v>189770064.18</v>
      </c>
    </row>
    <row r="117" spans="1:12" ht="24" customHeight="1">
      <c r="A117" s="3" t="s">
        <v>84</v>
      </c>
      <c r="B117" s="1"/>
      <c r="C117" s="3"/>
      <c r="D117" s="3"/>
      <c r="E117" s="1"/>
      <c r="F117" s="1"/>
      <c r="G117" s="1"/>
      <c r="H117" s="1"/>
      <c r="I117" s="1"/>
      <c r="J117" s="57">
        <f>+J112-J116</f>
        <v>35589736.06</v>
      </c>
      <c r="K117" s="1"/>
      <c r="L117" s="57">
        <f>+L112-L116</f>
        <v>50880181.28999999</v>
      </c>
    </row>
    <row r="118" spans="1:12" ht="24" customHeight="1">
      <c r="A118" s="1" t="s">
        <v>31</v>
      </c>
      <c r="B118" s="1"/>
      <c r="C118" s="3"/>
      <c r="D118" s="3"/>
      <c r="E118" s="1"/>
      <c r="F118" s="1"/>
      <c r="G118" s="1"/>
      <c r="H118" s="1"/>
      <c r="I118" s="1"/>
      <c r="J118" s="58">
        <v>-2203601.81</v>
      </c>
      <c r="K118" s="59"/>
      <c r="L118" s="58">
        <v>-1475679.27</v>
      </c>
    </row>
    <row r="119" spans="1:12" ht="24" customHeight="1">
      <c r="A119" s="1" t="s">
        <v>61</v>
      </c>
      <c r="B119" s="1"/>
      <c r="C119" s="3"/>
      <c r="D119" s="3"/>
      <c r="E119" s="1"/>
      <c r="F119" s="1"/>
      <c r="G119" s="1"/>
      <c r="H119" s="1"/>
      <c r="I119" s="1"/>
      <c r="J119" s="58">
        <v>-9936488.35</v>
      </c>
      <c r="K119" s="59"/>
      <c r="L119" s="58">
        <v>-14890532.28</v>
      </c>
    </row>
    <row r="120" spans="1:12" ht="24" customHeight="1" thickBot="1">
      <c r="A120" s="3" t="s">
        <v>62</v>
      </c>
      <c r="B120" s="1"/>
      <c r="C120" s="1"/>
      <c r="D120" s="1"/>
      <c r="E120" s="1"/>
      <c r="F120" s="1"/>
      <c r="G120" s="1"/>
      <c r="H120" s="1"/>
      <c r="I120" s="1"/>
      <c r="J120" s="50">
        <f>SUM(J117:J119)</f>
        <v>23449645.900000006</v>
      </c>
      <c r="K120" s="1"/>
      <c r="L120" s="50">
        <f>SUM(L117:L119)</f>
        <v>34513969.73999999</v>
      </c>
    </row>
    <row r="121" spans="1:9" ht="24" customHeight="1" thickTop="1">
      <c r="A121" s="3" t="s">
        <v>30</v>
      </c>
      <c r="B121" s="1"/>
      <c r="C121" s="1"/>
      <c r="D121" s="1"/>
      <c r="E121" s="1"/>
      <c r="F121" s="1"/>
      <c r="G121" s="1"/>
      <c r="H121" s="1"/>
      <c r="I121" s="1"/>
    </row>
    <row r="122" spans="1:12" ht="24" customHeight="1">
      <c r="A122" s="1"/>
      <c r="B122" s="3" t="s">
        <v>63</v>
      </c>
      <c r="C122" s="1"/>
      <c r="D122" s="1"/>
      <c r="E122" s="1"/>
      <c r="F122" s="1"/>
      <c r="G122" s="1"/>
      <c r="H122" s="1"/>
      <c r="I122" s="1"/>
      <c r="J122" s="47">
        <v>1.3</v>
      </c>
      <c r="K122" s="1"/>
      <c r="L122" s="47">
        <v>2.88</v>
      </c>
    </row>
    <row r="123" spans="1:12" ht="24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24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ht="24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24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24" customHeight="1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s="22" customFormat="1" ht="23.25">
      <c r="A128" s="111" t="s">
        <v>4</v>
      </c>
      <c r="B128" s="110"/>
      <c r="C128" s="110"/>
      <c r="D128" s="110"/>
      <c r="E128" s="110"/>
      <c r="F128" s="110"/>
      <c r="G128" s="110"/>
      <c r="H128" s="110"/>
      <c r="I128" s="110"/>
      <c r="J128" s="112"/>
      <c r="L128" s="113"/>
    </row>
    <row r="129" spans="1:12" s="22" customFormat="1" ht="23.25">
      <c r="A129" s="110"/>
      <c r="B129" s="110"/>
      <c r="C129" s="110"/>
      <c r="D129" s="110"/>
      <c r="E129" s="110"/>
      <c r="F129" s="110"/>
      <c r="G129" s="110"/>
      <c r="H129" s="110"/>
      <c r="I129" s="110"/>
      <c r="J129" s="112"/>
      <c r="L129" s="113"/>
    </row>
    <row r="130" spans="2:12" s="22" customFormat="1" ht="23.25">
      <c r="B130" s="111"/>
      <c r="C130" s="110"/>
      <c r="D130" s="110"/>
      <c r="E130" s="110"/>
      <c r="F130" s="110"/>
      <c r="G130" s="110"/>
      <c r="H130" s="110"/>
      <c r="I130" s="110"/>
      <c r="J130" s="112"/>
      <c r="L130" s="113"/>
    </row>
    <row r="131" spans="1:12" s="22" customFormat="1" ht="23.25">
      <c r="A131" s="110"/>
      <c r="B131" s="110"/>
      <c r="C131" s="110"/>
      <c r="D131" s="110"/>
      <c r="E131" s="110"/>
      <c r="F131" s="110"/>
      <c r="G131" s="110"/>
      <c r="H131" s="110"/>
      <c r="I131" s="110"/>
      <c r="J131" s="112"/>
      <c r="L131" s="113"/>
    </row>
    <row r="132" spans="2:12" s="22" customFormat="1" ht="23.25">
      <c r="B132" s="110"/>
      <c r="C132" s="111"/>
      <c r="D132" s="110"/>
      <c r="E132" s="110"/>
      <c r="F132" s="110"/>
      <c r="G132" s="110"/>
      <c r="H132" s="110"/>
      <c r="I132" s="110"/>
      <c r="J132" s="112"/>
      <c r="L132" s="113"/>
    </row>
    <row r="133" spans="1:12" ht="24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ht="24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24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24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24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24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s="22" customFormat="1" ht="23.25">
      <c r="A139" s="110"/>
      <c r="C139" s="111"/>
      <c r="D139" s="110"/>
      <c r="E139" s="110"/>
      <c r="F139" s="110"/>
      <c r="G139" s="110"/>
      <c r="H139" s="110"/>
      <c r="I139" s="110"/>
      <c r="J139" s="112"/>
      <c r="L139" s="113"/>
    </row>
    <row r="140" spans="1:12" s="22" customFormat="1" ht="23.25">
      <c r="A140" s="110"/>
      <c r="B140" s="110"/>
      <c r="C140" s="110"/>
      <c r="D140" s="110"/>
      <c r="E140" s="110"/>
      <c r="F140" s="110"/>
      <c r="G140" s="110"/>
      <c r="H140" s="110"/>
      <c r="I140" s="110"/>
      <c r="J140" s="112"/>
      <c r="L140" s="113"/>
    </row>
    <row r="152" spans="3:12" ht="24" customHeight="1">
      <c r="C152" s="3"/>
      <c r="D152" s="3"/>
      <c r="E152" s="1"/>
      <c r="F152" s="1"/>
      <c r="G152" s="1"/>
      <c r="H152" s="29"/>
      <c r="I152" s="1"/>
      <c r="J152" s="29"/>
      <c r="K152" s="1"/>
      <c r="L152" s="29"/>
    </row>
    <row r="153" spans="1:12" ht="24" customHeight="1">
      <c r="A153" s="1"/>
      <c r="C153" s="1"/>
      <c r="D153" s="1"/>
      <c r="F153" s="1"/>
      <c r="G153" s="1"/>
      <c r="H153" s="29"/>
      <c r="I153" s="1"/>
      <c r="J153" s="29"/>
      <c r="K153" s="1"/>
      <c r="L153" s="29"/>
    </row>
  </sheetData>
  <sheetProtection sheet="1" objects="1" scenarios="1"/>
  <mergeCells count="25">
    <mergeCell ref="A106:L106"/>
    <mergeCell ref="A107:L107"/>
    <mergeCell ref="A16:L16"/>
    <mergeCell ref="A43:L43"/>
    <mergeCell ref="A44:L44"/>
    <mergeCell ref="A80:L80"/>
    <mergeCell ref="A81:L81"/>
    <mergeCell ref="A104:L104"/>
    <mergeCell ref="A105:L105"/>
    <mergeCell ref="A41:O41"/>
    <mergeCell ref="J19:L19"/>
    <mergeCell ref="A78:L78"/>
    <mergeCell ref="A79:L79"/>
    <mergeCell ref="A46:F46"/>
    <mergeCell ref="J46:L46"/>
    <mergeCell ref="A12:I12"/>
    <mergeCell ref="A42:O42"/>
    <mergeCell ref="A9:I9"/>
    <mergeCell ref="A10:I10"/>
    <mergeCell ref="A11:I11"/>
    <mergeCell ref="A14:L14"/>
    <mergeCell ref="A15:L15"/>
    <mergeCell ref="A40:L40"/>
    <mergeCell ref="A19:F19"/>
    <mergeCell ref="A17:L17"/>
  </mergeCells>
  <printOptions/>
  <pageMargins left="0.7874015748031497" right="0.3937007874015748" top="0.5905511811023623" bottom="0.3937007874015748" header="0.5118110236220472" footer="0.5118110236220472"/>
  <pageSetup horizontalDpi="180" verticalDpi="180" orientation="portrait" paperSize="9" scale="95" r:id="rId1"/>
  <rowBreaks count="4" manualBreakCount="4">
    <brk id="13" max="255" man="1"/>
    <brk id="39" max="14" man="1"/>
    <brk id="77" max="255" man="1"/>
    <brk id="10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40"/>
  <sheetViews>
    <sheetView view="pageBreakPreview" zoomScale="90" zoomScaleSheetLayoutView="90" workbookViewId="0" topLeftCell="A101">
      <selection activeCell="T112" sqref="T112"/>
    </sheetView>
  </sheetViews>
  <sheetFormatPr defaultColWidth="9.140625" defaultRowHeight="24" customHeight="1"/>
  <cols>
    <col min="1" max="1" width="3.28125" style="2" customWidth="1"/>
    <col min="2" max="2" width="9.140625" style="2" customWidth="1"/>
    <col min="3" max="3" width="24.8515625" style="2" customWidth="1"/>
    <col min="4" max="4" width="1.57421875" style="2" customWidth="1"/>
    <col min="5" max="5" width="15.7109375" style="2" customWidth="1"/>
    <col min="6" max="6" width="0.2890625" style="2" customWidth="1"/>
    <col min="7" max="7" width="18.28125" style="2" customWidth="1"/>
    <col min="8" max="8" width="0.42578125" style="2" customWidth="1"/>
    <col min="9" max="9" width="15.57421875" style="2" customWidth="1"/>
    <col min="10" max="10" width="0.71875" style="2" customWidth="1"/>
    <col min="11" max="11" width="16.28125" style="2" customWidth="1"/>
    <col min="12" max="13" width="0.71875" style="2" hidden="1" customWidth="1"/>
    <col min="14" max="14" width="0.42578125" style="2" hidden="1" customWidth="1"/>
    <col min="15" max="15" width="0.13671875" style="2" hidden="1" customWidth="1"/>
    <col min="16" max="16" width="1.7109375" style="2" hidden="1" customWidth="1"/>
    <col min="17" max="17" width="1.421875" style="2" customWidth="1"/>
    <col min="18" max="18" width="2.28125" style="2" customWidth="1"/>
    <col min="19" max="16384" width="9.140625" style="2" customWidth="1"/>
  </cols>
  <sheetData>
    <row r="1" spans="1:13" ht="24" customHeight="1">
      <c r="A1" s="122" t="str">
        <f>+งบ!A78</f>
        <v>บริษัท เชอร์วู้ด เคมิคอล จำกัด (มหาชน)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24" customHeight="1">
      <c r="A2" s="122" t="s">
        <v>20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24" customHeight="1">
      <c r="A3" s="122" t="s">
        <v>266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24" customHeight="1">
      <c r="A4" s="122" t="s">
        <v>267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3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" customHeight="1">
      <c r="A6" s="1" t="s">
        <v>268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4" customHeight="1">
      <c r="A7" s="1"/>
      <c r="B7" s="2" t="s">
        <v>225</v>
      </c>
      <c r="C7" s="26"/>
      <c r="D7" s="26"/>
      <c r="E7" s="26"/>
      <c r="F7" s="26"/>
      <c r="G7" s="26"/>
      <c r="H7" s="60"/>
      <c r="I7" s="26"/>
      <c r="J7" s="60"/>
      <c r="K7" s="26"/>
      <c r="L7" s="60"/>
      <c r="M7" s="26"/>
    </row>
    <row r="8" spans="1:13" ht="24" customHeight="1">
      <c r="A8" s="1"/>
      <c r="B8" s="2" t="s">
        <v>226</v>
      </c>
      <c r="C8" s="26"/>
      <c r="D8" s="26"/>
      <c r="E8" s="26"/>
      <c r="F8" s="26"/>
      <c r="G8" s="26"/>
      <c r="H8" s="60"/>
      <c r="I8" s="26"/>
      <c r="J8" s="60"/>
      <c r="K8" s="26"/>
      <c r="L8" s="60"/>
      <c r="M8" s="26"/>
    </row>
    <row r="9" spans="1:13" ht="24" customHeight="1">
      <c r="A9" s="1"/>
      <c r="B9" s="2" t="s">
        <v>227</v>
      </c>
      <c r="C9" s="26"/>
      <c r="D9" s="26"/>
      <c r="E9" s="26"/>
      <c r="F9" s="26"/>
      <c r="G9" s="26"/>
      <c r="H9" s="60"/>
      <c r="I9" s="26"/>
      <c r="J9" s="60"/>
      <c r="K9" s="26"/>
      <c r="L9" s="60"/>
      <c r="M9" s="26"/>
    </row>
    <row r="10" spans="2:13" ht="24" customHeight="1">
      <c r="B10" s="2" t="s">
        <v>228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2:13" ht="24" customHeight="1">
      <c r="B11" s="26" t="s">
        <v>229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2:13" ht="24" customHeight="1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ht="24" customHeight="1">
      <c r="A13" s="2" t="s">
        <v>98</v>
      </c>
    </row>
    <row r="14" ht="24" customHeight="1">
      <c r="B14" s="2" t="s">
        <v>128</v>
      </c>
    </row>
    <row r="15" ht="24" customHeight="1">
      <c r="B15" s="2" t="s">
        <v>230</v>
      </c>
    </row>
    <row r="16" ht="24" customHeight="1">
      <c r="B16" s="2" t="s">
        <v>231</v>
      </c>
    </row>
    <row r="17" ht="24" customHeight="1">
      <c r="B17" s="3" t="s">
        <v>99</v>
      </c>
    </row>
    <row r="18" ht="24" customHeight="1">
      <c r="B18" s="4" t="s">
        <v>232</v>
      </c>
    </row>
    <row r="19" ht="24" customHeight="1">
      <c r="B19" s="2" t="s">
        <v>233</v>
      </c>
    </row>
    <row r="20" spans="1:13" ht="24" customHeight="1">
      <c r="A20" s="1"/>
      <c r="B20" s="3" t="s">
        <v>100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4" customHeight="1">
      <c r="A21" s="1"/>
      <c r="B21" s="88" t="s">
        <v>236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4" customHeight="1">
      <c r="A22" s="1"/>
      <c r="B22" s="88" t="s">
        <v>349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4" customHeight="1">
      <c r="A23" s="1"/>
      <c r="B23" s="88" t="s">
        <v>372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4" customHeight="1">
      <c r="A24" s="1"/>
      <c r="B24" s="8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9.25" customHeight="1">
      <c r="A25" s="1"/>
      <c r="B25" s="88"/>
      <c r="C25" s="114" t="s">
        <v>163</v>
      </c>
      <c r="D25" s="115"/>
      <c r="E25" s="128" t="s">
        <v>164</v>
      </c>
      <c r="F25" s="129"/>
      <c r="G25" s="130"/>
      <c r="J25" s="70"/>
      <c r="K25" s="70"/>
      <c r="L25" s="4"/>
      <c r="M25" s="4"/>
    </row>
    <row r="26" spans="1:13" ht="24" customHeight="1">
      <c r="A26" s="1"/>
      <c r="B26" s="88"/>
      <c r="C26" s="89" t="s">
        <v>165</v>
      </c>
      <c r="D26" s="70"/>
      <c r="E26" s="108">
        <v>0.01</v>
      </c>
      <c r="F26" s="70"/>
      <c r="G26" s="94"/>
      <c r="J26" s="70"/>
      <c r="K26" s="70"/>
      <c r="L26" s="4"/>
      <c r="M26" s="4"/>
    </row>
    <row r="27" spans="1:13" ht="24" customHeight="1">
      <c r="A27" s="1"/>
      <c r="B27" s="88"/>
      <c r="C27" s="89" t="s">
        <v>166</v>
      </c>
      <c r="D27" s="70"/>
      <c r="E27" s="108">
        <v>0.02</v>
      </c>
      <c r="F27" s="70"/>
      <c r="G27" s="94"/>
      <c r="J27" s="70"/>
      <c r="K27" s="70"/>
      <c r="L27" s="4"/>
      <c r="M27" s="4"/>
    </row>
    <row r="28" spans="1:13" ht="24" customHeight="1">
      <c r="A28" s="1"/>
      <c r="B28" s="88"/>
      <c r="C28" s="89" t="s">
        <v>167</v>
      </c>
      <c r="D28" s="70"/>
      <c r="E28" s="108">
        <v>0.05</v>
      </c>
      <c r="F28" s="70"/>
      <c r="G28" s="94"/>
      <c r="J28" s="70"/>
      <c r="K28" s="70"/>
      <c r="L28" s="4"/>
      <c r="M28" s="4"/>
    </row>
    <row r="29" spans="1:13" ht="24" customHeight="1">
      <c r="A29" s="1"/>
      <c r="B29" s="88"/>
      <c r="C29" s="89" t="s">
        <v>168</v>
      </c>
      <c r="D29" s="70"/>
      <c r="E29" s="108">
        <v>0.1</v>
      </c>
      <c r="F29" s="70"/>
      <c r="G29" s="94"/>
      <c r="J29" s="70"/>
      <c r="K29" s="70"/>
      <c r="L29" s="4"/>
      <c r="M29" s="4"/>
    </row>
    <row r="30" spans="1:13" ht="24" customHeight="1">
      <c r="A30" s="1"/>
      <c r="B30" s="88"/>
      <c r="C30" s="91" t="s">
        <v>169</v>
      </c>
      <c r="D30" s="92"/>
      <c r="E30" s="109">
        <v>0.2</v>
      </c>
      <c r="F30" s="92"/>
      <c r="G30" s="95"/>
      <c r="J30" s="70"/>
      <c r="K30" s="70"/>
      <c r="L30" s="4"/>
      <c r="M30" s="4"/>
    </row>
    <row r="31" spans="1:13" ht="24" customHeight="1">
      <c r="A31" s="1"/>
      <c r="B31" s="88"/>
      <c r="E31" s="70"/>
      <c r="F31" s="70"/>
      <c r="G31" s="93"/>
      <c r="H31" s="70"/>
      <c r="I31" s="90"/>
      <c r="J31" s="70"/>
      <c r="K31" s="70"/>
      <c r="L31" s="4"/>
      <c r="M31" s="4"/>
    </row>
    <row r="32" spans="2:13" ht="24" customHeight="1">
      <c r="B32" s="3" t="s">
        <v>101</v>
      </c>
      <c r="C32" s="1"/>
      <c r="D32" s="1"/>
      <c r="E32" s="1"/>
      <c r="F32" s="1"/>
      <c r="G32" s="1"/>
      <c r="H32" s="1"/>
      <c r="I32" s="1"/>
      <c r="M32" s="1"/>
    </row>
    <row r="33" spans="1:13" ht="24" customHeight="1">
      <c r="A33" s="1"/>
      <c r="B33" s="4" t="s">
        <v>234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ht="24" customHeight="1">
      <c r="B34" s="4" t="s">
        <v>235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3" ht="24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2" s="22" customFormat="1" ht="23.25">
      <c r="A36" s="110"/>
      <c r="C36" s="111"/>
      <c r="D36" s="110"/>
      <c r="E36" s="110"/>
      <c r="F36" s="110"/>
      <c r="G36" s="110"/>
      <c r="H36" s="110"/>
      <c r="I36" s="110"/>
      <c r="J36" s="112"/>
      <c r="L36" s="113"/>
    </row>
    <row r="37" spans="1:13" ht="24" customHeight="1">
      <c r="A37" s="123" t="s">
        <v>27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</row>
    <row r="38" spans="2:13" ht="24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24" customHeight="1">
      <c r="B39" s="3" t="s">
        <v>269</v>
      </c>
      <c r="C39" s="1"/>
      <c r="D39" s="1"/>
      <c r="E39" s="1"/>
      <c r="F39" s="1"/>
      <c r="G39" s="1"/>
      <c r="H39" s="1"/>
      <c r="I39" s="1"/>
      <c r="M39" s="1"/>
    </row>
    <row r="40" spans="2:13" ht="24" customHeight="1">
      <c r="B40" s="3" t="s">
        <v>107</v>
      </c>
      <c r="C40" s="1"/>
      <c r="D40" s="1"/>
      <c r="E40" s="1"/>
      <c r="F40" s="1"/>
      <c r="G40" s="1"/>
      <c r="H40" s="1"/>
      <c r="I40" s="1"/>
      <c r="M40" s="1"/>
    </row>
    <row r="41" spans="2:13" ht="24" customHeight="1">
      <c r="B41" s="3" t="s">
        <v>108</v>
      </c>
      <c r="C41" s="1"/>
      <c r="D41" s="1"/>
      <c r="E41" s="1"/>
      <c r="F41" s="1"/>
      <c r="G41" s="1"/>
      <c r="H41" s="1"/>
      <c r="I41" s="1"/>
      <c r="M41" s="1"/>
    </row>
    <row r="42" spans="2:8" ht="24" customHeight="1">
      <c r="B42" s="3"/>
      <c r="C42" s="1" t="s">
        <v>237</v>
      </c>
      <c r="G42" s="38" t="s">
        <v>35</v>
      </c>
      <c r="H42" s="1"/>
    </row>
    <row r="43" spans="2:8" ht="24" customHeight="1">
      <c r="B43" s="3"/>
      <c r="C43" s="1" t="s">
        <v>238</v>
      </c>
      <c r="G43" s="38" t="s">
        <v>36</v>
      </c>
      <c r="H43" s="1"/>
    </row>
    <row r="44" spans="2:8" ht="24" customHeight="1">
      <c r="B44" s="3"/>
      <c r="C44" s="1" t="s">
        <v>239</v>
      </c>
      <c r="G44" s="38" t="s">
        <v>36</v>
      </c>
      <c r="H44" s="1"/>
    </row>
    <row r="45" spans="1:8" ht="24" customHeight="1">
      <c r="A45" s="1"/>
      <c r="B45" s="4"/>
      <c r="C45" s="4" t="s">
        <v>240</v>
      </c>
      <c r="G45" s="38" t="s">
        <v>36</v>
      </c>
      <c r="H45" s="4"/>
    </row>
    <row r="46" spans="2:13" ht="24" customHeight="1">
      <c r="B46" s="3" t="s">
        <v>102</v>
      </c>
      <c r="C46" s="1"/>
      <c r="D46" s="1"/>
      <c r="E46" s="1"/>
      <c r="F46" s="1"/>
      <c r="G46" s="1"/>
      <c r="H46" s="1"/>
      <c r="I46" s="1"/>
      <c r="M46" s="1"/>
    </row>
    <row r="47" spans="1:13" ht="24" customHeight="1">
      <c r="A47" s="1"/>
      <c r="B47" s="4" t="s">
        <v>241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3" ht="24" customHeight="1">
      <c r="B48" s="4" t="s">
        <v>242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ht="24" customHeight="1">
      <c r="B49" s="4" t="s">
        <v>243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24" customHeight="1">
      <c r="A50" s="1"/>
      <c r="B50" s="4" t="s">
        <v>390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24" customHeight="1">
      <c r="A51" s="1"/>
      <c r="B51" s="3" t="s">
        <v>103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4" s="30" customFormat="1" ht="24" customHeight="1">
      <c r="A52" s="27"/>
      <c r="B52" s="28" t="s">
        <v>254</v>
      </c>
      <c r="C52" s="28"/>
      <c r="D52" s="28"/>
      <c r="E52" s="28"/>
      <c r="F52" s="28"/>
      <c r="G52" s="28"/>
      <c r="H52" s="28"/>
      <c r="I52" s="28"/>
      <c r="J52" s="28"/>
      <c r="K52" s="28"/>
      <c r="L52" s="29"/>
      <c r="M52" s="28"/>
      <c r="N52" s="29"/>
    </row>
    <row r="53" spans="1:14" s="30" customFormat="1" ht="24" customHeight="1">
      <c r="A53" s="27"/>
      <c r="B53" s="28" t="s">
        <v>244</v>
      </c>
      <c r="C53" s="28"/>
      <c r="D53" s="28"/>
      <c r="E53" s="28"/>
      <c r="F53" s="28"/>
      <c r="G53" s="28"/>
      <c r="H53" s="28"/>
      <c r="I53" s="28"/>
      <c r="J53" s="28"/>
      <c r="K53" s="28"/>
      <c r="L53" s="29"/>
      <c r="M53" s="28"/>
      <c r="N53" s="29"/>
    </row>
    <row r="54" spans="1:14" s="30" customFormat="1" ht="24" customHeight="1">
      <c r="A54" s="27"/>
      <c r="B54" s="28" t="s">
        <v>245</v>
      </c>
      <c r="C54" s="28"/>
      <c r="D54" s="28"/>
      <c r="E54" s="28"/>
      <c r="F54" s="28"/>
      <c r="G54" s="28"/>
      <c r="H54" s="28"/>
      <c r="I54" s="28"/>
      <c r="J54" s="28"/>
      <c r="K54" s="28"/>
      <c r="L54" s="29"/>
      <c r="M54" s="28"/>
      <c r="N54" s="29"/>
    </row>
    <row r="55" spans="1:14" s="30" customFormat="1" ht="24" customHeight="1">
      <c r="A55" s="27"/>
      <c r="B55" s="28" t="s">
        <v>255</v>
      </c>
      <c r="C55" s="28"/>
      <c r="D55" s="28"/>
      <c r="E55" s="28"/>
      <c r="F55" s="28"/>
      <c r="G55" s="28"/>
      <c r="H55" s="28"/>
      <c r="I55" s="28"/>
      <c r="J55" s="28"/>
      <c r="K55" s="28"/>
      <c r="L55" s="29"/>
      <c r="M55" s="28"/>
      <c r="N55" s="29"/>
    </row>
    <row r="56" spans="1:14" s="30" customFormat="1" ht="24" customHeight="1">
      <c r="A56" s="27"/>
      <c r="B56" s="28" t="s">
        <v>258</v>
      </c>
      <c r="C56" s="28"/>
      <c r="D56" s="28"/>
      <c r="E56" s="28"/>
      <c r="F56" s="28"/>
      <c r="G56" s="28"/>
      <c r="H56" s="28"/>
      <c r="I56" s="28"/>
      <c r="J56" s="28"/>
      <c r="K56" s="28"/>
      <c r="L56" s="29"/>
      <c r="M56" s="28"/>
      <c r="N56" s="29"/>
    </row>
    <row r="57" spans="1:14" s="30" customFormat="1" ht="24" customHeight="1">
      <c r="A57" s="27"/>
      <c r="B57" s="28" t="s">
        <v>259</v>
      </c>
      <c r="C57" s="28"/>
      <c r="D57" s="28"/>
      <c r="E57" s="28"/>
      <c r="F57" s="28"/>
      <c r="G57" s="28"/>
      <c r="H57" s="28"/>
      <c r="I57" s="28"/>
      <c r="J57" s="28"/>
      <c r="K57" s="28"/>
      <c r="L57" s="29"/>
      <c r="M57" s="28"/>
      <c r="N57" s="29"/>
    </row>
    <row r="58" spans="2:13" ht="24" customHeight="1">
      <c r="B58" s="4" t="s">
        <v>104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24" customHeight="1">
      <c r="B59" s="4" t="s">
        <v>109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24" customHeight="1">
      <c r="B60" s="3" t="s">
        <v>105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24" customHeight="1">
      <c r="A61" s="1"/>
      <c r="B61" s="4" t="s">
        <v>256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24" customHeight="1">
      <c r="B62" s="4" t="s">
        <v>391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5" s="31" customFormat="1" ht="24" customHeight="1">
      <c r="B63" s="116" t="s">
        <v>106</v>
      </c>
      <c r="C63" s="33"/>
      <c r="D63" s="33"/>
      <c r="E63" s="33"/>
      <c r="F63" s="33"/>
      <c r="G63" s="33"/>
      <c r="H63" s="33"/>
      <c r="I63" s="34"/>
      <c r="J63" s="33"/>
      <c r="K63" s="34"/>
      <c r="L63" s="33"/>
      <c r="M63" s="34"/>
      <c r="O63" s="35"/>
    </row>
    <row r="64" spans="1:15" s="31" customFormat="1" ht="24" customHeight="1">
      <c r="A64" s="32"/>
      <c r="B64" s="33" t="s">
        <v>257</v>
      </c>
      <c r="C64" s="33"/>
      <c r="D64" s="33"/>
      <c r="E64" s="33"/>
      <c r="F64" s="33"/>
      <c r="G64" s="33"/>
      <c r="H64" s="33"/>
      <c r="I64" s="34"/>
      <c r="J64" s="33"/>
      <c r="K64" s="34"/>
      <c r="L64" s="33"/>
      <c r="M64" s="34"/>
      <c r="O64" s="35"/>
    </row>
    <row r="65" spans="1:15" s="31" customFormat="1" ht="24" customHeight="1">
      <c r="A65" s="32"/>
      <c r="B65" s="33" t="s">
        <v>265</v>
      </c>
      <c r="C65" s="33"/>
      <c r="D65" s="33"/>
      <c r="E65" s="33"/>
      <c r="F65" s="33"/>
      <c r="G65" s="33"/>
      <c r="H65" s="33"/>
      <c r="I65" s="34"/>
      <c r="J65" s="33"/>
      <c r="K65" s="34"/>
      <c r="L65" s="33"/>
      <c r="M65" s="34"/>
      <c r="O65" s="35"/>
    </row>
    <row r="66" spans="1:15" s="31" customFormat="1" ht="24" customHeight="1">
      <c r="A66" s="32"/>
      <c r="B66" s="33" t="s">
        <v>264</v>
      </c>
      <c r="C66" s="33"/>
      <c r="D66" s="33"/>
      <c r="E66" s="33"/>
      <c r="F66" s="33"/>
      <c r="G66" s="33"/>
      <c r="H66" s="33"/>
      <c r="I66" s="34"/>
      <c r="J66" s="33"/>
      <c r="K66" s="34"/>
      <c r="L66" s="33"/>
      <c r="M66" s="34"/>
      <c r="O66" s="35"/>
    </row>
    <row r="67" spans="2:13" ht="24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9.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9.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9.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9.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2" s="22" customFormat="1" ht="23.25">
      <c r="A72" s="110"/>
      <c r="C72" s="111"/>
      <c r="D72" s="110"/>
      <c r="E72" s="110"/>
      <c r="F72" s="110"/>
      <c r="G72" s="110"/>
      <c r="H72" s="110"/>
      <c r="I72" s="110"/>
      <c r="J72" s="112"/>
      <c r="L72" s="113"/>
    </row>
    <row r="73" spans="1:12" s="22" customFormat="1" ht="23.25">
      <c r="A73" s="110"/>
      <c r="B73" s="110"/>
      <c r="C73" s="110"/>
      <c r="D73" s="110"/>
      <c r="E73" s="110"/>
      <c r="F73" s="110"/>
      <c r="G73" s="110"/>
      <c r="H73" s="110"/>
      <c r="I73" s="110"/>
      <c r="J73" s="112"/>
      <c r="L73" s="113"/>
    </row>
    <row r="74" spans="1:13" ht="24" customHeight="1">
      <c r="A74" s="123" t="s">
        <v>79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</row>
    <row r="75" spans="1:13" ht="24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1:12" ht="24" customHeight="1">
      <c r="A76" s="3" t="s">
        <v>170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3" ht="24" customHeight="1">
      <c r="A77" s="3"/>
      <c r="B77" s="1"/>
      <c r="C77" s="1"/>
      <c r="D77" s="1"/>
      <c r="E77" s="1"/>
      <c r="F77" s="1"/>
      <c r="G77" s="1"/>
      <c r="H77" s="1"/>
      <c r="I77" s="126" t="s">
        <v>350</v>
      </c>
      <c r="J77" s="126"/>
      <c r="K77" s="126"/>
      <c r="L77" s="99"/>
      <c r="M77" s="99"/>
    </row>
    <row r="78" spans="1:13" ht="24" customHeight="1">
      <c r="A78" s="1"/>
      <c r="C78" s="3" t="s">
        <v>14</v>
      </c>
      <c r="D78" s="3"/>
      <c r="E78" s="3"/>
      <c r="F78" s="1"/>
      <c r="G78" s="1"/>
      <c r="H78" s="1"/>
      <c r="I78" s="1">
        <v>95000</v>
      </c>
      <c r="J78" s="1"/>
      <c r="K78" s="47">
        <v>80000</v>
      </c>
      <c r="L78" s="1"/>
      <c r="M78" s="55"/>
    </row>
    <row r="79" spans="1:13" ht="24" customHeight="1">
      <c r="A79" s="1"/>
      <c r="C79" s="3" t="s">
        <v>37</v>
      </c>
      <c r="D79" s="3"/>
      <c r="E79" s="3"/>
      <c r="F79" s="1"/>
      <c r="G79" s="1"/>
      <c r="H79" s="1"/>
      <c r="I79" s="1">
        <v>1581125.02</v>
      </c>
      <c r="J79" s="1"/>
      <c r="K79" s="47">
        <v>23341248.01</v>
      </c>
      <c r="L79" s="1"/>
      <c r="M79" s="55"/>
    </row>
    <row r="80" spans="1:13" ht="24" customHeight="1">
      <c r="A80" s="1"/>
      <c r="C80" s="3" t="s">
        <v>38</v>
      </c>
      <c r="D80" s="3"/>
      <c r="E80" s="3"/>
      <c r="F80" s="1"/>
      <c r="G80" s="1"/>
      <c r="H80" s="1"/>
      <c r="I80" s="1">
        <v>4413822.49</v>
      </c>
      <c r="J80" s="1"/>
      <c r="K80" s="47">
        <v>3336577.57</v>
      </c>
      <c r="L80" s="1"/>
      <c r="M80" s="55"/>
    </row>
    <row r="81" spans="1:13" ht="24" customHeight="1" thickBot="1">
      <c r="A81" s="1"/>
      <c r="C81" s="1"/>
      <c r="D81" s="1"/>
      <c r="E81" s="3" t="s">
        <v>15</v>
      </c>
      <c r="H81" s="1"/>
      <c r="I81" s="67">
        <f>SUM(I78:I80)</f>
        <v>6089947.51</v>
      </c>
      <c r="J81" s="1"/>
      <c r="K81" s="50">
        <f>SUM(K78:K80)</f>
        <v>26757825.580000002</v>
      </c>
      <c r="L81" s="1"/>
      <c r="M81" s="55"/>
    </row>
    <row r="82" spans="2:13" ht="24" customHeight="1" thickTop="1">
      <c r="B82" s="4"/>
      <c r="C82" s="4"/>
      <c r="D82" s="4"/>
      <c r="E82" s="4"/>
      <c r="H82" s="4"/>
      <c r="I82" s="4"/>
      <c r="J82" s="4"/>
      <c r="K82" s="4"/>
      <c r="L82" s="4"/>
      <c r="M82" s="4"/>
    </row>
    <row r="83" spans="1:12" ht="24" customHeight="1">
      <c r="A83" s="3" t="s">
        <v>41</v>
      </c>
      <c r="B83" s="1"/>
      <c r="C83" s="1"/>
      <c r="D83" s="1"/>
      <c r="E83" s="1"/>
      <c r="H83" s="1"/>
      <c r="I83" s="1"/>
      <c r="J83" s="1"/>
      <c r="K83" s="1"/>
      <c r="L83" s="1"/>
    </row>
    <row r="84" spans="1:11" ht="24" customHeight="1">
      <c r="A84" s="3"/>
      <c r="B84" s="1"/>
      <c r="C84" s="1"/>
      <c r="D84" s="1"/>
      <c r="E84" s="1"/>
      <c r="H84" s="1"/>
      <c r="I84" s="126" t="str">
        <f>+I77</f>
        <v>30 มิถุนายน 2547 บาท 31 ธันวาคม 2546</v>
      </c>
      <c r="J84" s="126"/>
      <c r="K84" s="126"/>
    </row>
    <row r="85" spans="1:13" ht="24" customHeight="1">
      <c r="A85" s="3"/>
      <c r="B85" s="1"/>
      <c r="C85" s="1" t="s">
        <v>110</v>
      </c>
      <c r="D85" s="1"/>
      <c r="E85" s="1"/>
      <c r="H85" s="1"/>
      <c r="I85" s="1">
        <v>128173.16</v>
      </c>
      <c r="J85" s="1"/>
      <c r="K85" s="61">
        <v>1396905.7</v>
      </c>
      <c r="L85" s="46"/>
      <c r="M85" s="101"/>
    </row>
    <row r="86" spans="1:13" ht="24" customHeight="1">
      <c r="A86" s="1"/>
      <c r="C86" s="3" t="s">
        <v>39</v>
      </c>
      <c r="D86" s="3"/>
      <c r="E86" s="1"/>
      <c r="H86" s="1"/>
      <c r="I86" s="64">
        <v>85819740.34</v>
      </c>
      <c r="J86" s="1"/>
      <c r="K86" s="48">
        <v>84223748.23</v>
      </c>
      <c r="L86" s="1"/>
      <c r="M86" s="55"/>
    </row>
    <row r="87" spans="1:13" ht="24" customHeight="1">
      <c r="A87" s="1"/>
      <c r="C87" s="3"/>
      <c r="D87" s="3"/>
      <c r="E87" s="3" t="s">
        <v>15</v>
      </c>
      <c r="H87" s="1"/>
      <c r="I87" s="47">
        <f>SUM(I85:I86)</f>
        <v>85947913.5</v>
      </c>
      <c r="J87" s="1"/>
      <c r="K87" s="47">
        <f>SUM(K85:K86)</f>
        <v>85620653.93</v>
      </c>
      <c r="L87" s="1"/>
      <c r="M87" s="55"/>
    </row>
    <row r="88" spans="1:13" ht="24" customHeight="1">
      <c r="A88" s="1"/>
      <c r="C88" s="3" t="s">
        <v>40</v>
      </c>
      <c r="D88" s="3"/>
      <c r="E88" s="3"/>
      <c r="F88" s="1"/>
      <c r="G88" s="1"/>
      <c r="H88" s="1"/>
      <c r="I88" s="62">
        <v>-1273261.37</v>
      </c>
      <c r="J88" s="1"/>
      <c r="K88" s="62">
        <v>-1443144.03</v>
      </c>
      <c r="L88" s="29"/>
      <c r="M88" s="58"/>
    </row>
    <row r="89" spans="1:13" ht="24" customHeight="1" thickBot="1">
      <c r="A89" s="1"/>
      <c r="C89" s="3" t="s">
        <v>82</v>
      </c>
      <c r="D89" s="3"/>
      <c r="E89" s="3"/>
      <c r="F89" s="3"/>
      <c r="G89" s="1"/>
      <c r="H89" s="1"/>
      <c r="I89" s="50">
        <f>SUM(I87:I88)</f>
        <v>84674652.13</v>
      </c>
      <c r="J89" s="1"/>
      <c r="K89" s="50">
        <f>SUM(K87:K88)</f>
        <v>84177509.9</v>
      </c>
      <c r="L89" s="1"/>
      <c r="M89" s="55"/>
    </row>
    <row r="90" spans="1:13" ht="32.25" customHeight="1" thickTop="1">
      <c r="A90" s="1"/>
      <c r="B90" s="2" t="s">
        <v>185</v>
      </c>
      <c r="C90" s="3"/>
      <c r="D90" s="3"/>
      <c r="E90" s="3"/>
      <c r="F90" s="3"/>
      <c r="G90" s="1"/>
      <c r="H90" s="1"/>
      <c r="I90" s="1"/>
      <c r="J90" s="1"/>
      <c r="K90" s="55"/>
      <c r="L90" s="1"/>
      <c r="M90" s="55"/>
    </row>
    <row r="91" spans="1:13" ht="24" customHeight="1">
      <c r="A91" s="1"/>
      <c r="B91" s="2" t="s">
        <v>171</v>
      </c>
      <c r="C91" s="3"/>
      <c r="D91" s="3"/>
      <c r="E91" s="3"/>
      <c r="F91" s="3"/>
      <c r="G91" s="1"/>
      <c r="H91" s="1"/>
      <c r="I91" s="1"/>
      <c r="J91" s="1"/>
      <c r="K91" s="55"/>
      <c r="L91" s="1"/>
      <c r="M91" s="55"/>
    </row>
    <row r="92" spans="1:13" ht="24" customHeight="1">
      <c r="A92" s="1"/>
      <c r="F92" s="3"/>
      <c r="G92" s="1"/>
      <c r="H92" s="1"/>
      <c r="I92" s="126" t="str">
        <f>+I84</f>
        <v>30 มิถุนายน 2547 บาท 31 ธันวาคม 2546</v>
      </c>
      <c r="J92" s="126"/>
      <c r="K92" s="126"/>
      <c r="L92" s="99"/>
      <c r="M92" s="99"/>
    </row>
    <row r="93" spans="1:12" ht="24" customHeight="1" thickBot="1">
      <c r="A93" s="1"/>
      <c r="C93" s="3" t="s">
        <v>134</v>
      </c>
      <c r="D93" s="3"/>
      <c r="E93" s="3"/>
      <c r="F93" s="3"/>
      <c r="G93" s="1"/>
      <c r="H93" s="1"/>
      <c r="I93" s="63">
        <v>8</v>
      </c>
      <c r="J93" s="1"/>
      <c r="K93" s="63">
        <v>7</v>
      </c>
      <c r="L93" s="1"/>
    </row>
    <row r="94" spans="1:13" ht="24" customHeight="1" thickTop="1">
      <c r="A94" s="1"/>
      <c r="C94" s="3"/>
      <c r="D94" s="3"/>
      <c r="E94" s="3"/>
      <c r="F94" s="3"/>
      <c r="G94" s="1"/>
      <c r="H94" s="1"/>
      <c r="I94" s="1"/>
      <c r="J94" s="1"/>
      <c r="K94" s="41"/>
      <c r="L94" s="1"/>
      <c r="M94" s="41"/>
    </row>
    <row r="95" spans="1:13" ht="24" customHeight="1">
      <c r="A95" s="1"/>
      <c r="C95" s="3" t="s">
        <v>172</v>
      </c>
      <c r="D95" s="3"/>
      <c r="E95" s="3"/>
      <c r="F95" s="3"/>
      <c r="G95" s="1"/>
      <c r="H95" s="1"/>
      <c r="I95" s="1">
        <v>444980.89</v>
      </c>
      <c r="J95" s="1"/>
      <c r="K95" s="55">
        <v>584899.45</v>
      </c>
      <c r="L95" s="1"/>
      <c r="M95" s="55"/>
    </row>
    <row r="96" spans="1:13" ht="24" customHeight="1">
      <c r="A96" s="1"/>
      <c r="C96" s="3" t="s">
        <v>173</v>
      </c>
      <c r="D96" s="3"/>
      <c r="E96" s="3"/>
      <c r="F96" s="3"/>
      <c r="G96" s="1"/>
      <c r="H96" s="1"/>
      <c r="I96" s="1">
        <v>855237.37</v>
      </c>
      <c r="J96" s="1"/>
      <c r="K96" s="55">
        <v>1530153.54</v>
      </c>
      <c r="L96" s="1"/>
      <c r="M96" s="55"/>
    </row>
    <row r="97" spans="1:13" ht="24" customHeight="1">
      <c r="A97" s="1"/>
      <c r="C97" s="3" t="s">
        <v>174</v>
      </c>
      <c r="D97" s="3"/>
      <c r="E97" s="3"/>
      <c r="F97" s="3"/>
      <c r="G97" s="1"/>
      <c r="H97" s="1"/>
      <c r="I97" s="1">
        <v>341017.37</v>
      </c>
      <c r="J97" s="1"/>
      <c r="K97" s="55">
        <v>88965.7</v>
      </c>
      <c r="L97" s="1"/>
      <c r="M97" s="55"/>
    </row>
    <row r="98" spans="1:13" ht="24" customHeight="1" thickBot="1">
      <c r="A98" s="1"/>
      <c r="C98" s="3"/>
      <c r="D98" s="3"/>
      <c r="E98" s="3" t="s">
        <v>15</v>
      </c>
      <c r="G98" s="1"/>
      <c r="H98" s="1"/>
      <c r="I98" s="50">
        <f>SUM(I95:I97)</f>
        <v>1641235.63</v>
      </c>
      <c r="J98" s="1"/>
      <c r="K98" s="50">
        <f>SUM(K95:K97)</f>
        <v>2204018.6900000004</v>
      </c>
      <c r="L98" s="1"/>
      <c r="M98" s="55"/>
    </row>
    <row r="99" spans="1:13" ht="24" customHeight="1" thickTop="1">
      <c r="A99" s="1"/>
      <c r="C99" s="3"/>
      <c r="D99" s="3"/>
      <c r="E99" s="3"/>
      <c r="F99" s="3"/>
      <c r="G99" s="1"/>
      <c r="H99" s="1"/>
      <c r="I99" s="1"/>
      <c r="J99" s="1"/>
      <c r="K99" s="55"/>
      <c r="L99" s="1"/>
      <c r="M99" s="55"/>
    </row>
    <row r="100" spans="1:13" ht="24" customHeight="1">
      <c r="A100" s="1" t="s">
        <v>42</v>
      </c>
      <c r="C100" s="1"/>
      <c r="D100" s="1"/>
      <c r="E100" s="1"/>
      <c r="F100" s="3"/>
      <c r="G100" s="1"/>
      <c r="H100" s="1"/>
      <c r="I100" s="1"/>
      <c r="J100" s="1"/>
      <c r="K100" s="55"/>
      <c r="L100" s="1"/>
      <c r="M100" s="55"/>
    </row>
    <row r="101" spans="1:13" ht="24" customHeight="1">
      <c r="A101" s="1"/>
      <c r="C101" s="1"/>
      <c r="D101" s="1"/>
      <c r="E101" s="1"/>
      <c r="F101" s="3"/>
      <c r="G101" s="1"/>
      <c r="H101" s="1"/>
      <c r="I101" s="126" t="str">
        <f>+I92</f>
        <v>30 มิถุนายน 2547 บาท 31 ธันวาคม 2546</v>
      </c>
      <c r="J101" s="126"/>
      <c r="K101" s="126"/>
      <c r="L101" s="99"/>
      <c r="M101" s="99"/>
    </row>
    <row r="102" spans="1:13" ht="24" customHeight="1">
      <c r="A102" s="1"/>
      <c r="C102" s="1" t="s">
        <v>43</v>
      </c>
      <c r="D102" s="1"/>
      <c r="E102" s="1"/>
      <c r="F102" s="3"/>
      <c r="G102" s="1"/>
      <c r="H102" s="1"/>
      <c r="I102" s="1">
        <v>15677848.95</v>
      </c>
      <c r="J102" s="1"/>
      <c r="K102" s="55">
        <v>17991418.62</v>
      </c>
      <c r="L102" s="1"/>
      <c r="M102" s="55"/>
    </row>
    <row r="103" spans="1:13" ht="24" customHeight="1">
      <c r="A103" s="1"/>
      <c r="C103" s="1" t="s">
        <v>270</v>
      </c>
      <c r="D103" s="1"/>
      <c r="E103" s="1"/>
      <c r="F103" s="3"/>
      <c r="G103" s="1"/>
      <c r="H103" s="1"/>
      <c r="I103" s="1">
        <v>3155771.34</v>
      </c>
      <c r="J103" s="1"/>
      <c r="K103" s="55">
        <v>0</v>
      </c>
      <c r="L103" s="1"/>
      <c r="M103" s="55"/>
    </row>
    <row r="104" spans="1:13" ht="24" customHeight="1">
      <c r="A104" s="1"/>
      <c r="C104" s="1" t="s">
        <v>44</v>
      </c>
      <c r="D104" s="1"/>
      <c r="E104" s="1"/>
      <c r="F104" s="3"/>
      <c r="G104" s="1"/>
      <c r="H104" s="1"/>
      <c r="I104" s="1">
        <v>21960265.78</v>
      </c>
      <c r="J104" s="1"/>
      <c r="K104" s="55">
        <v>28235395.48</v>
      </c>
      <c r="L104" s="1"/>
      <c r="M104" s="55"/>
    </row>
    <row r="105" spans="1:13" ht="24" customHeight="1">
      <c r="A105" s="1"/>
      <c r="C105" s="1" t="s">
        <v>45</v>
      </c>
      <c r="D105" s="1"/>
      <c r="E105" s="1"/>
      <c r="F105" s="3"/>
      <c r="G105" s="1"/>
      <c r="H105" s="1"/>
      <c r="I105" s="1">
        <v>9825131.58</v>
      </c>
      <c r="J105" s="1"/>
      <c r="K105" s="55">
        <v>9357520.18</v>
      </c>
      <c r="L105" s="1"/>
      <c r="M105" s="55"/>
    </row>
    <row r="106" spans="1:13" ht="24" customHeight="1" thickBot="1">
      <c r="A106" s="1"/>
      <c r="C106" s="1"/>
      <c r="D106" s="1"/>
      <c r="E106" s="3" t="s">
        <v>15</v>
      </c>
      <c r="G106" s="1"/>
      <c r="H106" s="1"/>
      <c r="I106" s="50">
        <f>SUM(I102:I105)</f>
        <v>50619017.65</v>
      </c>
      <c r="J106" s="1"/>
      <c r="K106" s="50">
        <f>SUM(K102:K105)</f>
        <v>55584334.28</v>
      </c>
      <c r="L106" s="1"/>
      <c r="M106" s="55"/>
    </row>
    <row r="107" spans="1:13" ht="22.5" customHeight="1" thickTop="1">
      <c r="A107" s="123" t="s">
        <v>80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</row>
    <row r="108" spans="1:13" ht="14.25" customHeight="1">
      <c r="A108" s="1"/>
      <c r="C108" s="1"/>
      <c r="D108" s="1"/>
      <c r="E108" s="1"/>
      <c r="F108" s="3"/>
      <c r="G108" s="1"/>
      <c r="H108" s="1"/>
      <c r="I108" s="1"/>
      <c r="J108" s="1"/>
      <c r="K108" s="55"/>
      <c r="L108" s="1"/>
      <c r="M108" s="55"/>
    </row>
    <row r="109" spans="1:13" ht="24" customHeight="1">
      <c r="A109" s="3" t="s">
        <v>111</v>
      </c>
      <c r="C109" s="1"/>
      <c r="D109" s="1"/>
      <c r="E109" s="1"/>
      <c r="F109" s="3"/>
      <c r="G109" s="1"/>
      <c r="H109" s="1"/>
      <c r="I109" s="1"/>
      <c r="J109" s="1"/>
      <c r="K109" s="55"/>
      <c r="L109" s="1"/>
      <c r="M109" s="55"/>
    </row>
    <row r="110" spans="1:13" ht="24" customHeight="1">
      <c r="A110" s="1"/>
      <c r="C110" s="1"/>
      <c r="D110" s="1"/>
      <c r="E110" s="1"/>
      <c r="F110" s="3"/>
      <c r="G110" s="1"/>
      <c r="H110" s="1"/>
      <c r="I110" s="126" t="str">
        <f>+I101</f>
        <v>30 มิถุนายน 2547 บาท 31 ธันวาคม 2546</v>
      </c>
      <c r="J110" s="126"/>
      <c r="K110" s="126"/>
      <c r="L110" s="99"/>
      <c r="M110" s="99"/>
    </row>
    <row r="111" spans="1:13" ht="24" customHeight="1">
      <c r="A111" s="1"/>
      <c r="C111" s="1" t="s">
        <v>135</v>
      </c>
      <c r="D111" s="1"/>
      <c r="E111" s="1"/>
      <c r="F111" s="3"/>
      <c r="G111" s="1"/>
      <c r="H111" s="1"/>
      <c r="I111" s="1">
        <v>253934.43</v>
      </c>
      <c r="J111" s="1"/>
      <c r="K111" s="55">
        <v>405999.04</v>
      </c>
      <c r="L111" s="1"/>
      <c r="M111" s="55"/>
    </row>
    <row r="112" spans="1:13" ht="24" customHeight="1">
      <c r="A112" s="1"/>
      <c r="C112" s="1" t="s">
        <v>112</v>
      </c>
      <c r="D112" s="1"/>
      <c r="E112" s="1"/>
      <c r="F112" s="3"/>
      <c r="G112" s="1"/>
      <c r="H112" s="1"/>
      <c r="I112" s="1">
        <v>19023.61</v>
      </c>
      <c r="J112" s="1"/>
      <c r="K112" s="55">
        <v>5967.99</v>
      </c>
      <c r="L112" s="1"/>
      <c r="M112" s="55"/>
    </row>
    <row r="113" spans="1:13" ht="24" customHeight="1" thickBot="1">
      <c r="A113" s="1"/>
      <c r="C113" s="1"/>
      <c r="D113" s="1"/>
      <c r="E113" s="1"/>
      <c r="F113" s="3" t="s">
        <v>15</v>
      </c>
      <c r="G113" s="1"/>
      <c r="H113" s="1"/>
      <c r="I113" s="50">
        <f>SUM(I111:I112)</f>
        <v>272958.04</v>
      </c>
      <c r="J113" s="1"/>
      <c r="K113" s="50">
        <f>SUM(K111:K112)</f>
        <v>411967.02999999997</v>
      </c>
      <c r="L113" s="1"/>
      <c r="M113" s="55"/>
    </row>
    <row r="114" ht="24" customHeight="1" thickTop="1"/>
    <row r="115" spans="1:12" ht="24" customHeight="1">
      <c r="A115" s="3" t="s">
        <v>113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3" ht="24" customHeight="1">
      <c r="A116" s="1"/>
      <c r="B116" s="1"/>
      <c r="C116" s="1"/>
      <c r="D116" s="1"/>
      <c r="E116" s="1"/>
      <c r="F116" s="1"/>
      <c r="G116" s="131" t="s">
        <v>1</v>
      </c>
      <c r="H116" s="131"/>
      <c r="I116" s="131"/>
      <c r="J116" s="131"/>
      <c r="K116" s="131"/>
      <c r="L116" s="131"/>
      <c r="M116" s="131"/>
    </row>
    <row r="117" spans="1:13" ht="24" customHeight="1">
      <c r="A117" s="1"/>
      <c r="B117" s="1"/>
      <c r="C117" s="1"/>
      <c r="D117" s="1"/>
      <c r="E117" s="42" t="s">
        <v>46</v>
      </c>
      <c r="F117" s="43"/>
      <c r="G117" s="131" t="s">
        <v>351</v>
      </c>
      <c r="H117" s="131"/>
      <c r="I117" s="131"/>
      <c r="J117" s="44"/>
      <c r="K117" s="44" t="s">
        <v>46</v>
      </c>
      <c r="L117" s="56"/>
      <c r="M117" s="44"/>
    </row>
    <row r="118" spans="1:13" ht="24" customHeight="1">
      <c r="A118" s="1"/>
      <c r="B118" s="1"/>
      <c r="C118" s="1"/>
      <c r="D118" s="1"/>
      <c r="E118" s="44" t="s">
        <v>47</v>
      </c>
      <c r="F118" s="1"/>
      <c r="G118" s="44" t="s">
        <v>246</v>
      </c>
      <c r="H118" s="56"/>
      <c r="I118" s="44" t="s">
        <v>48</v>
      </c>
      <c r="K118" s="44" t="s">
        <v>47</v>
      </c>
      <c r="L118" s="56"/>
      <c r="M118" s="44"/>
    </row>
    <row r="119" spans="1:13" ht="24" customHeight="1">
      <c r="A119" s="1"/>
      <c r="B119" s="1"/>
      <c r="C119" s="1"/>
      <c r="D119" s="1"/>
      <c r="E119" s="45" t="s">
        <v>199</v>
      </c>
      <c r="F119" s="64"/>
      <c r="G119" s="64"/>
      <c r="H119" s="64"/>
      <c r="I119" s="65" t="s">
        <v>49</v>
      </c>
      <c r="J119" s="102"/>
      <c r="K119" s="45" t="s">
        <v>271</v>
      </c>
      <c r="L119" s="64"/>
      <c r="M119" s="66"/>
    </row>
    <row r="120" spans="1:13" ht="24" customHeight="1">
      <c r="A120" s="1"/>
      <c r="B120" s="1" t="s">
        <v>50</v>
      </c>
      <c r="C120" s="1"/>
      <c r="D120" s="1"/>
      <c r="E120" s="1"/>
      <c r="F120" s="1"/>
      <c r="G120" s="66"/>
      <c r="H120" s="56"/>
      <c r="I120" s="56"/>
      <c r="J120" s="56"/>
      <c r="K120" s="44"/>
      <c r="L120" s="56"/>
      <c r="M120" s="66"/>
    </row>
    <row r="121" spans="1:13" ht="24" customHeight="1">
      <c r="A121" s="1"/>
      <c r="B121" s="2" t="s">
        <v>52</v>
      </c>
      <c r="E121" s="2">
        <v>106450500</v>
      </c>
      <c r="F121" s="1"/>
      <c r="G121" s="47">
        <v>0</v>
      </c>
      <c r="H121" s="1"/>
      <c r="I121" s="1">
        <v>0</v>
      </c>
      <c r="J121" s="1"/>
      <c r="K121" s="1">
        <f>E121+G121-I121</f>
        <v>106450500</v>
      </c>
      <c r="L121" s="1"/>
      <c r="M121" s="93"/>
    </row>
    <row r="122" spans="1:13" ht="24" customHeight="1">
      <c r="A122" s="1"/>
      <c r="B122" s="3" t="s">
        <v>53</v>
      </c>
      <c r="E122" s="2">
        <v>69359626.75</v>
      </c>
      <c r="F122" s="1"/>
      <c r="G122" s="47">
        <v>1355000</v>
      </c>
      <c r="H122" s="1"/>
      <c r="I122" s="1">
        <v>0</v>
      </c>
      <c r="J122" s="1"/>
      <c r="K122" s="1">
        <f aca="true" t="shared" si="0" ref="K122:K129">E122+G122-I122</f>
        <v>70714626.75</v>
      </c>
      <c r="L122" s="1"/>
      <c r="M122" s="93"/>
    </row>
    <row r="123" spans="1:13" ht="24" customHeight="1">
      <c r="A123" s="1"/>
      <c r="B123" s="3" t="s">
        <v>85</v>
      </c>
      <c r="E123" s="2">
        <v>9061000</v>
      </c>
      <c r="F123" s="1"/>
      <c r="G123" s="47">
        <v>1200000</v>
      </c>
      <c r="H123" s="1"/>
      <c r="I123" s="1">
        <v>1005000</v>
      </c>
      <c r="J123" s="1"/>
      <c r="K123" s="1">
        <f t="shared" si="0"/>
        <v>9256000</v>
      </c>
      <c r="L123" s="1"/>
      <c r="M123" s="93"/>
    </row>
    <row r="124" spans="1:13" ht="24" customHeight="1">
      <c r="A124" s="1"/>
      <c r="B124" s="3" t="s">
        <v>136</v>
      </c>
      <c r="E124" s="2">
        <v>2300734</v>
      </c>
      <c r="F124" s="1"/>
      <c r="G124" s="47">
        <v>904103.72</v>
      </c>
      <c r="H124" s="1"/>
      <c r="I124" s="1">
        <v>0</v>
      </c>
      <c r="J124" s="1"/>
      <c r="K124" s="1">
        <f t="shared" si="0"/>
        <v>3204837.7199999997</v>
      </c>
      <c r="L124" s="1"/>
      <c r="M124" s="93"/>
    </row>
    <row r="125" spans="1:13" ht="24" customHeight="1">
      <c r="A125" s="1"/>
      <c r="B125" s="2" t="s">
        <v>114</v>
      </c>
      <c r="E125" s="2">
        <v>617791.75</v>
      </c>
      <c r="F125" s="1"/>
      <c r="G125" s="47">
        <v>207602.5</v>
      </c>
      <c r="H125" s="1"/>
      <c r="I125" s="1">
        <v>0</v>
      </c>
      <c r="J125" s="1"/>
      <c r="K125" s="1">
        <f t="shared" si="0"/>
        <v>825394.25</v>
      </c>
      <c r="L125" s="1"/>
      <c r="M125" s="93"/>
    </row>
    <row r="126" spans="1:13" ht="24" customHeight="1">
      <c r="A126" s="1"/>
      <c r="B126" s="3" t="s">
        <v>55</v>
      </c>
      <c r="E126" s="2">
        <v>7792029.95</v>
      </c>
      <c r="F126" s="1"/>
      <c r="G126" s="47">
        <v>149390.23</v>
      </c>
      <c r="H126" s="1"/>
      <c r="I126" s="1">
        <v>0</v>
      </c>
      <c r="J126" s="1"/>
      <c r="K126" s="1">
        <f t="shared" si="0"/>
        <v>7941420.180000001</v>
      </c>
      <c r="L126" s="1"/>
      <c r="M126" s="93"/>
    </row>
    <row r="127" spans="1:13" ht="24" customHeight="1">
      <c r="A127" s="1"/>
      <c r="B127" s="3" t="s">
        <v>54</v>
      </c>
      <c r="E127" s="2">
        <v>32234855.41</v>
      </c>
      <c r="F127" s="1"/>
      <c r="G127" s="47">
        <v>3672354</v>
      </c>
      <c r="H127" s="1"/>
      <c r="I127" s="1">
        <v>0</v>
      </c>
      <c r="J127" s="1"/>
      <c r="K127" s="1">
        <f t="shared" si="0"/>
        <v>35907209.41</v>
      </c>
      <c r="L127" s="1"/>
      <c r="M127" s="93"/>
    </row>
    <row r="128" spans="1:13" ht="24" customHeight="1">
      <c r="A128" s="1"/>
      <c r="B128" s="2" t="s">
        <v>56</v>
      </c>
      <c r="E128" s="2">
        <v>959365.33</v>
      </c>
      <c r="F128" s="1"/>
      <c r="G128" s="55">
        <v>35220</v>
      </c>
      <c r="H128" s="1"/>
      <c r="I128" s="1">
        <v>0</v>
      </c>
      <c r="J128" s="1"/>
      <c r="K128" s="1">
        <f t="shared" si="0"/>
        <v>994585.33</v>
      </c>
      <c r="L128" s="1"/>
      <c r="M128" s="93"/>
    </row>
    <row r="129" spans="2:13" ht="24" customHeight="1">
      <c r="B129" s="3" t="s">
        <v>57</v>
      </c>
      <c r="E129" s="2">
        <v>3001646.94</v>
      </c>
      <c r="F129" s="1"/>
      <c r="G129" s="55">
        <v>186556</v>
      </c>
      <c r="H129" s="1"/>
      <c r="I129" s="1">
        <v>0</v>
      </c>
      <c r="J129" s="1"/>
      <c r="K129" s="1">
        <f t="shared" si="0"/>
        <v>3188202.94</v>
      </c>
      <c r="L129" s="1"/>
      <c r="M129" s="93"/>
    </row>
    <row r="130" spans="1:13" ht="24" customHeight="1">
      <c r="A130" s="1"/>
      <c r="C130" s="1" t="s">
        <v>15</v>
      </c>
      <c r="D130" s="1"/>
      <c r="E130" s="49">
        <f>SUM(E121:E129)</f>
        <v>231777550.13</v>
      </c>
      <c r="F130" s="3"/>
      <c r="G130" s="49">
        <f>SUM(G121:G129)</f>
        <v>7710226.449999999</v>
      </c>
      <c r="H130" s="1"/>
      <c r="I130" s="49">
        <f>SUM(I121:I129)</f>
        <v>1005000</v>
      </c>
      <c r="J130" s="1"/>
      <c r="K130" s="49">
        <f>SUM(K121:K129)</f>
        <v>238482776.58</v>
      </c>
      <c r="L130" s="1"/>
      <c r="M130" s="55"/>
    </row>
    <row r="131" spans="1:13" ht="24" customHeight="1">
      <c r="A131" s="1"/>
      <c r="B131" s="3" t="s">
        <v>51</v>
      </c>
      <c r="F131" s="1"/>
      <c r="G131" s="1"/>
      <c r="H131" s="1"/>
      <c r="I131" s="1"/>
      <c r="J131" s="1"/>
      <c r="K131" s="1"/>
      <c r="L131" s="1"/>
      <c r="M131" s="55"/>
    </row>
    <row r="132" spans="1:13" ht="24" customHeight="1">
      <c r="A132" s="1"/>
      <c r="B132" s="3" t="s">
        <v>53</v>
      </c>
      <c r="E132" s="2">
        <v>19031236.7</v>
      </c>
      <c r="F132" s="1"/>
      <c r="G132" s="1">
        <v>1752060.34</v>
      </c>
      <c r="H132" s="1"/>
      <c r="I132" s="1">
        <v>0</v>
      </c>
      <c r="J132" s="1"/>
      <c r="K132" s="1">
        <f aca="true" t="shared" si="1" ref="K132:K139">SUM(E132+G132-I132)</f>
        <v>20783297.04</v>
      </c>
      <c r="L132" s="1"/>
      <c r="M132" s="93"/>
    </row>
    <row r="133" spans="1:13" ht="24" customHeight="1">
      <c r="A133" s="1"/>
      <c r="B133" s="3" t="s">
        <v>85</v>
      </c>
      <c r="E133" s="2">
        <v>3280868.41</v>
      </c>
      <c r="F133" s="1"/>
      <c r="G133" s="1">
        <v>837230.28</v>
      </c>
      <c r="H133" s="1"/>
      <c r="I133" s="1">
        <v>1004999</v>
      </c>
      <c r="J133" s="1"/>
      <c r="K133" s="1">
        <f t="shared" si="1"/>
        <v>3113099.6900000004</v>
      </c>
      <c r="L133" s="1"/>
      <c r="M133" s="93"/>
    </row>
    <row r="134" spans="1:13" ht="24" customHeight="1">
      <c r="A134" s="1"/>
      <c r="B134" s="3" t="s">
        <v>136</v>
      </c>
      <c r="E134" s="2">
        <v>1268295.17</v>
      </c>
      <c r="F134" s="1"/>
      <c r="G134" s="1">
        <v>217225.07</v>
      </c>
      <c r="H134" s="47"/>
      <c r="I134" s="47">
        <v>0</v>
      </c>
      <c r="J134" s="1"/>
      <c r="K134" s="1">
        <f t="shared" si="1"/>
        <v>1485520.24</v>
      </c>
      <c r="L134" s="1"/>
      <c r="M134" s="93"/>
    </row>
    <row r="135" spans="1:13" ht="24" customHeight="1">
      <c r="A135" s="1"/>
      <c r="B135" s="2" t="s">
        <v>114</v>
      </c>
      <c r="E135" s="2">
        <v>478044.38</v>
      </c>
      <c r="F135" s="1"/>
      <c r="G135" s="1">
        <v>35669.62</v>
      </c>
      <c r="H135" s="47"/>
      <c r="I135" s="47">
        <v>0</v>
      </c>
      <c r="J135" s="1"/>
      <c r="K135" s="1">
        <f t="shared" si="1"/>
        <v>513714</v>
      </c>
      <c r="L135" s="1"/>
      <c r="M135" s="93"/>
    </row>
    <row r="136" spans="1:13" ht="24" customHeight="1">
      <c r="A136" s="1"/>
      <c r="B136" s="3" t="s">
        <v>55</v>
      </c>
      <c r="E136" s="2">
        <v>6608645.5200000005</v>
      </c>
      <c r="F136" s="1"/>
      <c r="G136" s="1">
        <v>309795.95</v>
      </c>
      <c r="H136" s="47"/>
      <c r="I136" s="47">
        <v>0</v>
      </c>
      <c r="J136" s="1"/>
      <c r="K136" s="1">
        <f t="shared" si="1"/>
        <v>6918441.470000001</v>
      </c>
      <c r="L136" s="1"/>
      <c r="M136" s="93"/>
    </row>
    <row r="137" spans="1:13" ht="24" customHeight="1">
      <c r="A137" s="1"/>
      <c r="B137" s="3" t="s">
        <v>54</v>
      </c>
      <c r="E137" s="2">
        <v>18779791.049999997</v>
      </c>
      <c r="F137" s="1"/>
      <c r="G137" s="1">
        <v>2134144.62</v>
      </c>
      <c r="H137" s="47"/>
      <c r="I137" s="47">
        <v>0</v>
      </c>
      <c r="J137" s="1"/>
      <c r="K137" s="1">
        <f t="shared" si="1"/>
        <v>20913935.669999998</v>
      </c>
      <c r="L137" s="1"/>
      <c r="M137" s="93"/>
    </row>
    <row r="138" spans="1:13" ht="24" customHeight="1">
      <c r="A138" s="1"/>
      <c r="B138" s="2" t="s">
        <v>56</v>
      </c>
      <c r="E138" s="2">
        <v>635989.36</v>
      </c>
      <c r="F138" s="1"/>
      <c r="G138" s="1">
        <v>51554.88</v>
      </c>
      <c r="H138" s="47"/>
      <c r="I138" s="47">
        <v>0</v>
      </c>
      <c r="J138" s="1"/>
      <c r="K138" s="1">
        <f t="shared" si="1"/>
        <v>687544.24</v>
      </c>
      <c r="L138" s="1"/>
      <c r="M138" s="93"/>
    </row>
    <row r="139" spans="2:13" ht="24" customHeight="1">
      <c r="B139" s="3" t="s">
        <v>57</v>
      </c>
      <c r="E139" s="2">
        <v>2186137.19</v>
      </c>
      <c r="F139" s="1"/>
      <c r="G139" s="1">
        <v>152779.03</v>
      </c>
      <c r="H139" s="47"/>
      <c r="I139" s="47">
        <v>0</v>
      </c>
      <c r="J139" s="1"/>
      <c r="K139" s="1">
        <f t="shared" si="1"/>
        <v>2338916.2199999997</v>
      </c>
      <c r="L139" s="1"/>
      <c r="M139" s="93"/>
    </row>
    <row r="140" spans="1:13" ht="24" customHeight="1">
      <c r="A140" s="1"/>
      <c r="C140" s="1" t="s">
        <v>15</v>
      </c>
      <c r="D140" s="1"/>
      <c r="E140" s="49">
        <f>SUM(E132:E139)</f>
        <v>52269007.779999994</v>
      </c>
      <c r="F140" s="106"/>
      <c r="G140" s="49">
        <f>SUM(G132:G139)</f>
        <v>5490459.790000001</v>
      </c>
      <c r="H140" s="56"/>
      <c r="I140" s="49">
        <f>SUM(I132:I139)</f>
        <v>1004999</v>
      </c>
      <c r="J140" s="56"/>
      <c r="K140" s="49">
        <f>SUM(K132:K139)</f>
        <v>56754468.57</v>
      </c>
      <c r="L140" s="1"/>
      <c r="M140" s="55"/>
    </row>
    <row r="141" spans="1:13" ht="24" customHeight="1">
      <c r="A141" s="1"/>
      <c r="B141" s="1"/>
      <c r="C141" s="2" t="s">
        <v>118</v>
      </c>
      <c r="E141" s="56">
        <f>E130-E140</f>
        <v>179508542.35</v>
      </c>
      <c r="F141" s="93"/>
      <c r="G141" s="56"/>
      <c r="H141" s="56"/>
      <c r="I141" s="56"/>
      <c r="J141" s="56"/>
      <c r="K141" s="56">
        <f>K130-K140</f>
        <v>181728308.01000002</v>
      </c>
      <c r="L141" s="1"/>
      <c r="M141" s="56"/>
    </row>
    <row r="142" spans="1:13" ht="24" customHeight="1">
      <c r="A142" s="1"/>
      <c r="B142" s="2" t="s">
        <v>211</v>
      </c>
      <c r="C142" s="1"/>
      <c r="D142" s="1"/>
      <c r="E142" s="48">
        <v>1008000</v>
      </c>
      <c r="F142" s="3"/>
      <c r="G142" s="48">
        <v>455150</v>
      </c>
      <c r="H142" s="1"/>
      <c r="I142" s="48">
        <v>1355000</v>
      </c>
      <c r="J142" s="1"/>
      <c r="K142" s="48">
        <f>E142+G142-I142</f>
        <v>108150</v>
      </c>
      <c r="L142" s="1"/>
      <c r="M142" s="55"/>
    </row>
    <row r="143" spans="2:11" ht="24" customHeight="1" thickBot="1">
      <c r="B143" s="1" t="s">
        <v>247</v>
      </c>
      <c r="E143" s="107">
        <f>SUM(E141:E142)</f>
        <v>180516542.35</v>
      </c>
      <c r="K143" s="107">
        <f>SUM(K141:K142)</f>
        <v>181836458.01000002</v>
      </c>
    </row>
    <row r="144" spans="1:13" ht="22.5" customHeight="1" thickTop="1">
      <c r="A144" s="123" t="s">
        <v>81</v>
      </c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</row>
    <row r="145" spans="2:11" ht="12.75" customHeight="1">
      <c r="B145" s="1"/>
      <c r="E145" s="93"/>
      <c r="K145" s="93"/>
    </row>
    <row r="146" spans="1:13" ht="22.5" customHeight="1">
      <c r="A146" s="1"/>
      <c r="B146" s="1" t="s">
        <v>272</v>
      </c>
      <c r="G146" s="56"/>
      <c r="H146" s="1"/>
      <c r="I146" s="1"/>
      <c r="J146" s="1"/>
      <c r="K146" s="1"/>
      <c r="L146" s="1"/>
      <c r="M146" s="56"/>
    </row>
    <row r="147" spans="1:13" ht="22.5" customHeight="1">
      <c r="A147" s="1"/>
      <c r="B147" s="1" t="s">
        <v>273</v>
      </c>
      <c r="G147" s="56"/>
      <c r="H147" s="1"/>
      <c r="I147" s="1"/>
      <c r="J147" s="1"/>
      <c r="K147" s="1"/>
      <c r="L147" s="1"/>
      <c r="M147" s="56"/>
    </row>
    <row r="148" spans="1:13" ht="22.5" customHeight="1">
      <c r="A148" s="1"/>
      <c r="B148" s="1" t="s">
        <v>352</v>
      </c>
      <c r="G148" s="56"/>
      <c r="H148" s="1"/>
      <c r="I148" s="1"/>
      <c r="J148" s="1"/>
      <c r="K148" s="1"/>
      <c r="L148" s="1"/>
      <c r="M148" s="56"/>
    </row>
    <row r="149" spans="1:13" ht="22.5" customHeight="1">
      <c r="A149" s="1"/>
      <c r="B149" s="1" t="s">
        <v>353</v>
      </c>
      <c r="G149" s="56"/>
      <c r="H149" s="1"/>
      <c r="I149" s="1"/>
      <c r="J149" s="1"/>
      <c r="K149" s="1"/>
      <c r="L149" s="1"/>
      <c r="M149" s="56"/>
    </row>
    <row r="150" spans="1:13" ht="22.5" customHeight="1">
      <c r="A150" s="1"/>
      <c r="B150" s="1"/>
      <c r="G150" s="56"/>
      <c r="H150" s="1"/>
      <c r="I150" s="1"/>
      <c r="J150" s="1"/>
      <c r="K150" s="1"/>
      <c r="L150" s="1"/>
      <c r="M150" s="56"/>
    </row>
    <row r="151" spans="1:13" ht="22.5" customHeight="1">
      <c r="A151" s="1" t="s">
        <v>137</v>
      </c>
      <c r="B151" s="1"/>
      <c r="G151" s="56"/>
      <c r="H151" s="1"/>
      <c r="I151" s="1"/>
      <c r="J151" s="1"/>
      <c r="K151" s="1"/>
      <c r="L151" s="1"/>
      <c r="M151" s="56"/>
    </row>
    <row r="152" spans="1:13" ht="22.5" customHeight="1">
      <c r="A152" s="1"/>
      <c r="B152" s="1" t="s">
        <v>380</v>
      </c>
      <c r="G152" s="56"/>
      <c r="H152" s="1"/>
      <c r="I152" s="1"/>
      <c r="J152" s="1"/>
      <c r="K152" s="1"/>
      <c r="L152" s="1"/>
      <c r="M152" s="56"/>
    </row>
    <row r="153" spans="1:13" ht="22.5" customHeight="1">
      <c r="A153" s="1"/>
      <c r="B153" s="1" t="s">
        <v>382</v>
      </c>
      <c r="G153" s="56"/>
      <c r="H153" s="1"/>
      <c r="I153" s="1"/>
      <c r="J153" s="1"/>
      <c r="K153" s="1"/>
      <c r="L153" s="1"/>
      <c r="M153" s="56"/>
    </row>
    <row r="154" spans="1:13" ht="22.5" customHeight="1">
      <c r="A154" s="1"/>
      <c r="B154" s="1" t="s">
        <v>381</v>
      </c>
      <c r="G154" s="56"/>
      <c r="H154" s="1"/>
      <c r="I154" s="1"/>
      <c r="J154" s="1"/>
      <c r="K154" s="1"/>
      <c r="L154" s="1"/>
      <c r="M154" s="56"/>
    </row>
    <row r="155" spans="1:13" ht="22.5" customHeight="1">
      <c r="A155" s="1"/>
      <c r="B155" s="1"/>
      <c r="G155" s="56"/>
      <c r="H155" s="1"/>
      <c r="I155" s="1"/>
      <c r="J155" s="1"/>
      <c r="K155" s="1"/>
      <c r="L155" s="1"/>
      <c r="M155" s="56"/>
    </row>
    <row r="156" spans="1:13" ht="22.5" customHeight="1">
      <c r="A156" s="3" t="s">
        <v>138</v>
      </c>
      <c r="B156" s="1"/>
      <c r="G156" s="56"/>
      <c r="H156" s="1"/>
      <c r="I156" s="1"/>
      <c r="J156" s="1"/>
      <c r="K156" s="1"/>
      <c r="L156" s="1"/>
      <c r="M156" s="56"/>
    </row>
    <row r="157" spans="1:13" ht="22.5" customHeight="1">
      <c r="A157" s="1"/>
      <c r="B157" s="1"/>
      <c r="G157" s="56"/>
      <c r="H157" s="1"/>
      <c r="I157" s="126" t="str">
        <f>+I110</f>
        <v>30 มิถุนายน 2547 บาท 31 ธันวาคม 2546</v>
      </c>
      <c r="J157" s="126"/>
      <c r="K157" s="126"/>
      <c r="L157" s="99"/>
      <c r="M157" s="99"/>
    </row>
    <row r="158" spans="1:13" ht="22.5" customHeight="1">
      <c r="A158" s="1"/>
      <c r="B158" s="1"/>
      <c r="C158" s="2" t="s">
        <v>274</v>
      </c>
      <c r="G158" s="56"/>
      <c r="H158" s="1"/>
      <c r="I158" s="1">
        <v>226080</v>
      </c>
      <c r="J158" s="1"/>
      <c r="K158" s="1">
        <v>135000</v>
      </c>
      <c r="L158" s="1"/>
      <c r="M158" s="56"/>
    </row>
    <row r="159" spans="1:13" ht="22.5" customHeight="1">
      <c r="A159" s="1"/>
      <c r="B159" s="1"/>
      <c r="C159" s="2" t="s">
        <v>115</v>
      </c>
      <c r="G159" s="56"/>
      <c r="H159" s="1"/>
      <c r="I159" s="1">
        <v>245500</v>
      </c>
      <c r="J159" s="1"/>
      <c r="K159" s="1">
        <v>256800</v>
      </c>
      <c r="L159" s="1"/>
      <c r="M159" s="56"/>
    </row>
    <row r="160" spans="1:13" ht="22.5" customHeight="1" thickBot="1">
      <c r="A160" s="1"/>
      <c r="B160" s="1"/>
      <c r="F160" s="2" t="s">
        <v>15</v>
      </c>
      <c r="G160" s="56"/>
      <c r="H160" s="1"/>
      <c r="I160" s="67">
        <f>SUM(I158:I159)</f>
        <v>471580</v>
      </c>
      <c r="J160" s="1"/>
      <c r="K160" s="67">
        <f>SUM(K158:K159)</f>
        <v>391800</v>
      </c>
      <c r="L160" s="1"/>
      <c r="M160" s="56"/>
    </row>
    <row r="161" spans="1:13" ht="20.25" customHeight="1" thickTop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44"/>
    </row>
    <row r="162" spans="1:13" ht="22.5" customHeight="1">
      <c r="A162" s="1" t="s">
        <v>175</v>
      </c>
      <c r="C162" s="1"/>
      <c r="D162" s="1"/>
      <c r="E162" s="1"/>
      <c r="F162" s="3"/>
      <c r="G162" s="1"/>
      <c r="H162" s="1"/>
      <c r="I162" s="1"/>
      <c r="J162" s="1"/>
      <c r="K162" s="55"/>
      <c r="L162" s="1"/>
      <c r="M162" s="55"/>
    </row>
    <row r="163" spans="1:13" ht="22.5" customHeight="1">
      <c r="A163" s="1"/>
      <c r="C163" s="1"/>
      <c r="D163" s="1"/>
      <c r="E163" s="1"/>
      <c r="F163" s="3"/>
      <c r="G163" s="1"/>
      <c r="H163" s="1"/>
      <c r="I163" s="126" t="str">
        <f>+I157</f>
        <v>30 มิถุนายน 2547 บาท 31 ธันวาคม 2546</v>
      </c>
      <c r="J163" s="126"/>
      <c r="K163" s="126"/>
      <c r="L163" s="99"/>
      <c r="M163" s="103"/>
    </row>
    <row r="164" spans="1:13" ht="22.5" customHeight="1">
      <c r="A164" s="1"/>
      <c r="C164" s="1" t="s">
        <v>275</v>
      </c>
      <c r="D164" s="1"/>
      <c r="E164" s="1"/>
      <c r="F164" s="3"/>
      <c r="G164" s="1"/>
      <c r="H164" s="1"/>
      <c r="I164" s="61">
        <v>1036127.26</v>
      </c>
      <c r="J164" s="46"/>
      <c r="K164" s="61">
        <v>0</v>
      </c>
      <c r="L164" s="99"/>
      <c r="M164" s="103"/>
    </row>
    <row r="165" spans="1:13" ht="22.5" customHeight="1">
      <c r="A165" s="1"/>
      <c r="C165" s="1" t="s">
        <v>216</v>
      </c>
      <c r="D165" s="1"/>
      <c r="E165" s="1"/>
      <c r="F165" s="3"/>
      <c r="G165" s="1"/>
      <c r="H165" s="1"/>
      <c r="I165" s="1">
        <v>14790644.57</v>
      </c>
      <c r="J165" s="1"/>
      <c r="K165" s="55">
        <v>18142061.33</v>
      </c>
      <c r="L165" s="1"/>
      <c r="M165" s="55"/>
    </row>
    <row r="166" spans="1:13" ht="24" customHeight="1" thickBot="1">
      <c r="A166" s="1"/>
      <c r="C166" s="1"/>
      <c r="D166" s="1"/>
      <c r="E166" s="1"/>
      <c r="F166" s="3" t="s">
        <v>15</v>
      </c>
      <c r="G166" s="1"/>
      <c r="H166" s="1"/>
      <c r="I166" s="50">
        <f>SUM(I164:I165)</f>
        <v>15826771.83</v>
      </c>
      <c r="J166" s="1"/>
      <c r="K166" s="50">
        <f>SUM(K164:K165)</f>
        <v>18142061.33</v>
      </c>
      <c r="L166" s="1"/>
      <c r="M166" s="55"/>
    </row>
    <row r="167" spans="1:13" ht="8.25" customHeight="1" thickTop="1">
      <c r="A167" s="1"/>
      <c r="C167" s="1"/>
      <c r="D167" s="1"/>
      <c r="E167" s="1"/>
      <c r="F167" s="3"/>
      <c r="G167" s="1"/>
      <c r="H167" s="1"/>
      <c r="I167" s="1"/>
      <c r="J167" s="1"/>
      <c r="K167" s="55"/>
      <c r="L167" s="1"/>
      <c r="M167" s="55"/>
    </row>
    <row r="168" spans="1:13" ht="22.5" customHeight="1">
      <c r="A168" s="1"/>
      <c r="B168" s="4" t="s">
        <v>276</v>
      </c>
      <c r="C168" s="1"/>
      <c r="D168" s="1"/>
      <c r="E168" s="1"/>
      <c r="F168" s="3"/>
      <c r="G168" s="1"/>
      <c r="H168" s="1"/>
      <c r="I168" s="1"/>
      <c r="J168" s="1"/>
      <c r="K168" s="55"/>
      <c r="L168" s="1"/>
      <c r="M168" s="55"/>
    </row>
    <row r="169" spans="1:13" ht="22.5" customHeight="1">
      <c r="A169" s="1"/>
      <c r="B169" s="2" t="s">
        <v>277</v>
      </c>
      <c r="C169" s="1"/>
      <c r="D169" s="1"/>
      <c r="E169" s="1"/>
      <c r="F169" s="3"/>
      <c r="G169" s="1"/>
      <c r="H169" s="1"/>
      <c r="I169" s="1"/>
      <c r="J169" s="1"/>
      <c r="K169" s="55"/>
      <c r="L169" s="1"/>
      <c r="M169" s="55"/>
    </row>
    <row r="170" spans="1:13" ht="22.5" customHeight="1">
      <c r="A170" s="1"/>
      <c r="B170" s="2" t="s">
        <v>278</v>
      </c>
      <c r="C170" s="1"/>
      <c r="D170" s="1"/>
      <c r="E170" s="1"/>
      <c r="F170" s="3"/>
      <c r="G170" s="1"/>
      <c r="H170" s="1"/>
      <c r="I170" s="1"/>
      <c r="J170" s="1"/>
      <c r="K170" s="55"/>
      <c r="L170" s="1"/>
      <c r="M170" s="55"/>
    </row>
    <row r="171" spans="9:13" ht="24" customHeight="1">
      <c r="I171" s="55"/>
      <c r="K171" s="55"/>
      <c r="M171" s="55"/>
    </row>
    <row r="172" spans="1:13" ht="22.5" customHeight="1">
      <c r="A172" s="1" t="s">
        <v>200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22.5" customHeight="1">
      <c r="A173" s="3"/>
      <c r="B173" s="4" t="s">
        <v>279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22.5" customHeight="1">
      <c r="A174" s="3"/>
      <c r="B174" s="4" t="s">
        <v>383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22.5" customHeight="1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22.5" customHeight="1">
      <c r="A176" s="1" t="s">
        <v>201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22.5" customHeight="1">
      <c r="A177" s="1"/>
      <c r="B177" s="4"/>
      <c r="C177" s="4"/>
      <c r="D177" s="4"/>
      <c r="E177" s="4"/>
      <c r="F177" s="4"/>
      <c r="G177" s="4"/>
      <c r="H177" s="4"/>
      <c r="I177" s="126" t="str">
        <f>+I163</f>
        <v>30 มิถุนายน 2547 บาท 31 ธันวาคม 2546</v>
      </c>
      <c r="J177" s="126"/>
      <c r="K177" s="126"/>
      <c r="L177" s="99"/>
      <c r="M177" s="99"/>
    </row>
    <row r="178" spans="1:13" ht="22.5" customHeight="1">
      <c r="A178" s="1"/>
      <c r="B178" s="4"/>
      <c r="C178" s="4" t="s">
        <v>139</v>
      </c>
      <c r="D178" s="4"/>
      <c r="E178" s="4"/>
      <c r="F178" s="4"/>
      <c r="G178" s="4"/>
      <c r="H178" s="4"/>
      <c r="I178" s="4">
        <v>3378987.35</v>
      </c>
      <c r="J178" s="4"/>
      <c r="K178" s="4">
        <v>4051859.06</v>
      </c>
      <c r="L178" s="4"/>
      <c r="M178" s="70"/>
    </row>
    <row r="179" spans="1:13" ht="22.5" customHeight="1">
      <c r="A179" s="1"/>
      <c r="B179" s="4"/>
      <c r="C179" s="4" t="s">
        <v>280</v>
      </c>
      <c r="D179" s="4"/>
      <c r="E179" s="4"/>
      <c r="F179" s="4"/>
      <c r="G179" s="4"/>
      <c r="H179" s="4"/>
      <c r="I179" s="4">
        <v>879202.08</v>
      </c>
      <c r="J179" s="4"/>
      <c r="K179" s="4">
        <v>0</v>
      </c>
      <c r="L179" s="4"/>
      <c r="M179" s="70"/>
    </row>
    <row r="180" spans="1:13" ht="22.5" customHeight="1">
      <c r="A180" s="3"/>
      <c r="B180" s="4"/>
      <c r="C180" s="4" t="s">
        <v>354</v>
      </c>
      <c r="D180" s="4"/>
      <c r="E180" s="4"/>
      <c r="F180" s="4"/>
      <c r="G180" s="4"/>
      <c r="H180" s="4"/>
      <c r="I180" s="4">
        <v>995944.36</v>
      </c>
      <c r="J180" s="4"/>
      <c r="K180" s="4">
        <v>1110718.25</v>
      </c>
      <c r="L180" s="4"/>
      <c r="M180" s="70"/>
    </row>
    <row r="181" spans="1:13" ht="22.5" customHeight="1">
      <c r="A181" s="3"/>
      <c r="B181" s="4"/>
      <c r="C181" s="4" t="s">
        <v>140</v>
      </c>
      <c r="D181" s="4"/>
      <c r="E181" s="4"/>
      <c r="F181" s="4"/>
      <c r="G181" s="4"/>
      <c r="H181" s="4"/>
      <c r="I181" s="4">
        <v>404641.14</v>
      </c>
      <c r="J181" s="4"/>
      <c r="K181" s="4">
        <v>106935.15</v>
      </c>
      <c r="L181" s="4"/>
      <c r="M181" s="70"/>
    </row>
    <row r="182" spans="1:13" ht="22.5" customHeight="1" thickBot="1">
      <c r="A182" s="3"/>
      <c r="B182" s="4"/>
      <c r="C182" s="4"/>
      <c r="D182" s="4"/>
      <c r="F182" s="4"/>
      <c r="G182" s="4" t="s">
        <v>15</v>
      </c>
      <c r="H182" s="4"/>
      <c r="I182" s="69">
        <f>SUM(I178:I181)</f>
        <v>5658774.93</v>
      </c>
      <c r="J182" s="4"/>
      <c r="K182" s="69">
        <f>SUM(K178:K181)</f>
        <v>5269512.460000001</v>
      </c>
      <c r="L182" s="4"/>
      <c r="M182" s="70"/>
    </row>
    <row r="183" spans="1:13" ht="24" customHeight="1" thickTop="1">
      <c r="A183" s="123" t="s">
        <v>126</v>
      </c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</row>
    <row r="184" spans="1:13" ht="24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</row>
    <row r="185" spans="1:13" ht="24" customHeight="1">
      <c r="A185" s="2" t="s">
        <v>355</v>
      </c>
      <c r="M185" s="93"/>
    </row>
    <row r="186" spans="9:13" ht="24" customHeight="1">
      <c r="I186" s="126" t="str">
        <f>+I163</f>
        <v>30 มิถุนายน 2547 บาท 31 ธันวาคม 2546</v>
      </c>
      <c r="J186" s="126"/>
      <c r="K186" s="126"/>
      <c r="L186" s="99"/>
      <c r="M186" s="103"/>
    </row>
    <row r="187" spans="3:13" ht="24" customHeight="1">
      <c r="C187" s="2" t="s">
        <v>281</v>
      </c>
      <c r="I187" s="93">
        <v>37500000</v>
      </c>
      <c r="J187" s="93"/>
      <c r="K187" s="93">
        <v>50000000</v>
      </c>
      <c r="M187" s="55"/>
    </row>
    <row r="188" spans="3:13" ht="24" customHeight="1">
      <c r="C188" s="2" t="s">
        <v>207</v>
      </c>
      <c r="I188" s="2">
        <v>-25000000</v>
      </c>
      <c r="K188" s="2">
        <v>-25000000</v>
      </c>
      <c r="M188" s="55"/>
    </row>
    <row r="189" spans="3:13" ht="24" customHeight="1" thickBot="1">
      <c r="C189" s="2" t="s">
        <v>357</v>
      </c>
      <c r="I189" s="50">
        <f>SUM(I187:I188)</f>
        <v>12500000</v>
      </c>
      <c r="K189" s="50">
        <f>SUM(K187:K188)</f>
        <v>25000000</v>
      </c>
      <c r="M189" s="55"/>
    </row>
    <row r="190" spans="9:13" ht="24" customHeight="1" thickTop="1">
      <c r="I190" s="55"/>
      <c r="K190" s="55"/>
      <c r="M190" s="55"/>
    </row>
    <row r="191" spans="2:13" ht="24" customHeight="1">
      <c r="B191" s="4" t="s">
        <v>356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56"/>
    </row>
    <row r="192" spans="2:13" ht="24" customHeight="1">
      <c r="B192" s="4" t="s">
        <v>282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70"/>
    </row>
    <row r="193" spans="1:13" ht="25.5" customHeight="1">
      <c r="A193" s="3" t="s">
        <v>11</v>
      </c>
      <c r="B193" s="4" t="s">
        <v>283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70"/>
    </row>
    <row r="194" spans="1:13" ht="24" customHeight="1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70"/>
    </row>
    <row r="195" spans="1:13" ht="24" customHeight="1">
      <c r="A195" s="1" t="s">
        <v>141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70"/>
    </row>
    <row r="196" spans="1:13" ht="24" customHeight="1">
      <c r="A196" s="3"/>
      <c r="B196" s="4" t="s">
        <v>248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70"/>
    </row>
    <row r="197" spans="1:13" ht="24" customHeight="1">
      <c r="A197" s="3"/>
      <c r="B197" s="4" t="s">
        <v>260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70"/>
    </row>
    <row r="198" spans="1:13" ht="24" customHeight="1">
      <c r="A198" s="3"/>
      <c r="B198" s="4" t="s">
        <v>261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70"/>
    </row>
    <row r="199" spans="1:13" ht="24" customHeight="1">
      <c r="A199" s="3"/>
      <c r="B199" s="4" t="s">
        <v>262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70"/>
    </row>
    <row r="200" spans="1:13" ht="24" customHeight="1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70"/>
    </row>
    <row r="201" spans="1:13" ht="24" customHeight="1">
      <c r="A201" s="3" t="s">
        <v>285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70"/>
    </row>
    <row r="202" spans="1:13" ht="24" customHeight="1">
      <c r="A202" s="3"/>
      <c r="B202" s="4" t="s">
        <v>286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70"/>
    </row>
    <row r="203" spans="1:13" ht="24" customHeight="1">
      <c r="A203" s="3"/>
      <c r="B203" s="4" t="s">
        <v>287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70"/>
    </row>
    <row r="204" spans="1:13" ht="24" customHeight="1">
      <c r="A204" s="3"/>
      <c r="B204" s="4" t="s">
        <v>358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70"/>
    </row>
    <row r="205" spans="1:13" ht="24" customHeight="1">
      <c r="A205" s="3"/>
      <c r="B205" s="4" t="s">
        <v>359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70"/>
    </row>
    <row r="206" spans="1:13" ht="24" customHeight="1">
      <c r="A206" s="3"/>
      <c r="B206" s="4" t="s">
        <v>288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70"/>
    </row>
    <row r="207" spans="1:13" ht="24" customHeight="1">
      <c r="A207" s="3"/>
      <c r="B207" s="4" t="s">
        <v>360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70"/>
    </row>
    <row r="208" spans="1:13" ht="24" customHeight="1">
      <c r="A208" s="3"/>
      <c r="B208" s="4" t="s">
        <v>289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70"/>
    </row>
    <row r="209" spans="1:13" ht="24" customHeight="1">
      <c r="A209" s="3"/>
      <c r="B209" s="4" t="s">
        <v>290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70"/>
    </row>
    <row r="210" spans="1:13" ht="24" customHeight="1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70"/>
    </row>
    <row r="211" spans="1:13" ht="24" customHeight="1">
      <c r="A211" s="1" t="s">
        <v>284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70"/>
    </row>
    <row r="212" spans="1:13" ht="24" customHeight="1">
      <c r="A212" s="3"/>
      <c r="B212" s="4" t="s">
        <v>361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70"/>
    </row>
    <row r="213" spans="1:13" ht="24" customHeight="1">
      <c r="A213" s="3"/>
      <c r="B213" s="4" t="s">
        <v>292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70"/>
    </row>
    <row r="214" spans="1:13" ht="24" customHeight="1">
      <c r="A214" s="3"/>
      <c r="B214" s="4" t="s">
        <v>293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70"/>
    </row>
    <row r="215" spans="1:13" ht="24" customHeight="1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70"/>
    </row>
    <row r="216" spans="1:13" ht="24" customHeight="1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70"/>
    </row>
    <row r="217" spans="1:13" ht="24" customHeight="1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70"/>
    </row>
    <row r="218" spans="1:13" ht="24" customHeight="1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70"/>
    </row>
    <row r="219" spans="1:13" ht="24" customHeight="1">
      <c r="A219" s="123" t="s">
        <v>127</v>
      </c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</row>
    <row r="220" spans="1:13" ht="24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</row>
    <row r="221" spans="1:13" ht="24" customHeight="1">
      <c r="A221" s="1" t="s">
        <v>291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56"/>
    </row>
    <row r="222" spans="2:13" ht="24" customHeight="1">
      <c r="B222" s="2" t="s">
        <v>373</v>
      </c>
      <c r="M222" s="93"/>
    </row>
    <row r="223" spans="2:13" ht="24" customHeight="1">
      <c r="B223" s="2" t="s">
        <v>388</v>
      </c>
      <c r="M223" s="93"/>
    </row>
    <row r="224" spans="2:13" ht="24" customHeight="1">
      <c r="B224" s="2" t="s">
        <v>249</v>
      </c>
      <c r="M224" s="93"/>
    </row>
    <row r="225" spans="2:13" ht="24" customHeight="1">
      <c r="B225" s="2" t="s">
        <v>250</v>
      </c>
      <c r="M225" s="93"/>
    </row>
    <row r="226" spans="2:13" ht="24" customHeight="1">
      <c r="B226" s="2" t="s">
        <v>263</v>
      </c>
      <c r="M226" s="93"/>
    </row>
    <row r="227" spans="2:13" ht="24" customHeight="1">
      <c r="B227" s="2" t="s">
        <v>251</v>
      </c>
      <c r="M227" s="93"/>
    </row>
    <row r="228" spans="2:13" ht="24" customHeight="1">
      <c r="B228" s="2" t="s">
        <v>252</v>
      </c>
      <c r="M228" s="93"/>
    </row>
    <row r="229" spans="2:13" ht="24" customHeight="1">
      <c r="B229" s="2" t="s">
        <v>253</v>
      </c>
      <c r="M229" s="93"/>
    </row>
    <row r="230" ht="24" customHeight="1">
      <c r="M230" s="93"/>
    </row>
    <row r="231" ht="24" customHeight="1">
      <c r="A231" s="1" t="s">
        <v>294</v>
      </c>
    </row>
    <row r="232" ht="24" customHeight="1">
      <c r="B232" s="1" t="s">
        <v>295</v>
      </c>
    </row>
    <row r="233" ht="24" customHeight="1">
      <c r="B233" s="2" t="s">
        <v>386</v>
      </c>
    </row>
    <row r="235" ht="24" customHeight="1">
      <c r="A235" s="1" t="s">
        <v>296</v>
      </c>
    </row>
    <row r="236" ht="24" customHeight="1">
      <c r="B236" s="1" t="s">
        <v>297</v>
      </c>
    </row>
    <row r="237" ht="24" customHeight="1">
      <c r="B237" s="2" t="s">
        <v>298</v>
      </c>
    </row>
    <row r="238" ht="24" customHeight="1">
      <c r="B238" s="2" t="s">
        <v>299</v>
      </c>
    </row>
    <row r="239" ht="24" customHeight="1">
      <c r="B239" s="2" t="s">
        <v>392</v>
      </c>
    </row>
    <row r="240" spans="2:11" ht="24" customHeight="1">
      <c r="B240" s="2" t="s">
        <v>300</v>
      </c>
      <c r="G240" s="53"/>
      <c r="I240" s="127"/>
      <c r="J240" s="127"/>
      <c r="K240" s="127"/>
    </row>
    <row r="241" spans="9:13" ht="24" customHeight="1">
      <c r="I241" s="126" t="str">
        <f>+I186</f>
        <v>30 มิถุนายน 2547 บาท 31 ธันวาคม 2546</v>
      </c>
      <c r="J241" s="126"/>
      <c r="K241" s="126"/>
      <c r="L241" s="99"/>
      <c r="M241" s="99"/>
    </row>
    <row r="242" spans="3:13" ht="24" customHeight="1">
      <c r="C242" s="2" t="s">
        <v>39</v>
      </c>
      <c r="I242" s="2">
        <v>45132686.07</v>
      </c>
      <c r="K242" s="2">
        <v>51719448.86</v>
      </c>
      <c r="M242" s="93"/>
    </row>
    <row r="243" spans="3:13" ht="24" customHeight="1">
      <c r="C243" s="2" t="s">
        <v>117</v>
      </c>
      <c r="I243" s="37">
        <v>-473754.25</v>
      </c>
      <c r="K243" s="37">
        <v>-545261.16</v>
      </c>
      <c r="L243" s="36"/>
      <c r="M243" s="104"/>
    </row>
    <row r="244" spans="3:13" ht="24" customHeight="1">
      <c r="C244" s="2" t="s">
        <v>118</v>
      </c>
      <c r="I244" s="117">
        <f>SUM(I242:I243)</f>
        <v>44658931.82</v>
      </c>
      <c r="K244" s="117">
        <f>SUM(K242:K243)</f>
        <v>51174187.7</v>
      </c>
      <c r="M244" s="93"/>
    </row>
    <row r="245" spans="2:13" ht="24" customHeight="1">
      <c r="B245" s="125" t="s">
        <v>305</v>
      </c>
      <c r="C245" s="125"/>
      <c r="D245" s="125"/>
      <c r="E245" s="125"/>
      <c r="F245" s="125"/>
      <c r="G245" s="125"/>
      <c r="H245" s="125"/>
      <c r="I245" s="125"/>
      <c r="J245" s="125"/>
      <c r="K245" s="125"/>
      <c r="M245" s="93"/>
    </row>
    <row r="246" spans="9:13" ht="24" customHeight="1">
      <c r="I246" s="121">
        <v>2547</v>
      </c>
      <c r="K246" s="121">
        <v>2546</v>
      </c>
      <c r="M246" s="93"/>
    </row>
    <row r="247" spans="3:13" ht="24" customHeight="1">
      <c r="C247" s="2" t="s">
        <v>28</v>
      </c>
      <c r="I247" s="2">
        <v>65273906.18</v>
      </c>
      <c r="K247" s="2">
        <v>81867847.9</v>
      </c>
      <c r="M247" s="93"/>
    </row>
    <row r="248" spans="2:13" ht="24" customHeight="1">
      <c r="B248" s="125" t="s">
        <v>313</v>
      </c>
      <c r="C248" s="125"/>
      <c r="D248" s="125"/>
      <c r="E248" s="125"/>
      <c r="F248" s="125"/>
      <c r="G248" s="125"/>
      <c r="H248" s="125"/>
      <c r="I248" s="125"/>
      <c r="J248" s="125"/>
      <c r="K248" s="125"/>
      <c r="M248" s="93"/>
    </row>
    <row r="249" spans="9:13" ht="24" customHeight="1">
      <c r="I249" s="121">
        <v>2547</v>
      </c>
      <c r="K249" s="121">
        <v>2546</v>
      </c>
      <c r="M249" s="93"/>
    </row>
    <row r="250" spans="3:13" ht="24" customHeight="1">
      <c r="C250" s="2" t="s">
        <v>28</v>
      </c>
      <c r="I250" s="2">
        <v>138401424.71</v>
      </c>
      <c r="K250" s="2">
        <v>157892116.37</v>
      </c>
      <c r="M250" s="93"/>
    </row>
    <row r="251" spans="7:13" ht="24" customHeight="1">
      <c r="G251" s="2" t="s">
        <v>374</v>
      </c>
      <c r="M251" s="93"/>
    </row>
    <row r="252" ht="24" customHeight="1">
      <c r="M252" s="93"/>
    </row>
    <row r="253" ht="24" customHeight="1">
      <c r="M253" s="93"/>
    </row>
    <row r="254" ht="24" customHeight="1">
      <c r="M254" s="93"/>
    </row>
    <row r="255" spans="1:13" ht="24" customHeight="1">
      <c r="A255" s="123" t="s">
        <v>219</v>
      </c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</row>
    <row r="256" spans="1:13" ht="24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</row>
    <row r="257" spans="2:13" ht="24" customHeight="1">
      <c r="B257" s="2" t="s">
        <v>301</v>
      </c>
      <c r="G257" s="53"/>
      <c r="I257" s="71"/>
      <c r="J257" s="71"/>
      <c r="K257" s="71"/>
      <c r="M257" s="93"/>
    </row>
    <row r="258" spans="9:13" ht="24" customHeight="1">
      <c r="I258" s="126" t="str">
        <f>+I241</f>
        <v>30 มิถุนายน 2547 บาท 31 ธันวาคม 2546</v>
      </c>
      <c r="J258" s="126"/>
      <c r="K258" s="126"/>
      <c r="M258" s="93"/>
    </row>
    <row r="259" spans="3:13" ht="24" customHeight="1">
      <c r="C259" s="2" t="s">
        <v>302</v>
      </c>
      <c r="I259" s="2">
        <v>0</v>
      </c>
      <c r="K259" s="2">
        <v>72510000</v>
      </c>
      <c r="M259" s="93"/>
    </row>
    <row r="260" spans="2:11" ht="27" customHeight="1">
      <c r="B260" s="2" t="s">
        <v>303</v>
      </c>
      <c r="G260" s="53"/>
      <c r="I260" s="125"/>
      <c r="J260" s="125"/>
      <c r="K260" s="125"/>
    </row>
    <row r="261" spans="9:13" ht="24" customHeight="1">
      <c r="I261" s="126" t="str">
        <f>+I241</f>
        <v>30 มิถุนายน 2547 บาท 31 ธันวาคม 2546</v>
      </c>
      <c r="J261" s="126"/>
      <c r="K261" s="126"/>
      <c r="L261" s="99"/>
      <c r="M261" s="99"/>
    </row>
    <row r="262" spans="3:11" ht="24" customHeight="1">
      <c r="C262" s="2" t="s">
        <v>306</v>
      </c>
      <c r="I262" s="2">
        <v>312149.53</v>
      </c>
      <c r="K262" s="2">
        <v>0</v>
      </c>
    </row>
    <row r="263" ht="24" customHeight="1">
      <c r="C263" s="2" t="s">
        <v>176</v>
      </c>
    </row>
    <row r="264" spans="3:11" ht="24" customHeight="1">
      <c r="C264" s="2" t="s">
        <v>307</v>
      </c>
      <c r="I264" s="2">
        <v>22000000</v>
      </c>
      <c r="K264" s="2">
        <v>20500000</v>
      </c>
    </row>
    <row r="265" spans="3:11" ht="24" customHeight="1">
      <c r="C265" s="2" t="s">
        <v>308</v>
      </c>
      <c r="I265" s="2">
        <v>0</v>
      </c>
      <c r="K265" s="2">
        <v>1500000</v>
      </c>
    </row>
    <row r="266" spans="3:11" ht="24" customHeight="1">
      <c r="C266" s="2" t="s">
        <v>309</v>
      </c>
      <c r="I266" s="2">
        <v>-12200000</v>
      </c>
      <c r="K266" s="2">
        <v>0</v>
      </c>
    </row>
    <row r="267" spans="3:11" ht="24" customHeight="1">
      <c r="C267" s="2" t="s">
        <v>310</v>
      </c>
      <c r="I267" s="117">
        <f>SUM(I264:I266)</f>
        <v>9800000</v>
      </c>
      <c r="K267" s="117">
        <f>SUM(K264:K266)</f>
        <v>22000000</v>
      </c>
    </row>
    <row r="268" spans="9:11" ht="15.75" customHeight="1">
      <c r="I268" s="93"/>
      <c r="K268" s="93"/>
    </row>
    <row r="269" spans="3:11" ht="24" customHeight="1">
      <c r="C269" s="2" t="s">
        <v>178</v>
      </c>
      <c r="I269" s="2">
        <v>125430.13</v>
      </c>
      <c r="K269" s="2">
        <v>88821.92</v>
      </c>
    </row>
    <row r="270" spans="3:11" ht="24" customHeight="1">
      <c r="C270" s="2" t="s">
        <v>311</v>
      </c>
      <c r="I270" s="2">
        <v>300000</v>
      </c>
      <c r="K270" s="2">
        <v>0</v>
      </c>
    </row>
    <row r="271" spans="3:11" ht="24" customHeight="1">
      <c r="C271" s="2" t="s">
        <v>312</v>
      </c>
      <c r="I271" s="2">
        <v>180000</v>
      </c>
      <c r="K271" s="2">
        <v>100000</v>
      </c>
    </row>
    <row r="272" spans="2:11" ht="24" customHeight="1">
      <c r="B272" s="125" t="s">
        <v>305</v>
      </c>
      <c r="C272" s="125"/>
      <c r="D272" s="125"/>
      <c r="E272" s="125"/>
      <c r="F272" s="125"/>
      <c r="G272" s="125"/>
      <c r="H272" s="125"/>
      <c r="I272" s="125"/>
      <c r="J272" s="125"/>
      <c r="K272" s="125"/>
    </row>
    <row r="273" spans="2:11" ht="24" customHeight="1">
      <c r="B273" s="53"/>
      <c r="C273" s="53"/>
      <c r="D273" s="53"/>
      <c r="E273" s="53"/>
      <c r="F273" s="53"/>
      <c r="G273" s="53"/>
      <c r="H273" s="53"/>
      <c r="I273" s="125" t="s">
        <v>315</v>
      </c>
      <c r="J273" s="125"/>
      <c r="K273" s="125"/>
    </row>
    <row r="274" spans="2:11" ht="24" customHeight="1">
      <c r="B274" s="53"/>
      <c r="C274" s="39" t="s">
        <v>179</v>
      </c>
      <c r="D274" s="53"/>
      <c r="E274" s="53"/>
      <c r="F274" s="53"/>
      <c r="G274" s="53"/>
      <c r="H274" s="53"/>
      <c r="I274" s="38">
        <v>420000</v>
      </c>
      <c r="J274" s="38"/>
      <c r="K274" s="38">
        <v>180000</v>
      </c>
    </row>
    <row r="275" spans="2:11" ht="24" customHeight="1">
      <c r="B275" s="53"/>
      <c r="C275" s="39" t="s">
        <v>304</v>
      </c>
      <c r="D275" s="53"/>
      <c r="E275" s="53"/>
      <c r="F275" s="53"/>
      <c r="G275" s="53"/>
      <c r="H275" s="53"/>
      <c r="I275" s="38">
        <v>160975.35</v>
      </c>
      <c r="J275" s="38"/>
      <c r="K275" s="38">
        <v>390184.94</v>
      </c>
    </row>
    <row r="276" spans="2:11" ht="24" customHeight="1">
      <c r="B276" s="53"/>
      <c r="C276" s="39" t="s">
        <v>314</v>
      </c>
      <c r="D276" s="53"/>
      <c r="E276" s="53"/>
      <c r="F276" s="53"/>
      <c r="G276" s="53"/>
      <c r="H276" s="53"/>
      <c r="I276" s="38">
        <v>300000</v>
      </c>
      <c r="J276" s="38"/>
      <c r="K276" s="38">
        <v>460000</v>
      </c>
    </row>
    <row r="277" spans="2:11" ht="24" customHeight="1">
      <c r="B277" s="53"/>
      <c r="C277" s="39" t="s">
        <v>212</v>
      </c>
      <c r="D277" s="53"/>
      <c r="E277" s="53"/>
      <c r="F277" s="53"/>
      <c r="G277" s="53"/>
      <c r="H277" s="53"/>
      <c r="I277" s="38">
        <v>60000</v>
      </c>
      <c r="J277" s="38"/>
      <c r="K277" s="38">
        <v>45000</v>
      </c>
    </row>
    <row r="278" spans="2:11" ht="24" customHeight="1">
      <c r="B278" s="125" t="s">
        <v>313</v>
      </c>
      <c r="C278" s="125"/>
      <c r="D278" s="125"/>
      <c r="E278" s="125"/>
      <c r="F278" s="125"/>
      <c r="G278" s="125"/>
      <c r="H278" s="125"/>
      <c r="I278" s="125"/>
      <c r="J278" s="125"/>
      <c r="K278" s="125"/>
    </row>
    <row r="279" spans="2:11" ht="24" customHeight="1">
      <c r="B279" s="53"/>
      <c r="C279" s="53"/>
      <c r="D279" s="53"/>
      <c r="E279" s="53"/>
      <c r="F279" s="53"/>
      <c r="G279" s="53"/>
      <c r="H279" s="53"/>
      <c r="I279" s="125" t="s">
        <v>315</v>
      </c>
      <c r="J279" s="125"/>
      <c r="K279" s="125"/>
    </row>
    <row r="280" spans="2:11" ht="24" customHeight="1">
      <c r="B280" s="53"/>
      <c r="C280" s="39" t="s">
        <v>179</v>
      </c>
      <c r="D280" s="53"/>
      <c r="E280" s="53"/>
      <c r="F280" s="53"/>
      <c r="G280" s="53"/>
      <c r="H280" s="53"/>
      <c r="I280" s="38">
        <v>600000</v>
      </c>
      <c r="J280" s="38"/>
      <c r="K280" s="38">
        <v>360000</v>
      </c>
    </row>
    <row r="281" spans="2:11" ht="24" customHeight="1">
      <c r="B281" s="53"/>
      <c r="C281" s="39" t="s">
        <v>304</v>
      </c>
      <c r="D281" s="53"/>
      <c r="E281" s="53"/>
      <c r="F281" s="53"/>
      <c r="G281" s="53"/>
      <c r="H281" s="53"/>
      <c r="I281" s="38">
        <v>460320.59</v>
      </c>
      <c r="J281" s="38"/>
      <c r="K281" s="38">
        <v>792828.76</v>
      </c>
    </row>
    <row r="282" spans="2:11" ht="24" customHeight="1">
      <c r="B282" s="53"/>
      <c r="C282" s="39" t="s">
        <v>314</v>
      </c>
      <c r="D282" s="53"/>
      <c r="E282" s="53"/>
      <c r="F282" s="53"/>
      <c r="G282" s="53"/>
      <c r="H282" s="53"/>
      <c r="I282" s="38">
        <v>600000</v>
      </c>
      <c r="J282" s="38"/>
      <c r="K282" s="38">
        <v>550000</v>
      </c>
    </row>
    <row r="283" spans="2:11" ht="24" customHeight="1">
      <c r="B283" s="53"/>
      <c r="C283" s="39" t="s">
        <v>212</v>
      </c>
      <c r="D283" s="53"/>
      <c r="E283" s="53"/>
      <c r="F283" s="53"/>
      <c r="G283" s="53"/>
      <c r="H283" s="53"/>
      <c r="I283" s="38">
        <v>90000</v>
      </c>
      <c r="J283" s="38"/>
      <c r="K283" s="38">
        <v>107576</v>
      </c>
    </row>
    <row r="292" spans="1:13" ht="24" customHeight="1">
      <c r="A292" s="123" t="s">
        <v>327</v>
      </c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</row>
    <row r="294" ht="24" customHeight="1">
      <c r="A294" s="1" t="s">
        <v>325</v>
      </c>
    </row>
    <row r="295" ht="24" customHeight="1">
      <c r="B295" s="1" t="s">
        <v>190</v>
      </c>
    </row>
    <row r="296" ht="24" customHeight="1">
      <c r="B296" s="2" t="s">
        <v>221</v>
      </c>
    </row>
    <row r="297" spans="9:13" ht="24" customHeight="1">
      <c r="I297" s="126" t="str">
        <f>+I177</f>
        <v>30 มิถุนายน 2547 บาท 31 ธันวาคม 2546</v>
      </c>
      <c r="J297" s="126"/>
      <c r="K297" s="126"/>
      <c r="L297" s="99"/>
      <c r="M297" s="99"/>
    </row>
    <row r="298" ht="24" customHeight="1">
      <c r="C298" s="2" t="s">
        <v>39</v>
      </c>
    </row>
    <row r="299" spans="3:13" ht="24" customHeight="1">
      <c r="C299" s="2" t="s">
        <v>116</v>
      </c>
      <c r="I299" s="2">
        <v>45132686.07</v>
      </c>
      <c r="K299" s="2">
        <v>51719448.86</v>
      </c>
      <c r="M299" s="93"/>
    </row>
    <row r="300" spans="3:13" ht="24" customHeight="1">
      <c r="C300" s="2" t="s">
        <v>117</v>
      </c>
      <c r="I300" s="37">
        <v>-473754.25</v>
      </c>
      <c r="K300" s="37">
        <v>-545261.16</v>
      </c>
      <c r="L300" s="36"/>
      <c r="M300" s="104"/>
    </row>
    <row r="301" spans="3:13" ht="24" customHeight="1">
      <c r="C301" s="2" t="s">
        <v>118</v>
      </c>
      <c r="I301" s="117">
        <f>SUM(I299:I300)</f>
        <v>44658931.82</v>
      </c>
      <c r="K301" s="117">
        <f>SUM(K299:K300)</f>
        <v>51174187.7</v>
      </c>
      <c r="M301" s="93"/>
    </row>
    <row r="302" spans="9:13" ht="24" customHeight="1">
      <c r="I302" s="93"/>
      <c r="K302" s="93"/>
      <c r="M302" s="93"/>
    </row>
    <row r="303" spans="9:13" ht="24" customHeight="1">
      <c r="I303" s="93"/>
      <c r="K303" s="93"/>
      <c r="M303" s="93"/>
    </row>
    <row r="304" spans="3:13" ht="24" customHeight="1">
      <c r="C304" s="2" t="s">
        <v>119</v>
      </c>
      <c r="M304" s="93"/>
    </row>
    <row r="305" spans="3:13" ht="24" customHeight="1">
      <c r="C305" s="2" t="s">
        <v>120</v>
      </c>
      <c r="I305" s="2">
        <v>0</v>
      </c>
      <c r="K305" s="2">
        <v>1650040</v>
      </c>
      <c r="M305" s="93"/>
    </row>
    <row r="306" spans="3:13" ht="24" customHeight="1">
      <c r="C306" s="2" t="s">
        <v>213</v>
      </c>
      <c r="M306" s="93"/>
    </row>
    <row r="307" spans="3:13" ht="24" customHeight="1">
      <c r="C307" s="2" t="s">
        <v>214</v>
      </c>
      <c r="I307" s="2">
        <v>72510000</v>
      </c>
      <c r="K307" s="2">
        <v>0</v>
      </c>
      <c r="M307" s="93"/>
    </row>
    <row r="308" spans="3:13" ht="24" customHeight="1">
      <c r="C308" s="2" t="s">
        <v>121</v>
      </c>
      <c r="M308" s="93"/>
    </row>
    <row r="309" spans="3:13" ht="24" customHeight="1">
      <c r="C309" s="2" t="s">
        <v>116</v>
      </c>
      <c r="I309" s="2">
        <v>0</v>
      </c>
      <c r="K309" s="2">
        <v>33263.89</v>
      </c>
      <c r="M309" s="93"/>
    </row>
    <row r="310" spans="3:13" ht="24" customHeight="1">
      <c r="C310" s="2" t="s">
        <v>176</v>
      </c>
      <c r="I310" s="2">
        <v>22000000</v>
      </c>
      <c r="K310" s="2">
        <v>20500000</v>
      </c>
      <c r="M310" s="93"/>
    </row>
    <row r="311" spans="3:13" ht="24" customHeight="1">
      <c r="C311" s="2" t="s">
        <v>177</v>
      </c>
      <c r="M311" s="93"/>
    </row>
    <row r="312" spans="3:13" ht="24" customHeight="1">
      <c r="C312" s="2" t="s">
        <v>116</v>
      </c>
      <c r="I312" s="2">
        <v>2806667.24</v>
      </c>
      <c r="K312" s="2">
        <v>6816709.19</v>
      </c>
      <c r="M312" s="93"/>
    </row>
    <row r="313" spans="3:13" ht="24" customHeight="1">
      <c r="C313" s="2" t="s">
        <v>178</v>
      </c>
      <c r="I313" s="2">
        <v>88821.92</v>
      </c>
      <c r="K313" s="2">
        <v>140095.89</v>
      </c>
      <c r="M313" s="93"/>
    </row>
    <row r="314" ht="27" customHeight="1"/>
    <row r="315" spans="9:13" ht="24" customHeight="1">
      <c r="I315" s="126" t="str">
        <f>+I297</f>
        <v>30 มิถุนายน 2547 บาท 31 ธันวาคม 2546</v>
      </c>
      <c r="J315" s="126"/>
      <c r="K315" s="126"/>
      <c r="L315" s="99"/>
      <c r="M315" s="99"/>
    </row>
    <row r="316" spans="3:11" ht="24" customHeight="1">
      <c r="C316" s="2" t="s">
        <v>28</v>
      </c>
      <c r="I316" s="2">
        <v>323938473.84</v>
      </c>
      <c r="K316" s="2">
        <v>273437052.67</v>
      </c>
    </row>
    <row r="317" spans="3:11" ht="24" customHeight="1">
      <c r="C317" s="2" t="s">
        <v>212</v>
      </c>
      <c r="I317" s="2">
        <v>197576</v>
      </c>
      <c r="K317" s="2">
        <v>197576</v>
      </c>
    </row>
    <row r="318" spans="3:11" ht="24" customHeight="1">
      <c r="C318" s="2" t="s">
        <v>179</v>
      </c>
      <c r="I318" s="2">
        <v>720000</v>
      </c>
      <c r="K318" s="2">
        <v>720000</v>
      </c>
    </row>
    <row r="319" spans="3:11" ht="24" customHeight="1">
      <c r="C319" s="2" t="s">
        <v>202</v>
      </c>
      <c r="I319" s="2">
        <v>1616291.79</v>
      </c>
      <c r="K319" s="2">
        <v>1266945.16</v>
      </c>
    </row>
    <row r="320" spans="3:11" ht="24" customHeight="1">
      <c r="C320" s="2" t="s">
        <v>180</v>
      </c>
      <c r="I320" s="2">
        <v>360000</v>
      </c>
      <c r="K320" s="2">
        <v>240000</v>
      </c>
    </row>
    <row r="321" spans="3:11" ht="24" customHeight="1">
      <c r="C321" s="2" t="s">
        <v>188</v>
      </c>
      <c r="I321" s="2">
        <v>460000</v>
      </c>
      <c r="K321" s="2">
        <v>770000</v>
      </c>
    </row>
    <row r="326" spans="1:12" s="22" customFormat="1" ht="23.25">
      <c r="A326" s="110"/>
      <c r="C326" s="111"/>
      <c r="D326" s="110"/>
      <c r="E326" s="110"/>
      <c r="F326" s="110"/>
      <c r="G326" s="110"/>
      <c r="H326" s="110"/>
      <c r="I326" s="110"/>
      <c r="J326" s="112"/>
      <c r="L326" s="113"/>
    </row>
    <row r="327" spans="1:12" s="22" customFormat="1" ht="23.25">
      <c r="A327" s="110"/>
      <c r="B327" s="110"/>
      <c r="C327" s="110"/>
      <c r="D327" s="110"/>
      <c r="E327" s="110"/>
      <c r="F327" s="110"/>
      <c r="G327" s="110"/>
      <c r="H327" s="110"/>
      <c r="I327" s="110"/>
      <c r="J327" s="112"/>
      <c r="L327" s="113"/>
    </row>
    <row r="339" spans="3:13" ht="24" customHeight="1">
      <c r="C339" s="3"/>
      <c r="D339" s="3"/>
      <c r="E339" s="3"/>
      <c r="F339" s="1"/>
      <c r="G339" s="1"/>
      <c r="H339" s="1"/>
      <c r="I339" s="29"/>
      <c r="J339" s="1"/>
      <c r="K339" s="29"/>
      <c r="L339" s="1"/>
      <c r="M339" s="29"/>
    </row>
    <row r="340" spans="1:13" ht="24" customHeight="1">
      <c r="A340" s="1"/>
      <c r="C340" s="1"/>
      <c r="D340" s="1"/>
      <c r="E340" s="1"/>
      <c r="G340" s="1"/>
      <c r="H340" s="1"/>
      <c r="I340" s="29"/>
      <c r="J340" s="1"/>
      <c r="K340" s="29"/>
      <c r="L340" s="1"/>
      <c r="M340" s="29"/>
    </row>
  </sheetData>
  <mergeCells count="37">
    <mergeCell ref="A292:M292"/>
    <mergeCell ref="B248:K248"/>
    <mergeCell ref="B272:K272"/>
    <mergeCell ref="I273:K273"/>
    <mergeCell ref="B278:K278"/>
    <mergeCell ref="I258:K258"/>
    <mergeCell ref="I260:K260"/>
    <mergeCell ref="I261:K261"/>
    <mergeCell ref="I101:K101"/>
    <mergeCell ref="A74:M74"/>
    <mergeCell ref="A183:M183"/>
    <mergeCell ref="G116:M116"/>
    <mergeCell ref="I110:K110"/>
    <mergeCell ref="G117:I117"/>
    <mergeCell ref="I157:K157"/>
    <mergeCell ref="I163:K163"/>
    <mergeCell ref="A107:M107"/>
    <mergeCell ref="A144:M144"/>
    <mergeCell ref="A1:M1"/>
    <mergeCell ref="I84:K84"/>
    <mergeCell ref="I92:K92"/>
    <mergeCell ref="A4:M4"/>
    <mergeCell ref="A37:M37"/>
    <mergeCell ref="A2:M2"/>
    <mergeCell ref="I77:K77"/>
    <mergeCell ref="E25:G25"/>
    <mergeCell ref="A3:M3"/>
    <mergeCell ref="I315:K315"/>
    <mergeCell ref="I297:K297"/>
    <mergeCell ref="I177:K177"/>
    <mergeCell ref="A219:M219"/>
    <mergeCell ref="A255:M255"/>
    <mergeCell ref="I240:K240"/>
    <mergeCell ref="I241:K241"/>
    <mergeCell ref="I186:K186"/>
    <mergeCell ref="B245:K245"/>
    <mergeCell ref="I279:K279"/>
  </mergeCells>
  <printOptions/>
  <pageMargins left="0.57" right="0.3937007874015748" top="0.5905511811023623" bottom="0.63" header="0.5118110236220472" footer="0.24"/>
  <pageSetup horizontalDpi="180" verticalDpi="180" orientation="portrait" paperSize="9" scale="91" r:id="rId2"/>
  <rowBreaks count="5" manualBreakCount="5">
    <brk id="106" max="255" man="1"/>
    <brk id="143" max="255" man="1"/>
    <brk id="182" max="255" man="1"/>
    <brk id="218" max="255" man="1"/>
    <brk id="25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view="pageBreakPreview" zoomScale="90" zoomScaleSheetLayoutView="90" workbookViewId="0" topLeftCell="A1">
      <selection activeCell="B58" sqref="B58"/>
    </sheetView>
  </sheetViews>
  <sheetFormatPr defaultColWidth="9.140625" defaultRowHeight="23.25" customHeight="1"/>
  <cols>
    <col min="1" max="1" width="2.8515625" style="2" customWidth="1"/>
    <col min="2" max="2" width="20.28125" style="2" customWidth="1"/>
    <col min="3" max="3" width="14.8515625" style="2" customWidth="1"/>
    <col min="4" max="4" width="0.42578125" style="2" customWidth="1"/>
    <col min="5" max="5" width="15.8515625" style="2" customWidth="1"/>
    <col min="6" max="6" width="0.42578125" style="2" customWidth="1"/>
    <col min="7" max="7" width="15.57421875" style="2" customWidth="1"/>
    <col min="8" max="8" width="0.42578125" style="2" customWidth="1"/>
    <col min="9" max="9" width="18.140625" style="2" customWidth="1"/>
    <col min="10" max="10" width="0.42578125" style="2" customWidth="1"/>
    <col min="11" max="11" width="15.7109375" style="2" customWidth="1"/>
    <col min="12" max="12" width="0.42578125" style="2" hidden="1" customWidth="1"/>
    <col min="13" max="13" width="0.13671875" style="2" hidden="1" customWidth="1"/>
    <col min="14" max="14" width="0.71875" style="2" customWidth="1"/>
    <col min="15" max="16384" width="9.140625" style="2" customWidth="1"/>
  </cols>
  <sheetData>
    <row r="1" spans="1:11" ht="23.25" customHeight="1">
      <c r="A1" s="123" t="s">
        <v>181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ht="13.5" customHeight="1"/>
    <row r="3" ht="23.25" customHeight="1">
      <c r="A3" s="2" t="s">
        <v>316</v>
      </c>
    </row>
    <row r="4" spans="3:11" ht="23.25" customHeight="1">
      <c r="C4" s="125" t="s">
        <v>362</v>
      </c>
      <c r="D4" s="125"/>
      <c r="E4" s="125"/>
      <c r="F4" s="125"/>
      <c r="G4" s="125"/>
      <c r="H4" s="125"/>
      <c r="I4" s="125"/>
      <c r="J4" s="125"/>
      <c r="K4" s="125"/>
    </row>
    <row r="5" spans="5:11" ht="23.25" customHeight="1">
      <c r="E5" s="39"/>
      <c r="F5" s="39"/>
      <c r="G5" s="39"/>
      <c r="H5" s="39"/>
      <c r="I5" s="39"/>
      <c r="J5" s="39"/>
      <c r="K5" s="38" t="s">
        <v>122</v>
      </c>
    </row>
    <row r="6" spans="1:11" ht="23.25" customHeight="1">
      <c r="A6" s="30"/>
      <c r="C6" s="40" t="s">
        <v>125</v>
      </c>
      <c r="E6" s="40" t="s">
        <v>124</v>
      </c>
      <c r="F6" s="71"/>
      <c r="G6" s="40" t="s">
        <v>123</v>
      </c>
      <c r="H6" s="71"/>
      <c r="I6" s="40" t="s">
        <v>115</v>
      </c>
      <c r="J6" s="71"/>
      <c r="K6" s="40" t="s">
        <v>15</v>
      </c>
    </row>
    <row r="7" spans="1:11" ht="23.25" customHeight="1">
      <c r="A7" s="30" t="s">
        <v>129</v>
      </c>
      <c r="C7" s="96">
        <v>31758690.21</v>
      </c>
      <c r="D7" s="96"/>
      <c r="E7" s="96">
        <v>67374195.34</v>
      </c>
      <c r="F7" s="96"/>
      <c r="G7" s="96">
        <v>18747021.97</v>
      </c>
      <c r="H7" s="96"/>
      <c r="I7" s="96">
        <v>1596675.56</v>
      </c>
      <c r="J7" s="96"/>
      <c r="K7" s="96">
        <f>SUM(C7:I7)</f>
        <v>119476583.08000001</v>
      </c>
    </row>
    <row r="8" spans="1:11" ht="23.25" customHeight="1">
      <c r="A8" s="30" t="s">
        <v>60</v>
      </c>
      <c r="C8" s="93"/>
      <c r="D8" s="93"/>
      <c r="E8" s="93"/>
      <c r="F8" s="93"/>
      <c r="G8" s="93"/>
      <c r="H8" s="93"/>
      <c r="I8" s="93"/>
      <c r="K8" s="2">
        <v>-75035439.16</v>
      </c>
    </row>
    <row r="9" spans="1:11" ht="23.25" customHeight="1" thickBot="1">
      <c r="A9" s="30" t="s">
        <v>317</v>
      </c>
      <c r="C9" s="98"/>
      <c r="D9" s="98"/>
      <c r="E9" s="98"/>
      <c r="F9" s="98"/>
      <c r="G9" s="98"/>
      <c r="H9" s="98"/>
      <c r="I9" s="98"/>
      <c r="J9" s="98">
        <f>SUM(J7-J8)</f>
        <v>0</v>
      </c>
      <c r="K9" s="97">
        <f>SUM(K7:K8)</f>
        <v>44441143.92000002</v>
      </c>
    </row>
    <row r="10" spans="3:11" ht="23.25" customHeight="1" thickTop="1">
      <c r="C10" s="125" t="s">
        <v>363</v>
      </c>
      <c r="D10" s="125"/>
      <c r="E10" s="125"/>
      <c r="F10" s="125"/>
      <c r="G10" s="125"/>
      <c r="H10" s="125"/>
      <c r="I10" s="125"/>
      <c r="J10" s="125"/>
      <c r="K10" s="125"/>
    </row>
    <row r="11" spans="5:11" ht="23.25" customHeight="1">
      <c r="E11" s="39"/>
      <c r="F11" s="39"/>
      <c r="G11" s="39"/>
      <c r="H11" s="39"/>
      <c r="I11" s="39"/>
      <c r="J11" s="39"/>
      <c r="K11" s="38" t="s">
        <v>122</v>
      </c>
    </row>
    <row r="12" spans="1:11" ht="23.25" customHeight="1">
      <c r="A12" s="30"/>
      <c r="C12" s="40" t="s">
        <v>125</v>
      </c>
      <c r="E12" s="40" t="s">
        <v>124</v>
      </c>
      <c r="F12" s="71"/>
      <c r="G12" s="40" t="s">
        <v>123</v>
      </c>
      <c r="H12" s="71"/>
      <c r="I12" s="40" t="s">
        <v>115</v>
      </c>
      <c r="J12" s="71"/>
      <c r="K12" s="40" t="s">
        <v>15</v>
      </c>
    </row>
    <row r="13" spans="1:11" ht="23.25" customHeight="1">
      <c r="A13" s="30" t="s">
        <v>129</v>
      </c>
      <c r="C13" s="96">
        <v>63386218.26</v>
      </c>
      <c r="D13" s="96"/>
      <c r="E13" s="96">
        <v>136763472.36</v>
      </c>
      <c r="F13" s="96"/>
      <c r="G13" s="96">
        <v>41975036.51</v>
      </c>
      <c r="H13" s="96"/>
      <c r="I13" s="96">
        <v>2792476.21</v>
      </c>
      <c r="J13" s="96"/>
      <c r="K13" s="96">
        <f>SUM(C13:I13)</f>
        <v>244917203.34</v>
      </c>
    </row>
    <row r="14" spans="1:11" ht="23.25" customHeight="1">
      <c r="A14" s="30" t="s">
        <v>60</v>
      </c>
      <c r="C14" s="93"/>
      <c r="D14" s="93"/>
      <c r="E14" s="93"/>
      <c r="F14" s="93"/>
      <c r="G14" s="93"/>
      <c r="H14" s="93"/>
      <c r="I14" s="93"/>
      <c r="K14" s="2">
        <v>-153511601.06</v>
      </c>
    </row>
    <row r="15" spans="1:11" ht="23.25" customHeight="1" thickBot="1">
      <c r="A15" s="30" t="s">
        <v>317</v>
      </c>
      <c r="C15" s="98"/>
      <c r="D15" s="98"/>
      <c r="E15" s="98"/>
      <c r="F15" s="98"/>
      <c r="G15" s="98"/>
      <c r="H15" s="98"/>
      <c r="I15" s="98"/>
      <c r="J15" s="98">
        <f>SUM(J13-J14)</f>
        <v>0</v>
      </c>
      <c r="K15" s="97">
        <f>SUM(K13:K14)</f>
        <v>91405602.28</v>
      </c>
    </row>
    <row r="16" spans="3:11" ht="15.75" customHeight="1" thickTop="1">
      <c r="C16" s="30"/>
      <c r="E16" s="30"/>
      <c r="F16" s="30"/>
      <c r="G16" s="30"/>
      <c r="H16" s="30"/>
      <c r="I16" s="30"/>
      <c r="J16" s="30"/>
      <c r="K16" s="30"/>
    </row>
    <row r="17" spans="3:11" ht="23.25" customHeight="1">
      <c r="C17" s="125" t="s">
        <v>364</v>
      </c>
      <c r="D17" s="125"/>
      <c r="E17" s="125"/>
      <c r="F17" s="125"/>
      <c r="G17" s="125"/>
      <c r="H17" s="125"/>
      <c r="I17" s="125"/>
      <c r="J17" s="125"/>
      <c r="K17" s="125"/>
    </row>
    <row r="18" spans="5:11" ht="23.25" customHeight="1">
      <c r="E18" s="39"/>
      <c r="F18" s="39"/>
      <c r="G18" s="39"/>
      <c r="H18" s="39"/>
      <c r="I18" s="39"/>
      <c r="J18" s="39"/>
      <c r="K18" s="38" t="s">
        <v>122</v>
      </c>
    </row>
    <row r="19" spans="1:11" ht="23.25" customHeight="1">
      <c r="A19" s="30"/>
      <c r="C19" s="40" t="s">
        <v>125</v>
      </c>
      <c r="E19" s="40" t="s">
        <v>124</v>
      </c>
      <c r="F19" s="71"/>
      <c r="G19" s="40" t="s">
        <v>123</v>
      </c>
      <c r="H19" s="71"/>
      <c r="I19" s="40" t="s">
        <v>115</v>
      </c>
      <c r="J19" s="71"/>
      <c r="K19" s="40" t="s">
        <v>15</v>
      </c>
    </row>
    <row r="20" spans="1:11" ht="23.25" customHeight="1">
      <c r="A20" s="30" t="s">
        <v>129</v>
      </c>
      <c r="C20" s="96">
        <v>29425308.84</v>
      </c>
      <c r="D20" s="96"/>
      <c r="E20" s="96">
        <v>73285223.81</v>
      </c>
      <c r="F20" s="96"/>
      <c r="G20" s="96">
        <v>17926759.54</v>
      </c>
      <c r="H20" s="96"/>
      <c r="I20" s="96">
        <v>1268893.16</v>
      </c>
      <c r="J20" s="96"/>
      <c r="K20" s="96">
        <f>SUM(C20:I20)</f>
        <v>121906185.35</v>
      </c>
    </row>
    <row r="21" spans="1:11" ht="23.25" customHeight="1">
      <c r="A21" s="30" t="s">
        <v>60</v>
      </c>
      <c r="C21" s="118"/>
      <c r="D21" s="93"/>
      <c r="E21" s="93"/>
      <c r="F21" s="93"/>
      <c r="G21" s="93"/>
      <c r="H21" s="93"/>
      <c r="I21" s="93"/>
      <c r="J21" s="96"/>
      <c r="K21" s="2">
        <v>-80876355.56</v>
      </c>
    </row>
    <row r="22" spans="1:11" ht="23.25" customHeight="1" thickBot="1">
      <c r="A22" s="30" t="s">
        <v>317</v>
      </c>
      <c r="C22" s="98"/>
      <c r="D22" s="98"/>
      <c r="E22" s="98"/>
      <c r="F22" s="98"/>
      <c r="G22" s="98"/>
      <c r="H22" s="98"/>
      <c r="I22" s="98"/>
      <c r="J22" s="98">
        <f>SUM(J20-J21)</f>
        <v>0</v>
      </c>
      <c r="K22" s="97">
        <f>SUM(K20:K21)</f>
        <v>41029829.78999999</v>
      </c>
    </row>
    <row r="23" spans="3:11" ht="17.25" customHeight="1" thickTop="1">
      <c r="C23" s="30"/>
      <c r="E23" s="30"/>
      <c r="F23" s="30"/>
      <c r="G23" s="30"/>
      <c r="H23" s="30"/>
      <c r="I23" s="30"/>
      <c r="J23" s="30"/>
      <c r="K23" s="30"/>
    </row>
    <row r="24" spans="3:11" ht="23.25" customHeight="1">
      <c r="C24" s="125" t="s">
        <v>379</v>
      </c>
      <c r="D24" s="125"/>
      <c r="E24" s="125"/>
      <c r="F24" s="125"/>
      <c r="G24" s="125"/>
      <c r="H24" s="125"/>
      <c r="I24" s="125"/>
      <c r="J24" s="125"/>
      <c r="K24" s="125"/>
    </row>
    <row r="25" spans="5:11" ht="23.25" customHeight="1">
      <c r="E25" s="39"/>
      <c r="F25" s="39"/>
      <c r="G25" s="39"/>
      <c r="H25" s="39"/>
      <c r="I25" s="39"/>
      <c r="J25" s="39"/>
      <c r="K25" s="38" t="s">
        <v>122</v>
      </c>
    </row>
    <row r="26" spans="1:11" ht="23.25" customHeight="1">
      <c r="A26" s="30"/>
      <c r="C26" s="40" t="s">
        <v>125</v>
      </c>
      <c r="E26" s="40" t="s">
        <v>124</v>
      </c>
      <c r="F26" s="71"/>
      <c r="G26" s="40" t="s">
        <v>123</v>
      </c>
      <c r="H26" s="71"/>
      <c r="I26" s="40" t="s">
        <v>115</v>
      </c>
      <c r="J26" s="71"/>
      <c r="K26" s="40" t="s">
        <v>15</v>
      </c>
    </row>
    <row r="27" spans="1:11" ht="23.25" customHeight="1">
      <c r="A27" s="30" t="s">
        <v>129</v>
      </c>
      <c r="C27" s="96">
        <v>60889458.59</v>
      </c>
      <c r="D27" s="96"/>
      <c r="E27" s="96">
        <v>140128258.35</v>
      </c>
      <c r="F27" s="96"/>
      <c r="G27" s="96">
        <v>36504265.19</v>
      </c>
      <c r="H27" s="96"/>
      <c r="I27" s="96">
        <v>2745346.19</v>
      </c>
      <c r="J27" s="96"/>
      <c r="K27" s="96">
        <f>SUM(C27:I27)</f>
        <v>240267328.32</v>
      </c>
    </row>
    <row r="28" spans="1:11" ht="23.25" customHeight="1">
      <c r="A28" s="30" t="s">
        <v>60</v>
      </c>
      <c r="C28" s="118"/>
      <c r="D28" s="93"/>
      <c r="E28" s="93"/>
      <c r="F28" s="93"/>
      <c r="G28" s="93"/>
      <c r="H28" s="93"/>
      <c r="I28" s="93"/>
      <c r="J28" s="96"/>
      <c r="K28" s="2">
        <v>-152938803.51</v>
      </c>
    </row>
    <row r="29" spans="1:11" ht="23.25" customHeight="1" thickBot="1">
      <c r="A29" s="30" t="s">
        <v>317</v>
      </c>
      <c r="C29" s="98"/>
      <c r="D29" s="98"/>
      <c r="E29" s="98"/>
      <c r="F29" s="98"/>
      <c r="G29" s="98"/>
      <c r="H29" s="98"/>
      <c r="I29" s="98"/>
      <c r="J29" s="98">
        <f>SUM(J27-J28)</f>
        <v>0</v>
      </c>
      <c r="K29" s="97">
        <f>SUM(K27:K28)</f>
        <v>87328524.81</v>
      </c>
    </row>
    <row r="30" spans="1:11" ht="23.25" customHeight="1" thickTop="1">
      <c r="A30" s="30"/>
      <c r="C30" s="98"/>
      <c r="D30" s="98"/>
      <c r="E30" s="98"/>
      <c r="F30" s="98"/>
      <c r="G30" s="98"/>
      <c r="H30" s="98"/>
      <c r="I30" s="98"/>
      <c r="J30" s="98"/>
      <c r="K30" s="98"/>
    </row>
    <row r="31" ht="23.25" customHeight="1">
      <c r="A31" s="2" t="s">
        <v>318</v>
      </c>
    </row>
    <row r="32" ht="23.25" customHeight="1">
      <c r="B32" s="2" t="s">
        <v>192</v>
      </c>
    </row>
    <row r="33" ht="23.25" customHeight="1">
      <c r="B33" s="2" t="s">
        <v>191</v>
      </c>
    </row>
    <row r="34" ht="23.25" customHeight="1">
      <c r="B34" s="2" t="s">
        <v>319</v>
      </c>
    </row>
    <row r="35" ht="23.25" customHeight="1">
      <c r="B35" s="2" t="s">
        <v>197</v>
      </c>
    </row>
    <row r="36" ht="23.25" customHeight="1">
      <c r="B36" s="2" t="s">
        <v>193</v>
      </c>
    </row>
    <row r="39" spans="1:11" ht="23.25" customHeight="1">
      <c r="A39" s="132" t="s">
        <v>326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</row>
    <row r="41" ht="23.25" customHeight="1">
      <c r="B41" s="2" t="s">
        <v>320</v>
      </c>
    </row>
    <row r="42" ht="23.25" customHeight="1">
      <c r="B42" s="2" t="s">
        <v>198</v>
      </c>
    </row>
    <row r="43" ht="23.25" customHeight="1">
      <c r="B43" s="2" t="s">
        <v>195</v>
      </c>
    </row>
    <row r="44" ht="23.25" customHeight="1">
      <c r="B44" s="2" t="s">
        <v>194</v>
      </c>
    </row>
    <row r="45" ht="23.25" customHeight="1">
      <c r="B45" s="2" t="s">
        <v>321</v>
      </c>
    </row>
    <row r="46" ht="23.25" customHeight="1">
      <c r="B46" s="2" t="s">
        <v>196</v>
      </c>
    </row>
    <row r="47" ht="23.25" customHeight="1">
      <c r="B47" s="2" t="s">
        <v>222</v>
      </c>
    </row>
    <row r="48" ht="23.25" customHeight="1">
      <c r="B48" s="2" t="s">
        <v>322</v>
      </c>
    </row>
    <row r="49" ht="23.25" customHeight="1">
      <c r="B49" s="2" t="s">
        <v>323</v>
      </c>
    </row>
    <row r="50" ht="23.25" customHeight="1">
      <c r="B50" s="2" t="s">
        <v>215</v>
      </c>
    </row>
    <row r="51" ht="23.25" customHeight="1">
      <c r="B51" s="2" t="s">
        <v>375</v>
      </c>
    </row>
    <row r="52" ht="23.25" customHeight="1">
      <c r="B52" s="2" t="s">
        <v>376</v>
      </c>
    </row>
    <row r="53" ht="23.25" customHeight="1">
      <c r="B53" s="2" t="s">
        <v>377</v>
      </c>
    </row>
    <row r="55" ht="24" customHeight="1">
      <c r="A55" s="2" t="s">
        <v>324</v>
      </c>
    </row>
    <row r="56" ht="24" customHeight="1">
      <c r="B56" s="2" t="s">
        <v>371</v>
      </c>
    </row>
    <row r="57" ht="24" customHeight="1">
      <c r="B57" s="2" t="s">
        <v>385</v>
      </c>
    </row>
    <row r="58" ht="24" customHeight="1">
      <c r="B58" s="2" t="s">
        <v>384</v>
      </c>
    </row>
    <row r="59" ht="24" customHeight="1">
      <c r="B59" s="2" t="s">
        <v>365</v>
      </c>
    </row>
    <row r="60" ht="24" customHeight="1">
      <c r="B60" s="2" t="s">
        <v>369</v>
      </c>
    </row>
    <row r="61" ht="24" customHeight="1">
      <c r="B61" s="2" t="s">
        <v>370</v>
      </c>
    </row>
    <row r="62" ht="24" customHeight="1">
      <c r="B62" s="2" t="s">
        <v>366</v>
      </c>
    </row>
    <row r="63" ht="24" customHeight="1">
      <c r="B63" s="2" t="s">
        <v>367</v>
      </c>
    </row>
    <row r="64" ht="24" customHeight="1">
      <c r="B64" s="2" t="s">
        <v>368</v>
      </c>
    </row>
    <row r="65" spans="2:6" ht="23.25" customHeight="1">
      <c r="B65" s="110"/>
      <c r="C65" s="111"/>
      <c r="F65" s="110"/>
    </row>
    <row r="66" spans="2:6" ht="23.25" customHeight="1">
      <c r="B66" s="110"/>
      <c r="C66" s="110"/>
      <c r="F66" s="110"/>
    </row>
  </sheetData>
  <mergeCells count="6">
    <mergeCell ref="A39:K39"/>
    <mergeCell ref="C24:K24"/>
    <mergeCell ref="A1:K1"/>
    <mergeCell ref="C10:K10"/>
    <mergeCell ref="C17:K17"/>
    <mergeCell ref="C4:K4"/>
  </mergeCells>
  <printOptions/>
  <pageMargins left="0.7086614173228347" right="0.31496062992125984" top="0.5905511811023623" bottom="0.3937007874015748" header="0.5118110236220472" footer="0.5118110236220472"/>
  <pageSetup horizontalDpi="180" verticalDpi="18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C13">
      <selection activeCell="M16" sqref="M16"/>
    </sheetView>
  </sheetViews>
  <sheetFormatPr defaultColWidth="9.140625" defaultRowHeight="21.75"/>
  <cols>
    <col min="1" max="2" width="9.140625" style="23" customWidth="1"/>
    <col min="3" max="3" width="13.140625" style="23" customWidth="1"/>
    <col min="4" max="4" width="0.42578125" style="24" customWidth="1"/>
    <col min="5" max="5" width="6.140625" style="24" customWidth="1"/>
    <col min="6" max="6" width="14.7109375" style="24" customWidth="1"/>
    <col min="7" max="7" width="6.7109375" style="24" customWidth="1"/>
    <col min="8" max="8" width="0.42578125" style="24" customWidth="1"/>
    <col min="9" max="9" width="15.7109375" style="24" customWidth="1"/>
    <col min="10" max="10" width="0.71875" style="24" customWidth="1"/>
    <col min="11" max="11" width="15.7109375" style="24" customWidth="1"/>
    <col min="12" max="12" width="0.5625" style="24" customWidth="1"/>
    <col min="13" max="13" width="15.7109375" style="24" customWidth="1"/>
    <col min="14" max="14" width="0.5625" style="23" customWidth="1"/>
    <col min="15" max="15" width="5.421875" style="23" customWidth="1"/>
    <col min="16" max="16384" width="9.140625" style="23" customWidth="1"/>
  </cols>
  <sheetData>
    <row r="1" spans="1:14" s="7" customFormat="1" ht="24" customHeight="1">
      <c r="A1" s="136" t="s">
        <v>342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6"/>
    </row>
    <row r="2" spans="1:14" s="7" customFormat="1" ht="24" customHeight="1">
      <c r="A2" s="136" t="s">
        <v>24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6"/>
    </row>
    <row r="3" spans="1:14" s="7" customFormat="1" ht="24" customHeight="1">
      <c r="A3" s="136" t="s">
        <v>313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6"/>
    </row>
    <row r="4" spans="1:14" s="7" customFormat="1" ht="24" customHeight="1">
      <c r="A4" s="136" t="s">
        <v>328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6"/>
    </row>
    <row r="5" spans="1:14" s="7" customFormat="1" ht="24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4:13" s="8" customFormat="1" ht="21.75" customHeight="1">
      <c r="D6" s="9"/>
      <c r="E6" s="135" t="s">
        <v>86</v>
      </c>
      <c r="F6" s="135"/>
      <c r="G6" s="135"/>
      <c r="H6" s="135"/>
      <c r="I6" s="135"/>
      <c r="J6" s="135"/>
      <c r="K6" s="135"/>
      <c r="L6" s="135"/>
      <c r="M6" s="135"/>
    </row>
    <row r="7" spans="1:13" s="8" customFormat="1" ht="23.25">
      <c r="A7" s="9"/>
      <c r="B7" s="9"/>
      <c r="C7" s="9"/>
      <c r="E7" s="133" t="s">
        <v>87</v>
      </c>
      <c r="F7" s="133"/>
      <c r="G7" s="133"/>
      <c r="I7" s="134" t="s">
        <v>64</v>
      </c>
      <c r="J7" s="134"/>
      <c r="K7" s="134"/>
      <c r="L7" s="11"/>
      <c r="M7" s="12" t="s">
        <v>15</v>
      </c>
    </row>
    <row r="8" spans="1:13" s="8" customFormat="1" ht="23.25">
      <c r="A8" s="9"/>
      <c r="B8" s="9"/>
      <c r="C8" s="9"/>
      <c r="D8" s="10"/>
      <c r="E8" s="10"/>
      <c r="F8" s="13" t="s">
        <v>88</v>
      </c>
      <c r="G8" s="10"/>
      <c r="H8" s="25"/>
      <c r="I8" s="25" t="s">
        <v>65</v>
      </c>
      <c r="J8" s="25"/>
      <c r="K8" s="25" t="s">
        <v>66</v>
      </c>
      <c r="L8" s="10"/>
      <c r="M8" s="25"/>
    </row>
    <row r="9" spans="3:13" s="8" customFormat="1" ht="23.25">
      <c r="C9" s="9"/>
      <c r="D9" s="14"/>
      <c r="E9" s="14"/>
      <c r="F9" s="14"/>
      <c r="G9" s="14"/>
      <c r="H9" s="15"/>
      <c r="I9" s="15"/>
      <c r="J9" s="15"/>
      <c r="K9" s="14"/>
      <c r="L9" s="14"/>
      <c r="M9" s="16"/>
    </row>
    <row r="10" spans="3:13" s="8" customFormat="1" ht="12" customHeight="1">
      <c r="C10" s="9"/>
      <c r="D10" s="14"/>
      <c r="E10" s="14"/>
      <c r="F10" s="14"/>
      <c r="G10" s="14"/>
      <c r="H10" s="15"/>
      <c r="I10" s="15"/>
      <c r="J10" s="15"/>
      <c r="K10" s="14"/>
      <c r="L10" s="14"/>
      <c r="M10" s="16"/>
    </row>
    <row r="11" spans="1:13" s="8" customFormat="1" ht="23.25">
      <c r="A11" s="8" t="s">
        <v>330</v>
      </c>
      <c r="C11" s="9"/>
      <c r="D11" s="9"/>
      <c r="E11" s="9"/>
      <c r="F11" s="9">
        <v>60000000</v>
      </c>
      <c r="G11" s="9"/>
      <c r="H11" s="9"/>
      <c r="I11" s="9">
        <v>6000000</v>
      </c>
      <c r="J11" s="9"/>
      <c r="K11" s="9">
        <v>44216582.66</v>
      </c>
      <c r="L11" s="9"/>
      <c r="M11" s="9">
        <f>+F11+K11+I11</f>
        <v>110216582.66</v>
      </c>
    </row>
    <row r="12" spans="1:13" s="8" customFormat="1" ht="23.25">
      <c r="A12" s="8" t="s">
        <v>331</v>
      </c>
      <c r="C12" s="9"/>
      <c r="D12" s="9"/>
      <c r="E12" s="9"/>
      <c r="F12" s="9"/>
      <c r="G12" s="9"/>
      <c r="H12" s="9"/>
      <c r="I12" s="9"/>
      <c r="J12" s="9"/>
      <c r="K12" s="9">
        <f>+งบ!L120</f>
        <v>34513969.73999999</v>
      </c>
      <c r="L12" s="9"/>
      <c r="M12" s="9">
        <f>+F12+K12+I12</f>
        <v>34513969.73999999</v>
      </c>
    </row>
    <row r="13" spans="1:13" s="8" customFormat="1" ht="23.25">
      <c r="A13" s="8" t="s">
        <v>223</v>
      </c>
      <c r="C13" s="9"/>
      <c r="D13" s="9"/>
      <c r="E13" s="9"/>
      <c r="F13" s="119"/>
      <c r="G13" s="9"/>
      <c r="H13" s="9"/>
      <c r="I13" s="119"/>
      <c r="J13" s="9"/>
      <c r="K13" s="119">
        <v>-12000000</v>
      </c>
      <c r="L13" s="9"/>
      <c r="M13" s="119">
        <f>+F13+K13+I13</f>
        <v>-12000000</v>
      </c>
    </row>
    <row r="14" spans="1:13" s="8" customFormat="1" ht="23.25">
      <c r="A14" s="8" t="s">
        <v>332</v>
      </c>
      <c r="C14" s="9"/>
      <c r="D14" s="9"/>
      <c r="E14" s="9"/>
      <c r="F14" s="9">
        <f>SUM(F11:F13)</f>
        <v>60000000</v>
      </c>
      <c r="G14" s="9"/>
      <c r="H14" s="9"/>
      <c r="I14" s="9">
        <f>SUM(I11:I13)</f>
        <v>6000000</v>
      </c>
      <c r="J14" s="9"/>
      <c r="K14" s="9">
        <f>SUM(K11:K13)</f>
        <v>66730552.399999976</v>
      </c>
      <c r="L14" s="9"/>
      <c r="M14" s="9">
        <f>SUM(M11:M13)</f>
        <v>132730552.39999998</v>
      </c>
    </row>
    <row r="15" spans="1:13" s="8" customFormat="1" ht="23.25">
      <c r="A15" s="8" t="s">
        <v>331</v>
      </c>
      <c r="C15" s="9"/>
      <c r="D15" s="9"/>
      <c r="E15" s="9"/>
      <c r="F15" s="9"/>
      <c r="G15" s="9"/>
      <c r="H15" s="9"/>
      <c r="I15" s="9"/>
      <c r="J15" s="9"/>
      <c r="K15" s="9">
        <v>34318024.56</v>
      </c>
      <c r="L15" s="9"/>
      <c r="M15" s="9">
        <f>SUM(F15:K15)</f>
        <v>34318024.56</v>
      </c>
    </row>
    <row r="16" spans="1:13" s="8" customFormat="1" ht="23.25">
      <c r="A16" s="8" t="s">
        <v>223</v>
      </c>
      <c r="C16" s="9"/>
      <c r="D16" s="9"/>
      <c r="E16" s="9"/>
      <c r="F16" s="119"/>
      <c r="G16" s="9"/>
      <c r="H16" s="9"/>
      <c r="I16" s="119"/>
      <c r="J16" s="9"/>
      <c r="K16" s="119">
        <v>-18000000</v>
      </c>
      <c r="L16" s="9"/>
      <c r="M16" s="119">
        <f aca="true" t="shared" si="0" ref="M16:M21">+F16+K16+I16</f>
        <v>-18000000</v>
      </c>
    </row>
    <row r="17" spans="1:13" s="8" customFormat="1" ht="23.25">
      <c r="A17" s="8" t="s">
        <v>345</v>
      </c>
      <c r="C17" s="9"/>
      <c r="D17" s="9"/>
      <c r="E17" s="9"/>
      <c r="F17" s="9">
        <f>SUM(F14:F16)</f>
        <v>60000000</v>
      </c>
      <c r="G17" s="9"/>
      <c r="H17" s="9"/>
      <c r="I17" s="9">
        <f>SUM(I14:I16)</f>
        <v>6000000</v>
      </c>
      <c r="J17" s="9"/>
      <c r="K17" s="9">
        <f>SUM(K14:K16)</f>
        <v>83048576.95999998</v>
      </c>
      <c r="L17" s="9"/>
      <c r="M17" s="9">
        <f t="shared" si="0"/>
        <v>149048576.95999998</v>
      </c>
    </row>
    <row r="18" spans="1:13" s="8" customFormat="1" ht="23.25">
      <c r="A18" s="8" t="s">
        <v>25</v>
      </c>
      <c r="C18" s="9"/>
      <c r="D18" s="9"/>
      <c r="E18" s="9"/>
      <c r="F18" s="9">
        <v>60000000</v>
      </c>
      <c r="G18" s="9"/>
      <c r="H18" s="9"/>
      <c r="I18" s="9"/>
      <c r="J18" s="9"/>
      <c r="K18" s="9"/>
      <c r="L18" s="9"/>
      <c r="M18" s="9">
        <f t="shared" si="0"/>
        <v>60000000</v>
      </c>
    </row>
    <row r="19" spans="1:13" s="8" customFormat="1" ht="23.25">
      <c r="A19" s="8" t="s">
        <v>331</v>
      </c>
      <c r="C19" s="9"/>
      <c r="D19" s="9"/>
      <c r="E19" s="9"/>
      <c r="F19" s="9"/>
      <c r="G19" s="9"/>
      <c r="H19" s="9"/>
      <c r="I19" s="9"/>
      <c r="J19" s="9"/>
      <c r="K19" s="9">
        <f>+งบ!J120</f>
        <v>23449645.900000006</v>
      </c>
      <c r="L19" s="9"/>
      <c r="M19" s="9">
        <f t="shared" si="0"/>
        <v>23449645.900000006</v>
      </c>
    </row>
    <row r="20" spans="1:13" s="8" customFormat="1" ht="23.25">
      <c r="A20" s="8" t="s">
        <v>223</v>
      </c>
      <c r="C20" s="9"/>
      <c r="D20" s="9"/>
      <c r="E20" s="9"/>
      <c r="F20" s="9"/>
      <c r="G20" s="9"/>
      <c r="H20" s="9"/>
      <c r="I20" s="9"/>
      <c r="J20" s="9"/>
      <c r="K20" s="9">
        <v>-84000000</v>
      </c>
      <c r="L20" s="9"/>
      <c r="M20" s="9">
        <f t="shared" si="0"/>
        <v>-84000000</v>
      </c>
    </row>
    <row r="21" spans="1:13" s="8" customFormat="1" ht="24" customHeight="1">
      <c r="A21" s="8" t="s">
        <v>89</v>
      </c>
      <c r="C21" s="9"/>
      <c r="D21" s="9"/>
      <c r="E21" s="9"/>
      <c r="F21" s="9"/>
      <c r="G21" s="9"/>
      <c r="H21" s="9"/>
      <c r="I21" s="9">
        <v>500000</v>
      </c>
      <c r="J21" s="9"/>
      <c r="K21" s="9">
        <v>-500000</v>
      </c>
      <c r="L21" s="9"/>
      <c r="M21" s="9">
        <f t="shared" si="0"/>
        <v>0</v>
      </c>
    </row>
    <row r="22" spans="1:13" s="8" customFormat="1" ht="24" thickBot="1">
      <c r="A22" s="8" t="s">
        <v>333</v>
      </c>
      <c r="C22" s="9"/>
      <c r="D22" s="9"/>
      <c r="E22" s="9"/>
      <c r="F22" s="17">
        <f>SUM(F17:F21)</f>
        <v>120000000</v>
      </c>
      <c r="G22" s="9"/>
      <c r="H22" s="9"/>
      <c r="I22" s="17">
        <f>SUM(I17:I21)</f>
        <v>6500000</v>
      </c>
      <c r="J22" s="9"/>
      <c r="K22" s="17">
        <f>SUM(K17:K21)</f>
        <v>21998222.859999985</v>
      </c>
      <c r="L22" s="9"/>
      <c r="M22" s="17">
        <f>SUM(M17:M21)</f>
        <v>148498222.85999998</v>
      </c>
    </row>
    <row r="23" spans="3:13" s="8" customFormat="1" ht="24" thickTop="1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3:13" s="8" customFormat="1" ht="23.25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3:13" s="8" customFormat="1" ht="23.2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s="8" customFormat="1" ht="23.25">
      <c r="A26" s="18" t="s">
        <v>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31" spans="2:14" s="22" customFormat="1" ht="23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1"/>
      <c r="M31" s="20"/>
      <c r="N31" s="21"/>
    </row>
    <row r="32" spans="1:14" s="22" customFormat="1" ht="23.25">
      <c r="A32" s="20"/>
      <c r="B32" s="20"/>
      <c r="C32" s="111"/>
      <c r="D32" s="2"/>
      <c r="E32" s="2"/>
      <c r="F32" s="20"/>
      <c r="G32" s="20"/>
      <c r="H32" s="20"/>
      <c r="I32" s="20"/>
      <c r="J32" s="20"/>
      <c r="K32" s="20"/>
      <c r="L32" s="21"/>
      <c r="M32" s="20"/>
      <c r="N32" s="21"/>
    </row>
    <row r="33" spans="3:5" ht="23.25">
      <c r="C33" s="110"/>
      <c r="D33" s="2"/>
      <c r="E33" s="2"/>
    </row>
    <row r="34" spans="1:14" s="22" customFormat="1" ht="24" customHeight="1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1"/>
      <c r="M34" s="20"/>
      <c r="N34" s="21"/>
    </row>
    <row r="35" spans="1:14" s="22" customFormat="1" ht="23.2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1"/>
      <c r="M35" s="20"/>
      <c r="N35" s="21"/>
    </row>
    <row r="36" spans="1:14" s="22" customFormat="1" ht="23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1"/>
      <c r="M36" s="20"/>
      <c r="N36" s="21"/>
    </row>
  </sheetData>
  <mergeCells count="7">
    <mergeCell ref="E7:G7"/>
    <mergeCell ref="I7:K7"/>
    <mergeCell ref="E6:M6"/>
    <mergeCell ref="A1:M1"/>
    <mergeCell ref="A2:M2"/>
    <mergeCell ref="A4:M4"/>
    <mergeCell ref="A3:M3"/>
  </mergeCells>
  <printOptions/>
  <pageMargins left="0.34" right="0.24" top="1" bottom="1" header="0.5" footer="0.5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SheetLayoutView="100" workbookViewId="0" topLeftCell="A1">
      <selection activeCell="A3" sqref="A3:P3"/>
    </sheetView>
  </sheetViews>
  <sheetFormatPr defaultColWidth="9.140625" defaultRowHeight="21.75"/>
  <cols>
    <col min="1" max="1" width="2.421875" style="75" customWidth="1"/>
    <col min="2" max="2" width="1.8515625" style="75" customWidth="1"/>
    <col min="3" max="3" width="1.7109375" style="75" customWidth="1"/>
    <col min="4" max="4" width="3.421875" style="75" customWidth="1"/>
    <col min="5" max="6" width="9.140625" style="75" customWidth="1"/>
    <col min="7" max="8" width="11.28125" style="75" customWidth="1"/>
    <col min="9" max="9" width="7.8515625" style="75" customWidth="1"/>
    <col min="10" max="10" width="5.421875" style="75" customWidth="1"/>
    <col min="11" max="11" width="11.28125" style="75" hidden="1" customWidth="1"/>
    <col min="12" max="12" width="15.7109375" style="76" customWidth="1"/>
    <col min="13" max="13" width="0.9921875" style="77" customWidth="1"/>
    <col min="14" max="14" width="16.00390625" style="76" customWidth="1"/>
    <col min="15" max="15" width="0.71875" style="75" customWidth="1"/>
    <col min="16" max="16" width="2.8515625" style="75" customWidth="1"/>
    <col min="17" max="16384" width="9.140625" style="75" customWidth="1"/>
  </cols>
  <sheetData>
    <row r="1" spans="1:16" ht="23.25">
      <c r="A1" s="137" t="str">
        <f>+งบ!A78</f>
        <v>บริษัท เชอร์วู้ด เคมิคอล จำกัด (มหาชน)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23.25">
      <c r="A2" s="137" t="s">
        <v>144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23.25">
      <c r="A3" s="137" t="s">
        <v>346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ht="23.25">
      <c r="A4" s="137" t="s">
        <v>328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6" spans="12:14" ht="23.25">
      <c r="L6" s="28" t="s">
        <v>336</v>
      </c>
      <c r="M6" s="28"/>
      <c r="N6" s="72"/>
    </row>
    <row r="7" ht="24" customHeight="1">
      <c r="A7" s="75" t="s">
        <v>145</v>
      </c>
    </row>
    <row r="8" spans="2:14" ht="24" customHeight="1">
      <c r="B8" s="75" t="s">
        <v>62</v>
      </c>
      <c r="L8" s="76">
        <f>+งบ!J120</f>
        <v>23449645.900000006</v>
      </c>
      <c r="N8" s="76">
        <f>+งบ!L120</f>
        <v>34513969.73999999</v>
      </c>
    </row>
    <row r="9" ht="24" customHeight="1">
      <c r="B9" s="75" t="s">
        <v>347</v>
      </c>
    </row>
    <row r="10" spans="4:14" ht="24" customHeight="1">
      <c r="D10" s="75" t="s">
        <v>146</v>
      </c>
      <c r="L10" s="84">
        <v>5490459.79</v>
      </c>
      <c r="M10" s="83"/>
      <c r="N10" s="84">
        <v>4131660.7</v>
      </c>
    </row>
    <row r="11" spans="4:14" s="105" customFormat="1" ht="24" customHeight="1">
      <c r="D11" s="105" t="s">
        <v>187</v>
      </c>
      <c r="L11" s="84">
        <v>-169882.66</v>
      </c>
      <c r="M11" s="83"/>
      <c r="N11" s="84">
        <v>184857.38</v>
      </c>
    </row>
    <row r="12" spans="4:14" ht="24" customHeight="1">
      <c r="D12" s="75" t="s">
        <v>337</v>
      </c>
      <c r="L12" s="82">
        <v>-312148.53</v>
      </c>
      <c r="M12" s="83"/>
      <c r="N12" s="82">
        <v>0</v>
      </c>
    </row>
    <row r="13" ht="24" customHeight="1">
      <c r="B13" s="75" t="s">
        <v>183</v>
      </c>
    </row>
    <row r="14" spans="4:14" ht="24" customHeight="1">
      <c r="D14" s="75" t="s">
        <v>157</v>
      </c>
      <c r="L14" s="76">
        <f>SUM(L8:L13)</f>
        <v>28458074.500000004</v>
      </c>
      <c r="N14" s="76">
        <f>SUM(N8:N13)</f>
        <v>38830487.81999999</v>
      </c>
    </row>
    <row r="15" spans="3:14" ht="24" customHeight="1">
      <c r="C15" s="75" t="s">
        <v>218</v>
      </c>
      <c r="N15" s="78"/>
    </row>
    <row r="16" spans="4:14" ht="24" customHeight="1">
      <c r="D16" s="75" t="s">
        <v>39</v>
      </c>
      <c r="L16" s="78">
        <v>-327259.57</v>
      </c>
      <c r="N16" s="78">
        <v>-6663447.62</v>
      </c>
    </row>
    <row r="17" spans="4:14" ht="24" customHeight="1">
      <c r="D17" s="75" t="s">
        <v>158</v>
      </c>
      <c r="L17" s="78">
        <v>4965316.63</v>
      </c>
      <c r="N17" s="78">
        <v>-11052317.35</v>
      </c>
    </row>
    <row r="18" spans="4:14" ht="24" customHeight="1">
      <c r="D18" s="75" t="s">
        <v>119</v>
      </c>
      <c r="L18" s="76">
        <v>139008.99</v>
      </c>
      <c r="N18" s="78">
        <v>1839426.78</v>
      </c>
    </row>
    <row r="19" spans="4:14" ht="24" customHeight="1">
      <c r="D19" s="75" t="s">
        <v>147</v>
      </c>
      <c r="L19" s="76">
        <v>-79780</v>
      </c>
      <c r="N19" s="78">
        <v>1623999.92</v>
      </c>
    </row>
    <row r="20" spans="3:14" ht="24" customHeight="1">
      <c r="C20" s="75" t="s">
        <v>217</v>
      </c>
      <c r="N20" s="78"/>
    </row>
    <row r="21" spans="4:14" ht="24" customHeight="1">
      <c r="D21" s="75" t="s">
        <v>121</v>
      </c>
      <c r="L21" s="78">
        <v>1445253.96</v>
      </c>
      <c r="N21" s="79">
        <v>24981094.15</v>
      </c>
    </row>
    <row r="22" spans="4:14" ht="24" customHeight="1">
      <c r="D22" s="75" t="s">
        <v>186</v>
      </c>
      <c r="L22" s="78">
        <v>-8012822.16</v>
      </c>
      <c r="N22" s="80">
        <v>57035.31</v>
      </c>
    </row>
    <row r="23" spans="4:14" ht="24" customHeight="1">
      <c r="D23" s="75" t="s">
        <v>206</v>
      </c>
      <c r="L23" s="78">
        <v>9868583.53</v>
      </c>
      <c r="N23" s="80">
        <v>4706723.48</v>
      </c>
    </row>
    <row r="24" spans="4:14" ht="24" customHeight="1">
      <c r="D24" s="75" t="s">
        <v>148</v>
      </c>
      <c r="L24" s="78">
        <v>389262.47</v>
      </c>
      <c r="N24" s="80">
        <v>1131526.52</v>
      </c>
    </row>
    <row r="25" spans="5:14" ht="24" customHeight="1">
      <c r="E25" s="75" t="s">
        <v>149</v>
      </c>
      <c r="L25" s="81">
        <f>SUM(L14:L24)</f>
        <v>36845638.349999994</v>
      </c>
      <c r="N25" s="81">
        <f>SUM(N14:N24)</f>
        <v>55454529.01</v>
      </c>
    </row>
    <row r="26" spans="1:12" ht="24" customHeight="1">
      <c r="A26" s="75" t="s">
        <v>150</v>
      </c>
      <c r="L26" s="78"/>
    </row>
    <row r="27" spans="2:14" ht="24" customHeight="1">
      <c r="B27" s="75" t="s">
        <v>338</v>
      </c>
      <c r="L27" s="78">
        <v>312149.53</v>
      </c>
      <c r="N27" s="78">
        <v>0</v>
      </c>
    </row>
    <row r="28" spans="2:14" ht="24" customHeight="1">
      <c r="B28" s="75" t="s">
        <v>159</v>
      </c>
      <c r="L28" s="78">
        <v>-6810376.45</v>
      </c>
      <c r="N28" s="78">
        <v>-2192108.4</v>
      </c>
    </row>
    <row r="29" spans="5:14" ht="24" customHeight="1">
      <c r="E29" s="75" t="s">
        <v>151</v>
      </c>
      <c r="L29" s="81">
        <f>SUM(L27:L28)</f>
        <v>-6498226.92</v>
      </c>
      <c r="N29" s="81">
        <f>SUM(N27:N28)</f>
        <v>-2192108.4</v>
      </c>
    </row>
    <row r="30" ht="24" customHeight="1"/>
    <row r="31" ht="24" customHeight="1">
      <c r="A31" s="111"/>
    </row>
    <row r="32" ht="24" customHeight="1">
      <c r="A32" s="111"/>
    </row>
    <row r="33" ht="24" customHeight="1"/>
    <row r="34" spans="1:12" s="22" customFormat="1" ht="23.25">
      <c r="A34" s="110"/>
      <c r="D34" s="110"/>
      <c r="E34" s="111"/>
      <c r="F34" s="110"/>
      <c r="G34" s="110"/>
      <c r="H34" s="110"/>
      <c r="I34" s="110"/>
      <c r="J34" s="112"/>
      <c r="L34" s="113"/>
    </row>
    <row r="35" spans="1:12" s="22" customFormat="1" ht="23.25">
      <c r="A35" s="110"/>
      <c r="B35" s="110"/>
      <c r="D35" s="110"/>
      <c r="E35" s="110"/>
      <c r="F35" s="110"/>
      <c r="G35" s="110"/>
      <c r="H35" s="110"/>
      <c r="I35" s="110"/>
      <c r="J35" s="112"/>
      <c r="L35" s="113"/>
    </row>
    <row r="36" spans="1:16" ht="24" customHeight="1">
      <c r="A36" s="138" t="s">
        <v>162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</row>
    <row r="37" spans="1:16" ht="24" customHeight="1">
      <c r="A37" s="137" t="str">
        <f>+A1</f>
        <v>บริษัท เชอร์วู้ด เคมิคอล จำกัด (มหาชน)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</row>
    <row r="38" spans="1:16" ht="23.25">
      <c r="A38" s="137" t="s">
        <v>152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</row>
    <row r="39" spans="1:16" ht="23.25">
      <c r="A39" s="137" t="str">
        <f>+A3</f>
        <v>สำหรับงวด 6 เดือนสิ้นสุดวันที่ 30 มิถุนายน 2547 และ 2546 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</row>
    <row r="40" spans="1:16" ht="23.25">
      <c r="A40" s="137" t="s">
        <v>328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</row>
    <row r="41" spans="1:16" ht="23.2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1:16" ht="23.2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28" t="s">
        <v>336</v>
      </c>
      <c r="M42" s="28"/>
      <c r="N42" s="72"/>
      <c r="O42" s="68"/>
      <c r="P42" s="68"/>
    </row>
    <row r="43" ht="23.25">
      <c r="A43" s="75" t="s">
        <v>153</v>
      </c>
    </row>
    <row r="44" spans="2:14" ht="23.25">
      <c r="B44" s="75" t="s">
        <v>184</v>
      </c>
      <c r="L44" s="76">
        <v>-2315289.5</v>
      </c>
      <c r="N44" s="76">
        <v>-10906276.06</v>
      </c>
    </row>
    <row r="45" spans="2:14" ht="23.25">
      <c r="B45" s="75" t="s">
        <v>160</v>
      </c>
      <c r="L45" s="84">
        <v>-12200000</v>
      </c>
      <c r="M45" s="83"/>
      <c r="N45" s="84">
        <v>1500000</v>
      </c>
    </row>
    <row r="46" spans="2:14" ht="23.25">
      <c r="B46" s="75" t="s">
        <v>393</v>
      </c>
      <c r="L46" s="79">
        <v>-12500000</v>
      </c>
      <c r="M46" s="83"/>
      <c r="N46" s="79">
        <v>-6758000</v>
      </c>
    </row>
    <row r="47" spans="2:14" ht="23.25">
      <c r="B47" s="75" t="s">
        <v>189</v>
      </c>
      <c r="L47" s="85">
        <v>-24000000</v>
      </c>
      <c r="M47" s="83"/>
      <c r="N47" s="85">
        <v>-12000000</v>
      </c>
    </row>
    <row r="48" spans="5:14" ht="23.25">
      <c r="E48" s="75" t="s">
        <v>154</v>
      </c>
      <c r="L48" s="85">
        <f>SUM(L44:L47)</f>
        <v>-51015289.5</v>
      </c>
      <c r="N48" s="82">
        <f>SUM(N44:N47)</f>
        <v>-28164276.060000002</v>
      </c>
    </row>
    <row r="49" spans="12:14" ht="23.25">
      <c r="L49" s="79"/>
      <c r="M49" s="83"/>
      <c r="N49" s="84"/>
    </row>
    <row r="50" spans="1:14" ht="23.25">
      <c r="A50" s="75" t="s">
        <v>155</v>
      </c>
      <c r="L50" s="79">
        <f>+L25+L29+L48</f>
        <v>-20667878.070000008</v>
      </c>
      <c r="M50" s="83"/>
      <c r="N50" s="79">
        <f>N25+N29+N48</f>
        <v>25098144.549999997</v>
      </c>
    </row>
    <row r="51" spans="1:14" ht="23.25">
      <c r="A51" s="75" t="s">
        <v>161</v>
      </c>
      <c r="L51" s="82">
        <v>26757825.58</v>
      </c>
      <c r="N51" s="82">
        <v>16955886.99</v>
      </c>
    </row>
    <row r="52" spans="1:14" ht="24" thickBot="1">
      <c r="A52" s="75" t="s">
        <v>348</v>
      </c>
      <c r="L52" s="87">
        <f>L51+L50</f>
        <v>6089947.50999999</v>
      </c>
      <c r="N52" s="86">
        <f>N50+N51</f>
        <v>42054031.53999999</v>
      </c>
    </row>
    <row r="53" ht="24" thickTop="1"/>
    <row r="54" ht="23.25">
      <c r="A54" s="75" t="s">
        <v>156</v>
      </c>
    </row>
    <row r="55" ht="14.25" customHeight="1"/>
    <row r="56" ht="23.25">
      <c r="C56" s="75" t="s">
        <v>339</v>
      </c>
    </row>
    <row r="57" spans="5:14" ht="23.25">
      <c r="E57" s="75" t="s">
        <v>31</v>
      </c>
      <c r="L57" s="76">
        <v>2171673.36</v>
      </c>
      <c r="N57" s="76">
        <v>1586767.94</v>
      </c>
    </row>
    <row r="58" spans="5:14" ht="23.25">
      <c r="E58" s="75" t="s">
        <v>61</v>
      </c>
      <c r="L58" s="29">
        <v>17949310.51</v>
      </c>
      <c r="M58" s="28"/>
      <c r="N58" s="29">
        <v>14833496.97</v>
      </c>
    </row>
    <row r="59" ht="13.5" customHeight="1"/>
    <row r="60" ht="23.25">
      <c r="C60" s="75" t="s">
        <v>0</v>
      </c>
    </row>
    <row r="61" ht="23.25">
      <c r="E61" s="75" t="s">
        <v>387</v>
      </c>
    </row>
    <row r="62" spans="6:14" ht="23.25">
      <c r="F62" s="75" t="s">
        <v>389</v>
      </c>
      <c r="L62" s="76">
        <v>60000000</v>
      </c>
      <c r="N62" s="76">
        <v>0</v>
      </c>
    </row>
    <row r="64" ht="23.25">
      <c r="A64" s="111" t="s">
        <v>4</v>
      </c>
    </row>
    <row r="65" ht="23.25">
      <c r="A65" s="111"/>
    </row>
    <row r="66" ht="23.25">
      <c r="A66" s="111"/>
    </row>
    <row r="67" ht="23.25">
      <c r="A67" s="111"/>
    </row>
    <row r="68" ht="23.25">
      <c r="A68" s="111"/>
    </row>
    <row r="69" ht="23.25">
      <c r="A69" s="111"/>
    </row>
    <row r="70" ht="23.25">
      <c r="A70" s="111"/>
    </row>
    <row r="71" ht="23.25">
      <c r="A71" s="111"/>
    </row>
    <row r="72" spans="1:12" s="22" customFormat="1" ht="23.25">
      <c r="A72" s="110"/>
      <c r="D72" s="110"/>
      <c r="E72" s="111"/>
      <c r="F72" s="110"/>
      <c r="G72" s="110"/>
      <c r="H72" s="110"/>
      <c r="I72" s="110"/>
      <c r="J72" s="112"/>
      <c r="L72" s="113"/>
    </row>
    <row r="73" spans="1:12" s="22" customFormat="1" ht="23.25">
      <c r="A73" s="110"/>
      <c r="B73" s="110"/>
      <c r="D73" s="110"/>
      <c r="E73" s="110"/>
      <c r="F73" s="110"/>
      <c r="G73" s="110"/>
      <c r="H73" s="110"/>
      <c r="I73" s="110"/>
      <c r="J73" s="112"/>
      <c r="L73" s="113"/>
    </row>
    <row r="82" ht="23.25">
      <c r="A82" s="73"/>
    </row>
    <row r="83" ht="23.25">
      <c r="E83" s="74"/>
    </row>
  </sheetData>
  <sheetProtection/>
  <mergeCells count="9">
    <mergeCell ref="A40:P40"/>
    <mergeCell ref="A39:P39"/>
    <mergeCell ref="A36:P36"/>
    <mergeCell ref="A38:P38"/>
    <mergeCell ref="A1:P1"/>
    <mergeCell ref="A2:P2"/>
    <mergeCell ref="A3:P3"/>
    <mergeCell ref="A37:P37"/>
    <mergeCell ref="A4:P4"/>
  </mergeCells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scale="95" r:id="rId1"/>
  <rowBreaks count="1" manualBreakCount="1">
    <brk id="3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I A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boonrat</dc:creator>
  <cp:keywords/>
  <dc:description/>
  <cp:lastModifiedBy>SYRUS</cp:lastModifiedBy>
  <cp:lastPrinted>2004-09-15T07:48:24Z</cp:lastPrinted>
  <dcterms:created xsi:type="dcterms:W3CDTF">1998-09-03T02:16:33Z</dcterms:created>
  <dcterms:modified xsi:type="dcterms:W3CDTF">2004-09-15T07:52:18Z</dcterms:modified>
  <cp:category/>
  <cp:version/>
  <cp:contentType/>
  <cp:contentStatus/>
</cp:coreProperties>
</file>