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xWindow="240" yWindow="75" windowWidth="10875" windowHeight="6450" firstSheet="1" activeTab="2"/>
  </bookViews>
  <sheets>
    <sheet name="0000" sheetId="1" state="veryHidden" r:id="rId1"/>
    <sheet name="Sheet1" sheetId="2" r:id="rId2"/>
    <sheet name="ส่วนเปลี่ยนแปลง" sheetId="3" r:id="rId3"/>
    <sheet name="Sheet3" sheetId="4" r:id="rId4"/>
    <sheet name="Sheet2" sheetId="5" r:id="rId5"/>
  </sheets>
  <definedNames/>
  <calcPr fullCalcOnLoad="1"/>
</workbook>
</file>

<file path=xl/sharedStrings.xml><?xml version="1.0" encoding="utf-8"?>
<sst xmlns="http://schemas.openxmlformats.org/spreadsheetml/2006/main" count="279" uniqueCount="226">
  <si>
    <t>บาท</t>
  </si>
  <si>
    <t>รวมรายได้</t>
  </si>
  <si>
    <t>รวมค่าใช้จ่าย</t>
  </si>
  <si>
    <t>หมายเหตุประกอบงบการเงินเป็นส่วนหนึ่งของงบการเงินนี้</t>
  </si>
  <si>
    <t>สินทรัพย์หมุนเวียน</t>
  </si>
  <si>
    <t xml:space="preserve">     สินทรัพย์หมุนเวียนอื่น</t>
  </si>
  <si>
    <t xml:space="preserve">     รวมสินทรัพย์หมุนเวียน</t>
  </si>
  <si>
    <t>รวมสินทรัพย์</t>
  </si>
  <si>
    <t>หนี้สินหมุนเวียน</t>
  </si>
  <si>
    <t xml:space="preserve">     รวมหนี้สินหมุนเวียน</t>
  </si>
  <si>
    <t>ส่วนของผู้ถือหุ้น</t>
  </si>
  <si>
    <t xml:space="preserve">    </t>
  </si>
  <si>
    <t xml:space="preserve">    ทุนเรือนหุ้น</t>
  </si>
  <si>
    <t>รวมหนี้สินและส่วนของผู้ถือหุ้น</t>
  </si>
  <si>
    <t>เงินสด</t>
  </si>
  <si>
    <t>รวม</t>
  </si>
  <si>
    <t>งบดุล</t>
  </si>
  <si>
    <t>สินทรัพย์</t>
  </si>
  <si>
    <t xml:space="preserve"> ขอรับรองว่ารายการข้างต้นเป็นความจริงและถูกต้องทุกประการ </t>
  </si>
  <si>
    <t xml:space="preserve"> -  2  -</t>
  </si>
  <si>
    <t>หนี้สินและส่วนของผู้ถือหุ้น</t>
  </si>
  <si>
    <t>หมายเหตุประกอบงบการเงิน</t>
  </si>
  <si>
    <t>รายงานของผู้สอบบัญชีและงบการเงิน</t>
  </si>
  <si>
    <t xml:space="preserve">            ทุนจดทะเบียน</t>
  </si>
  <si>
    <t>งบกำไรขาดทุน</t>
  </si>
  <si>
    <t>งบแสดงการเปลี่ยนแปลงในส่วนของผู้ถือหุ้น</t>
  </si>
  <si>
    <t>หุ้นสามัญ</t>
  </si>
  <si>
    <t xml:space="preserve">       ค่าใช้จ่ายในการขายและบริหาร</t>
  </si>
  <si>
    <t xml:space="preserve">  -  2  -</t>
  </si>
  <si>
    <t>รายได้</t>
  </si>
  <si>
    <t>ค่าใช้จ่าย</t>
  </si>
  <si>
    <t>กำไรต่อหุ้นขั้นพื้นฐาน</t>
  </si>
  <si>
    <t>ดอกเบี้ยจ่าย</t>
  </si>
  <si>
    <t>1.  เกณฑ์ในการจัดทำงบการเงิน</t>
  </si>
  <si>
    <t>หมายเหตุ</t>
  </si>
  <si>
    <t>3</t>
  </si>
  <si>
    <t>4</t>
  </si>
  <si>
    <t xml:space="preserve">    งบการเงินนี้ได้รับการอนุมัติจากที่ประชุมสามัญผู้ถือหุ้น ครั้งที่ …………. เมื่อวันที่ ............………………..</t>
  </si>
  <si>
    <t xml:space="preserve">    (ลงชื่อ) .........................................…………………………………..... กรรมการตามอำนาจ</t>
  </si>
  <si>
    <t xml:space="preserve"> (                                                                                               )</t>
  </si>
  <si>
    <t>บริษัท เชอร์วู้ด เคมิคอล จำกัด</t>
  </si>
  <si>
    <t>2.3  การตีราคาสินค้าคงเหลือ</t>
  </si>
  <si>
    <t>2.2  ค่าเผื่อหนี้สงสัยจะสูญ</t>
  </si>
  <si>
    <t>20    ปี</t>
  </si>
  <si>
    <t>เครื่องจักรและอุปกรณ์</t>
  </si>
  <si>
    <t>5    ปี</t>
  </si>
  <si>
    <t>ยานพาหนะ</t>
  </si>
  <si>
    <t>2.4  การตัดค่าเสื่อมราคา</t>
  </si>
  <si>
    <t>อาคารโรงงาน</t>
  </si>
  <si>
    <t>คงเหลือของบัญชีที่เป็นเงินตราต่างประเทศ ณ วันที่ในงบดุลแปลงค่าเป็นเงินบาทด้วยอัตราแลกเปลี่ยน ณ วันนั้น</t>
  </si>
  <si>
    <t>เงินฝากกระแสรายวัน</t>
  </si>
  <si>
    <t>เงินฝากออมทรัพย์</t>
  </si>
  <si>
    <t>ลูกหนี้การค้า</t>
  </si>
  <si>
    <t>หัก  ค่าเผื่อหนี้สงสัยจะสูญ</t>
  </si>
  <si>
    <t>4.  ลูกหนี้การค้า - สุทธิ ประกอบด้วย</t>
  </si>
  <si>
    <t>5.  สินค้าคงเหลือ ประกอบด้วย</t>
  </si>
  <si>
    <t>สินค้าสำเร็จรูป</t>
  </si>
  <si>
    <t>สินค้าระหว่างผลิต</t>
  </si>
  <si>
    <t>วัตถุดิบ</t>
  </si>
  <si>
    <t xml:space="preserve">บรรจุภัณฑ์   </t>
  </si>
  <si>
    <t>ยอดคงเหลือ</t>
  </si>
  <si>
    <t>รายการที่เพิ่มขึ้นและลดลงระหว่างปี</t>
  </si>
  <si>
    <t>ณ วันที่</t>
  </si>
  <si>
    <t>รายการที่เพิ่ม</t>
  </si>
  <si>
    <t>รายการที่จำหน่าย</t>
  </si>
  <si>
    <t>และโอน</t>
  </si>
  <si>
    <t>31 ธันวาคม 2544</t>
  </si>
  <si>
    <t>ราคาทุน</t>
  </si>
  <si>
    <t xml:space="preserve">          เครื่องตกแต่งสำนักงาน</t>
  </si>
  <si>
    <t xml:space="preserve">          เครื่องใช้สำนักงาน</t>
  </si>
  <si>
    <t>หัก  ค่าเสื่อมราคาสะสม</t>
  </si>
  <si>
    <t>6.  ที่ดิน อาคารและอุปกรณ์ - สุทธิ  ประกอบด้วย</t>
  </si>
  <si>
    <t xml:space="preserve">          ที่ดิน</t>
  </si>
  <si>
    <t xml:space="preserve">          อาคารโรงงาน</t>
  </si>
  <si>
    <t xml:space="preserve">          เครื่องจักรและอุปกรณ์</t>
  </si>
  <si>
    <t xml:space="preserve">          อุปกรณ์ห้องทดลอง</t>
  </si>
  <si>
    <t xml:space="preserve">          เครื่องตกแต่งโรงงาน</t>
  </si>
  <si>
    <t xml:space="preserve">          เครื่องใช้สำนักงานโรงงาน</t>
  </si>
  <si>
    <t>ที่ดิน อาคารและอุปกรณ์ - สุทธิ</t>
  </si>
  <si>
    <t>7.  เงินเบิกเกินบัญชีและเงินกู้ยืมจากธนาคาร ประกอบด้วย</t>
  </si>
  <si>
    <t>เงินกู้ยืมจากธนาคาร - ทรัสต์รีซีท</t>
  </si>
  <si>
    <t>8.  เงินกู้ยืมระยะยาว - สุทธิ</t>
  </si>
  <si>
    <t>เงินกู้แรก</t>
  </si>
  <si>
    <t>เงินกู้ที่สอง</t>
  </si>
  <si>
    <t>เงินกู้ยืมระยะยาว - สุทธิ</t>
  </si>
  <si>
    <t xml:space="preserve">       บริษัทฯ แสดงราคาสินทรัพย์ในราคาทุนหักด้วยค่าเสื่อมราคาสะสม</t>
  </si>
  <si>
    <t xml:space="preserve">       บริษัทฯ คำนวณค่าเสื่อมราคาสินทรัพย์โดยวิธีเส้นตรงตามอายุการใช้งานโดยประมาณของสินทรัพย์ ดังนี้</t>
  </si>
  <si>
    <t xml:space="preserve">       บริษัทฯ   บันทึกรายการที่เป็นเงินตราต่างประเทศเป็นเงินบาทในอัตราแลกเปลี่ยน   ณ   วันที่เกิดรายการ ยอด</t>
  </si>
  <si>
    <t xml:space="preserve">       กำไรขาดทุนจากการแลกเปลี่ยนเงินตรา ถือเป็นรายได้หรือค่าใช้จ่ายประจำปี</t>
  </si>
  <si>
    <t xml:space="preserve">       กำไรต่อหุ้นที่แสดงไว้ในงบกำไรขาดทุนเป็นกำไรต่อหุ้นขั้นพื้นฐาน       ซึ่งคำนวณโดยการหารยอดกำไร</t>
  </si>
  <si>
    <t>13.  อื่น ๆ</t>
  </si>
  <si>
    <t xml:space="preserve">การจดทะเบียน     </t>
  </si>
  <si>
    <t xml:space="preserve">ที่ตั้งบริษัท            </t>
  </si>
  <si>
    <t xml:space="preserve">ประเภทธุรกิจ       </t>
  </si>
  <si>
    <t xml:space="preserve">                </t>
  </si>
  <si>
    <t xml:space="preserve">จำนวนพนักงาน   </t>
  </si>
  <si>
    <t>:  เลขที่ 733/4  ซอยสุขุมวิท 55   แขวงคลองตันเหนือ  เขตวัฒนา  กรุงเทพมหานคร</t>
  </si>
  <si>
    <t xml:space="preserve">       รายได้จากการขาย</t>
  </si>
  <si>
    <t xml:space="preserve">       รายได้อื่น</t>
  </si>
  <si>
    <t xml:space="preserve">       ต้นทุนขาย</t>
  </si>
  <si>
    <t>ภาษีเงินได้นิติบุคคล</t>
  </si>
  <si>
    <t>กำไรสุทธิ</t>
  </si>
  <si>
    <t xml:space="preserve">       กำไรสุทธิ</t>
  </si>
  <si>
    <t>กำไรสะสม</t>
  </si>
  <si>
    <t>จัดสรรแล้ว</t>
  </si>
  <si>
    <t>ยังไม่ได้จัดสรร</t>
  </si>
  <si>
    <t>5</t>
  </si>
  <si>
    <t>6</t>
  </si>
  <si>
    <t xml:space="preserve">     ลูกหนี้การค้า - สุทธิ</t>
  </si>
  <si>
    <t xml:space="preserve">     สินค้าคงเหลือ</t>
  </si>
  <si>
    <t xml:space="preserve">     เจ้าหนี้การค้า</t>
  </si>
  <si>
    <t xml:space="preserve">     ภาษีเงินได้นิติบุคคลค้างจ่าย</t>
  </si>
  <si>
    <t xml:space="preserve">     เงินปันผลค้างจ่าย</t>
  </si>
  <si>
    <t>7</t>
  </si>
  <si>
    <t>8</t>
  </si>
  <si>
    <t xml:space="preserve">                    หุ้นสามัญ 300,000 หุ้น มูลค่าหุ้นละ 100 บาท</t>
  </si>
  <si>
    <t xml:space="preserve">                    หุ้นสามัญ 300,000 หุ้น หุ้นละ 100 บาท</t>
  </si>
  <si>
    <t xml:space="preserve">     กำไรสะสม</t>
  </si>
  <si>
    <t xml:space="preserve">            จัดสรรแล้ว</t>
  </si>
  <si>
    <t xml:space="preserve">                    สำรองตามกฎหมาย</t>
  </si>
  <si>
    <t xml:space="preserve">            ยังไม่ได้จัดสรร</t>
  </si>
  <si>
    <t xml:space="preserve">  -  3  -</t>
  </si>
  <si>
    <t xml:space="preserve">  -  4  -</t>
  </si>
  <si>
    <t xml:space="preserve">  -  5  -</t>
  </si>
  <si>
    <t xml:space="preserve">ตามลำดับ     ค้ำประกันโดยกรรมการของบริษัทฯ     ภายใต้เงื่อนไขว่าจะไม่นำสินทรัพย์ของบริษัทฯ   รวมทั้งที่ดิน </t>
  </si>
  <si>
    <t>สิ่งปลูกสร้าง และเครื่องจักรไปก่อภาระผูกพันกับผู้อื่น</t>
  </si>
  <si>
    <t>ดังกล่าวกับกำไรสะสมต้นงวดปี 2544</t>
  </si>
  <si>
    <t>:  บริษัทฯ  ประกอบธุรกิจนำเข้า  ส่งออก     ผลิตและจำหน่ายผลิตภัณฑ์ป้องกันและกำจัดแมลง</t>
  </si>
  <si>
    <t>เครื่องตกแต่งและอุปกรณ์</t>
  </si>
  <si>
    <t>สุทธิสำหรับปีด้วยจำนวนหุ้นที่จำหน่ายแล้วถัวเฉลี่ยถ่วงน้ำหนักตามส่วนที่เรียกชำระ</t>
  </si>
  <si>
    <t>8.1  เงินกู้แรก  เป็นจำนวนเงิน 30 ล้านบาท  อัตราดอกเบี้ยร้อยละ MLR ต่อปี  โดยผ่อนชำระเงินต้น 20 งวด  ชำระ</t>
  </si>
  <si>
    <t xml:space="preserve">       งวดแรกในเดือนกันยายน 2541  และครบกำหนดชำระในเดือนมิถุนายน 2546</t>
  </si>
  <si>
    <t>8.2  เงินกู้ที่สอง เป็นจำนวน 45.096 ล้านบาท  อัตราดอกเบี้ยร้อยละ MLR ต่อปี โดยผ่อนชำระเงินต้น 12 งวด ชำระ</t>
  </si>
  <si>
    <t xml:space="preserve">       งวดแรกในเดือนมีนาคม  2543  และครบกำหนดชำระในเดือนมีนาคม 2546</t>
  </si>
  <si>
    <t xml:space="preserve">       ที่ดิน  สิ่งปลูกสร้าง  และเครื่องจักรไปก่อภาระผูกพันกับผู้อื่น</t>
  </si>
  <si>
    <t xml:space="preserve">       บริษัทฯ บันทึกภาษีเงินได้นิติบุคคลที่จะต้องจ่ายในแต่ละปีเป็นค่าใช้จ่ายทั้งหมด</t>
  </si>
  <si>
    <t>ลูกหนี้การค้า - สุทธิ</t>
  </si>
  <si>
    <t xml:space="preserve">       ตามที่ประชุมสามัญผู้ถือหุ้น ครั้งที่ 1/2544  เมื่อวันที่ 9 กุมภาพันธ์  2544 ได้อนุมัติให้จ่ายเงินปันผลในอัตราหุ้นละ </t>
  </si>
  <si>
    <t xml:space="preserve">80.00 บาท  สำหรับหุ้นสามัญ  จำนวน 300,000 หุ้น  รวมเป็นเงิน 24 ล้านบาท  สำหรับผลการดำเนินงานปี 2544 </t>
  </si>
  <si>
    <t xml:space="preserve">       ในปี  2543  บริษัทฯ ได้คำนวณภาษีเงินได้นิติบุคคลสูงไป จำนวน  668,964.40  บาท  บริษัทฯ ได้ปรับปรุงรายการ</t>
  </si>
  <si>
    <t xml:space="preserve">:  บริษัทฯ ได้จดทะเบียนเป็นบริษัทจำกัด  </t>
  </si>
  <si>
    <t xml:space="preserve">    ทุกชนิด ผลิตภัณฑ์ทำความสะอาดทุกประเภท   ผลิตภัณฑ์สำหรับเลี้ยงสัตว์   ปุ๋ย   ยาบำรุงพืช  </t>
  </si>
  <si>
    <t xml:space="preserve">    ผลิตภัณฑ์สีทาไม้  ตลอดจนเคมีภัณฑ์ป้องกันและกำจัดแมลงทำลายไม้</t>
  </si>
  <si>
    <t xml:space="preserve">     หนี้สินหมุนเวียนอื่น</t>
  </si>
  <si>
    <t>กำไรก่อนดอกเบี้ยจ่ายและภาษีเงินได้นิติบุคคล</t>
  </si>
  <si>
    <t>40.00 บาท สำหรับหุ้นสามัญ  จำนวน  300,000  หุ้น  รวมเป็นเงิน 12  ล้านบาท  สำหรับผลการดำเนินงานปี 2543 และ</t>
  </si>
  <si>
    <t xml:space="preserve">                   เงินกู้ทั้งสอง ค้ำประกันโดยกรรมการของบริษัทฯ ภายใต้เงื่อนไขว่าจะไม่นำสินทรัพย์ของบริษัทฯ รวมทั้ง</t>
  </si>
  <si>
    <t>ณ วันที่ 31 ธันวาคม 2545 และ 2544</t>
  </si>
  <si>
    <t>สำหรับปีสิ้นสุดวันที่ 31 ธันวาคม 2545 และ 2544</t>
  </si>
  <si>
    <t xml:space="preserve">          2545        บาท        2544</t>
  </si>
  <si>
    <t xml:space="preserve">มาตรฐานการบัญชี  ฉบับที่  25  เรื่อง   "งบกระแสเงินสด"  </t>
  </si>
  <si>
    <t xml:space="preserve">มาตรฐานการบัญชี  ฉบับที่  47  เรื่อง   "การเปิดเผยข้อมูลเกี่ยวกับบุคคลหรือกิจการที่เกี่ยวข้องกัน"  </t>
  </si>
  <si>
    <t>2.5  รายการที่เป็นเงินตราต่างประเทศ</t>
  </si>
  <si>
    <t xml:space="preserve">2.6  ภาษีเงินได้นิติบุคคล         </t>
  </si>
  <si>
    <t>2.7  กำไรต่อหุ้นขั้นพื้นฐาน</t>
  </si>
  <si>
    <t>3.  เงินสดและเงินฝากสถาบันการเงิน ประกอบด้วย</t>
  </si>
  <si>
    <t>31 ธันวาคม 2545</t>
  </si>
  <si>
    <t xml:space="preserve">          รถยนต์</t>
  </si>
  <si>
    <t xml:space="preserve">       ค่าเสื่อมราคาอาคารและอุปกรณ์       สำหรับปี    2545   และ  2544    เป็นจำนวนเงิน   8,853,737.26    บาท และ </t>
  </si>
  <si>
    <t>9,451,439.32   บาท  ตามลำดับ</t>
  </si>
  <si>
    <t xml:space="preserve">       อุปกรณ์ บางรายการที่หักค่าเสื่อมราคาหมดแล้ว แต่ยังคงใช้งานอยู่ ณ วันที่ 31 ธันวาคม 2545 และ 2544 เป็น</t>
  </si>
  <si>
    <t>จำนวนเงิน 21,806,692.54 บาท และ จำนวน 5,935,751.02 บาท ตามลำดับ</t>
  </si>
  <si>
    <t>9.  เงินกู้ยืมระยะสั้นจากบุคคลที่เกี่ยวข้องกัน</t>
  </si>
  <si>
    <t xml:space="preserve">       บริษัทฯ มีเงินกู้ยืมจากบุคคลที่เกี่ยวข้องกันเป็นเงินกู้ยืมระยะสั้นจากกรรมการและผู้ถือหุ้น อัตราดอกเบี้ยร้อยละ</t>
  </si>
  <si>
    <t>7.5 - 8.5  ต่อปี</t>
  </si>
  <si>
    <t>10.  เงินปันผลจ่าย</t>
  </si>
  <si>
    <t>11.  หนี้สินที่อาจเกิดขึ้น</t>
  </si>
  <si>
    <t>12.  การแก้ไขข้อผิดพลาดของงวดก่อน</t>
  </si>
  <si>
    <t xml:space="preserve">       ตามที่ประชุมสามัญผู้ถือหุ้น ครั้งที่ 4/2545  เมื่อวันที่  11  ธันวาคม  2545  ได้อนุมัติให้จ่ายเงินปันผลในอัตราหุ้นละ</t>
  </si>
  <si>
    <t>หุ้น รวมเป็นเงิน 30 ล้านบาท สำหรับผลการดำเนินงานปี 2545</t>
  </si>
  <si>
    <t xml:space="preserve">       ณ  วันที่  31  ธันวาคม  2545  และ  2544  บริษัทฯ  มีหนี้สินที่อาจเกิดขึ้นจากการให้ธนาคารแห่งหนึ่งออกหนังสือ</t>
  </si>
  <si>
    <t>:  ในปี 2545 และ 2544 มีพนักงาน จำนวน 76 คน และ 74 คน ตามลำดับ</t>
  </si>
  <si>
    <t>สำหรับปีสิ้นสุดวันที่ 31 ธันวาคม 2545 และ 2544</t>
  </si>
  <si>
    <t xml:space="preserve">บาท </t>
  </si>
  <si>
    <t>ทุนเรือนหุ้นที่ออกและชำระแล้ว</t>
  </si>
  <si>
    <t xml:space="preserve">       หุ้นสามัญ</t>
  </si>
  <si>
    <t>ยอดคงเหลือ ณ วันที่ 1 มกราคม 2544</t>
  </si>
  <si>
    <t>ยอดคงเหลือ ณ วันที่ 31 ธันวาคม 2544</t>
  </si>
  <si>
    <t>ยอดคงเหลือ ณ วันที่ 31 ธันวาคม 2545</t>
  </si>
  <si>
    <t xml:space="preserve">               (ลงชื่อ) .............................................……………………………………..... กรรมการตามอำนาจ</t>
  </si>
  <si>
    <t>การแก้ไขข้อผิดพลาดของงวดก่อน</t>
  </si>
  <si>
    <t>เงินปันผลจ่าย</t>
  </si>
  <si>
    <t>สำรองตามกฎหมาย</t>
  </si>
  <si>
    <t xml:space="preserve">                         (                                                                            )</t>
  </si>
  <si>
    <t xml:space="preserve">     เงินสดและเงินฝากสถาบันการเงิน</t>
  </si>
  <si>
    <t xml:space="preserve">     ที่ดิน อาคารและอุปกรณ์ - สุทธิ</t>
  </si>
  <si>
    <t xml:space="preserve">     ภาษีเงินได้จ่ายล่วงหน้า</t>
  </si>
  <si>
    <t xml:space="preserve">     รวมสินทรัพย์ไม่หมุนเวียน</t>
  </si>
  <si>
    <t>สินทรัพย์ไม่หมุนเวียน</t>
  </si>
  <si>
    <t xml:space="preserve">     สินทรัพย์ไม่หมุนเวียนอื่น</t>
  </si>
  <si>
    <t xml:space="preserve">     เงินกู้ยืมระยะสั้นจากบุคคลที่เกี่ยวข้องกัน</t>
  </si>
  <si>
    <t>หนี้สินไม่หมุนเวียน</t>
  </si>
  <si>
    <t xml:space="preserve">     เงินกู้ยืมระยะยาว</t>
  </si>
  <si>
    <t xml:space="preserve">     รวมหนี้สินไม่หมุนเวียน</t>
  </si>
  <si>
    <t xml:space="preserve">         รวมหนี้สิน</t>
  </si>
  <si>
    <t xml:space="preserve">         รวมส่วนของผู้ถือหุ้น</t>
  </si>
  <si>
    <t xml:space="preserve">     ส่วนของหนี้สินระยะยาวที่ถึงกำหนดชำระภายในหนึ่ง ปี               </t>
  </si>
  <si>
    <t>9</t>
  </si>
  <si>
    <t xml:space="preserve">            ทุนที่ออกและชำระแล้ว</t>
  </si>
  <si>
    <t xml:space="preserve">                    หุ้นสามัญ 600,000 หุ้น มูลค่าหุ้นละ 100 บาท</t>
  </si>
  <si>
    <t xml:space="preserve">                    หุ้นสามัญ 600,000 หุ้น หุ้นละ 100 บาท</t>
  </si>
  <si>
    <t>หัก  ส่วนของหนี้สินระยะยาวที่ถึงกำหนดชำระภายในหนึ่งปี</t>
  </si>
  <si>
    <t xml:space="preserve">       บริษัทฯ มีวงเงินเบิกเกินบัญชีและวงเงินทรัสต์รีซีทกับธนาคารแห่งหนึ่ง จำนวน 30 ล้านบาท และ 30 ล้านบาท  </t>
  </si>
  <si>
    <t>20  บาท และจ่ายเป็นหุ้นปันผลในอัตราหุ้นละ 1 หุ้น ราคาตามมูลค่าหุ้นละ 100 บาท  สำหรับหุ้นสามัญจำนวน 300,000</t>
  </si>
  <si>
    <t xml:space="preserve">       งบการเงินนี้แสดงรายการตามประกาศของกรมพัฒนาธุรกิจการค้าโดยกระทรวงพาณิชย์  ลงวันที่  14  กันยายน  2544  </t>
  </si>
  <si>
    <t>เรื่อง  กำหนดรายการย่อที่ต้องมีในงบการเงิน และได้จัดทำตามหลักการบัญชีที่รับรองทั่วไปตามพระราชบัญญัติการบัญชี</t>
  </si>
  <si>
    <t>ปี 2543</t>
  </si>
  <si>
    <t xml:space="preserve">        นโยบายการบัญชีเป็นไปตามมาตรฐานการบัญชีที่ออกโดยสมาคมนักบัญชีและผู้สอบบัญชีรับอนุญาตแห่งประเทศไทย</t>
  </si>
  <si>
    <t xml:space="preserve">ที่ประกาศใช้แล้ว โดยคณะกรรมการควบคุมการประกอบวิชาชีพสอบบัญชี  (ก.บช.) </t>
  </si>
  <si>
    <t xml:space="preserve">       จากการที่สมาคมนักบัญชีและผู้สอบบัญชีรับอนุญาตแห่งประเทศไทย ได้ประกาศยกเว้นการบังคับใช้มาตรฐานการบัญชี</t>
  </si>
  <si>
    <t>7  ฉบับ   กับธุรกิจที่ไม่ใช่บริษัทมหาชนจำกัดเป็นการชั่วคราว    บริษัทฯ ได้เลือกที่จะไม่ใช้มาตรฐานการบัญชีฉบับดังต่อไปนี้</t>
  </si>
  <si>
    <t xml:space="preserve">       </t>
  </si>
  <si>
    <t xml:space="preserve">มาตรฐานการบัญชี  ฉบับที่  48  เรื่อง   "การแสดงรายการและการเปิดเผยข้อมูลสำหรับเครื่องมือทางการเงิน"  </t>
  </si>
  <si>
    <t>2.  สรุปนโยบายการบัญชีที่สำคัญ</t>
  </si>
  <si>
    <t>2.1   การบันทึกรายได้และค่าใช้จ่าย</t>
  </si>
  <si>
    <t>ค้างจ่าย</t>
  </si>
  <si>
    <t xml:space="preserve">        บริษัทฯ รับรู้รายได้จากการขายเมื่อส่งมอบสินค้าให้ลูกค้าโดยหักสินค้ารับคืนและส่วนลด    และรับรู้ค่าใช้จ่ายตามเกณฑ์</t>
  </si>
  <si>
    <t>หนี้ของลูกหนี้แต่ละราย  ตามความเห็นของฝ่ายบริหาร</t>
  </si>
  <si>
    <t>ออกก่อน  (FIFO)</t>
  </si>
  <si>
    <t xml:space="preserve">       บริษัทฯ   ตีราคาสินค้าคงเหลือในราคาทุนหรือมูลค่าสุทธิที่จะได้รับ แล้วแต่อย่างใดจะต่ำกว่า     ราคาทุนใช้วิธีเข้าก่อน - </t>
  </si>
  <si>
    <t xml:space="preserve">       บริษัทฯ  ตั้งค่าเผื่อหนี้สงสัยจะสูญ สำหรับจำนวนหนี้ที่คาดว่าจะเก็บเงินไม่ได้ โดยพิจารณาจากความสามารถในการชำระ</t>
  </si>
  <si>
    <t xml:space="preserve">ตามที่ประชุมสามัญผู้ถือหุ้น  ครั้งที่  4/2544  เมื่อวันที่  28 พฤศจิกายน 2544  ได้อนุมัติให้จ่ายเงินปันผลในอัตราหุ้นละ </t>
  </si>
  <si>
    <t xml:space="preserve">     ส่วนลดค้างจ่าย</t>
  </si>
  <si>
    <t xml:space="preserve">     ค่าโฆษณาค้างจ่าย</t>
  </si>
  <si>
    <t xml:space="preserve">     เงินเบิกเกินบัญชีและเงินกู้ยืมจากสถาบันการเงิน</t>
  </si>
  <si>
    <t>ค้ำประกันต่อการไฟฟ้านครหลวงเป็นจำนวนเงินประมาณ 0.16  ล้านบาท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</si>
</sst>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);\(#,##0.00\)"/>
    <numFmt numFmtId="188" formatCode="#,##0.00_);[Red]\(#,##0.00\)"/>
    <numFmt numFmtId="189" formatCode="dd\ mmm\ yy"/>
    <numFmt numFmtId="190" formatCode="&quot;$&quot;#,##0_);[Red]\(&quot;$&quot;#,##0\)"/>
    <numFmt numFmtId="191" formatCode="&quot;$&quot;#,##0.00_);[Red]\(&quot;$&quot;#,##0.00\)"/>
    <numFmt numFmtId="192" formatCode="_-&quot;?&quot;* #,##0_-;\-&quot;?&quot;* #,##0_-;_-&quot;?&quot;* &quot;-&quot;_-;_-@_-"/>
    <numFmt numFmtId="193" formatCode="_-&quot;?&quot;* #,##0.00_-;\-&quot;?&quot;* #,##0.00_-;_-&quot;?&quot;* &quot;-&quot;??_-;_-@_-"/>
    <numFmt numFmtId="194" formatCode="_(* #,##0_);_(* \(#,##0\);_(* &quot;-&quot;??_);_(@_)"/>
    <numFmt numFmtId="195" formatCode="General_)"/>
    <numFmt numFmtId="196" formatCode="#,##0.000_);\(#,##0.000\)"/>
    <numFmt numFmtId="197" formatCode="#,##0;\(#,##0\)"/>
    <numFmt numFmtId="198" formatCode="#,##0.00;\(#,##0.00\)"/>
    <numFmt numFmtId="199" formatCode="mm/dd/yy"/>
    <numFmt numFmtId="200" formatCode="_-* #,##0_-;\-* #,##0_-;_-* &quot;-&quot;??_-;_-@_-"/>
    <numFmt numFmtId="201" formatCode="#,##0.0_);\(#,##0\)"/>
    <numFmt numFmtId="202" formatCode="0.000"/>
    <numFmt numFmtId="203" formatCode="_-* #,##0.0_-;\-* #,##0.0_-;_-* &quot;-&quot;??_-;_-@_-"/>
    <numFmt numFmtId="204" formatCode="0.0"/>
    <numFmt numFmtId="205" formatCode="#,##0.0_);[Red]\(#,##0.0\)"/>
    <numFmt numFmtId="206" formatCode="0."/>
    <numFmt numFmtId="207" formatCode="#,##0.0_);\(#,##0.0\)"/>
    <numFmt numFmtId="208" formatCode="#,##0_);\(#,##0\)"/>
    <numFmt numFmtId="209" formatCode="#,##0.00\ \ ;\(#,##0.00\)"/>
    <numFmt numFmtId="210" formatCode="#,##0\ \ ;\(#,##0\)"/>
    <numFmt numFmtId="211" formatCode="&quot;฿&quot;#,##0.00_);\(&quot;฿&quot;#,##0.00\)"/>
    <numFmt numFmtId="212" formatCode="#,##0.00_);\ \(#,##0.00\)"/>
    <numFmt numFmtId="213" formatCode="#,##0.0_);\ \(#,##0.0\)"/>
    <numFmt numFmtId="214" formatCode="#,##0_);\ \(#,##0\)"/>
    <numFmt numFmtId="215" formatCode="#,##0.00_);\(#,##0.00\);&quot;-   &quot;"/>
    <numFmt numFmtId="216" formatCode="#,##0.00_;\ \(###0.00\)"/>
    <numFmt numFmtId="217" formatCode="#,##0.00;\ \(###0.00\)"/>
  </numFmts>
  <fonts count="6">
    <font>
      <sz val="14"/>
      <name val="Cordia New"/>
      <family val="0"/>
    </font>
    <font>
      <sz val="10"/>
      <name val="Courier"/>
      <family val="0"/>
    </font>
    <font>
      <sz val="16"/>
      <name val="AngsanaUPC"/>
      <family val="1"/>
    </font>
    <font>
      <sz val="16"/>
      <name val="Angsana New"/>
      <family val="1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</cellStyleXfs>
  <cellXfs count="69">
    <xf numFmtId="0" fontId="0" fillId="0" borderId="0" xfId="0" applyAlignment="1">
      <alignment/>
    </xf>
    <xf numFmtId="187" fontId="2" fillId="0" borderId="0" xfId="23" applyNumberFormat="1" applyFont="1">
      <alignment/>
      <protection/>
    </xf>
    <xf numFmtId="188" fontId="2" fillId="0" borderId="0" xfId="23" applyNumberFormat="1" applyFont="1">
      <alignment/>
      <protection/>
    </xf>
    <xf numFmtId="188" fontId="2" fillId="0" borderId="0" xfId="0" applyNumberFormat="1" applyFont="1" applyAlignment="1">
      <alignment/>
    </xf>
    <xf numFmtId="188" fontId="2" fillId="0" borderId="0" xfId="23" applyNumberFormat="1" applyFont="1" applyAlignment="1">
      <alignment/>
      <protection/>
    </xf>
    <xf numFmtId="188" fontId="2" fillId="0" borderId="0" xfId="23" applyNumberFormat="1" applyFont="1" applyAlignment="1" applyProtection="1">
      <alignment horizontal="left"/>
      <protection/>
    </xf>
    <xf numFmtId="188" fontId="2" fillId="0" borderId="0" xfId="23" applyNumberFormat="1" applyFont="1" applyAlignment="1" applyProtection="1">
      <alignment/>
      <protection/>
    </xf>
    <xf numFmtId="188" fontId="2" fillId="0" borderId="0" xfId="23" applyNumberFormat="1" applyFont="1" applyAlignment="1" applyProtection="1">
      <alignment horizontal="center"/>
      <protection/>
    </xf>
    <xf numFmtId="188" fontId="2" fillId="0" borderId="0" xfId="23" applyNumberFormat="1" applyFont="1" applyProtection="1">
      <alignment/>
      <protection/>
    </xf>
    <xf numFmtId="188" fontId="2" fillId="0" borderId="1" xfId="23" applyNumberFormat="1" applyFont="1" applyBorder="1" applyProtection="1">
      <alignment/>
      <protection/>
    </xf>
    <xf numFmtId="188" fontId="2" fillId="0" borderId="2" xfId="23" applyNumberFormat="1" applyFont="1" applyBorder="1" applyProtection="1">
      <alignment/>
      <protection/>
    </xf>
    <xf numFmtId="188" fontId="2" fillId="0" borderId="0" xfId="23" applyNumberFormat="1" applyFont="1" applyAlignment="1" applyProtection="1">
      <alignment horizontal="fill"/>
      <protection/>
    </xf>
    <xf numFmtId="188" fontId="2" fillId="0" borderId="3" xfId="23" applyNumberFormat="1" applyFont="1" applyBorder="1" applyProtection="1">
      <alignment/>
      <protection/>
    </xf>
    <xf numFmtId="188" fontId="2" fillId="0" borderId="4" xfId="23" applyNumberFormat="1" applyFont="1" applyBorder="1" applyProtection="1">
      <alignment/>
      <protection/>
    </xf>
    <xf numFmtId="188" fontId="2" fillId="0" borderId="5" xfId="23" applyNumberFormat="1" applyFont="1" applyBorder="1" applyProtection="1">
      <alignment/>
      <protection/>
    </xf>
    <xf numFmtId="188" fontId="2" fillId="0" borderId="0" xfId="23" applyNumberFormat="1" applyFont="1" applyBorder="1" applyProtection="1">
      <alignment/>
      <protection/>
    </xf>
    <xf numFmtId="188" fontId="2" fillId="0" borderId="0" xfId="23" applyNumberFormat="1" applyFont="1" applyBorder="1">
      <alignment/>
      <protection/>
    </xf>
    <xf numFmtId="188" fontId="3" fillId="0" borderId="0" xfId="23" applyNumberFormat="1" applyFont="1">
      <alignment/>
      <protection/>
    </xf>
    <xf numFmtId="188" fontId="3" fillId="0" borderId="0" xfId="0" applyNumberFormat="1" applyFont="1" applyAlignment="1">
      <alignment/>
    </xf>
    <xf numFmtId="188" fontId="3" fillId="0" borderId="0" xfId="23" applyNumberFormat="1" applyFont="1" applyAlignment="1" applyProtection="1">
      <alignment horizontal="left"/>
      <protection/>
    </xf>
    <xf numFmtId="188" fontId="3" fillId="0" borderId="0" xfId="23" applyNumberFormat="1" applyFont="1" applyAlignment="1" applyProtection="1">
      <alignment/>
      <protection/>
    </xf>
    <xf numFmtId="188" fontId="2" fillId="0" borderId="0" xfId="0" applyNumberFormat="1" applyFont="1" applyAlignment="1">
      <alignment horizontal="center"/>
    </xf>
    <xf numFmtId="188" fontId="2" fillId="0" borderId="0" xfId="23" applyNumberFormat="1" applyFont="1" applyAlignment="1">
      <alignment horizontal="center"/>
      <protection/>
    </xf>
    <xf numFmtId="188" fontId="2" fillId="0" borderId="0" xfId="0" applyNumberFormat="1" applyFont="1" applyAlignment="1">
      <alignment horizontal="right"/>
    </xf>
    <xf numFmtId="188" fontId="2" fillId="0" borderId="5" xfId="23" applyNumberFormat="1" applyFont="1" applyBorder="1" applyAlignment="1">
      <alignment horizontal="center"/>
      <protection/>
    </xf>
    <xf numFmtId="188" fontId="2" fillId="0" borderId="5" xfId="23" applyNumberFormat="1" applyFont="1" applyBorder="1">
      <alignment/>
      <protection/>
    </xf>
    <xf numFmtId="188" fontId="2" fillId="0" borderId="0" xfId="23" applyNumberFormat="1" applyFont="1" applyBorder="1" applyAlignment="1">
      <alignment horizontal="center"/>
      <protection/>
    </xf>
    <xf numFmtId="188" fontId="2" fillId="0" borderId="1" xfId="23" applyNumberFormat="1" applyFont="1" applyBorder="1" applyAlignment="1" quotePrefix="1">
      <alignment horizontal="center"/>
      <protection/>
    </xf>
    <xf numFmtId="188" fontId="2" fillId="0" borderId="1" xfId="23" applyNumberFormat="1" applyFont="1" applyBorder="1">
      <alignment/>
      <protection/>
    </xf>
    <xf numFmtId="188" fontId="2" fillId="0" borderId="1" xfId="23" applyNumberFormat="1" applyFont="1" applyBorder="1" applyAlignment="1">
      <alignment horizontal="center"/>
      <protection/>
    </xf>
    <xf numFmtId="188" fontId="2" fillId="0" borderId="0" xfId="23" applyNumberFormat="1" applyFont="1" applyBorder="1" applyAlignment="1" quotePrefix="1">
      <alignment horizontal="center"/>
      <protection/>
    </xf>
    <xf numFmtId="188" fontId="2" fillId="0" borderId="2" xfId="23" applyNumberFormat="1" applyFont="1" applyBorder="1">
      <alignment/>
      <protection/>
    </xf>
    <xf numFmtId="188" fontId="2" fillId="0" borderId="0" xfId="23" applyNumberFormat="1" applyFont="1" applyAlignment="1" applyProtection="1" quotePrefix="1">
      <alignment horizontal="center"/>
      <protection/>
    </xf>
    <xf numFmtId="187" fontId="2" fillId="0" borderId="0" xfId="23" applyNumberFormat="1" applyFont="1" applyAlignment="1">
      <alignment/>
      <protection/>
    </xf>
    <xf numFmtId="187" fontId="2" fillId="0" borderId="0" xfId="24" applyNumberFormat="1" applyFont="1" applyAlignment="1" applyProtection="1">
      <alignment horizontal="center"/>
      <protection/>
    </xf>
    <xf numFmtId="187" fontId="2" fillId="0" borderId="0" xfId="24" applyNumberFormat="1" applyFont="1" applyAlignment="1" applyProtection="1">
      <alignment/>
      <protection/>
    </xf>
    <xf numFmtId="0" fontId="2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187" fontId="3" fillId="0" borderId="0" xfId="21" applyNumberFormat="1" applyFont="1" applyBorder="1" applyAlignment="1">
      <alignment/>
      <protection/>
    </xf>
    <xf numFmtId="187" fontId="3" fillId="0" borderId="1" xfId="21" applyNumberFormat="1" applyFont="1" applyBorder="1" applyAlignment="1">
      <alignment horizontal="center"/>
      <protection/>
    </xf>
    <xf numFmtId="187" fontId="3" fillId="0" borderId="5" xfId="21" applyNumberFormat="1" applyFont="1" applyBorder="1" applyAlignment="1">
      <alignment horizontal="center"/>
      <protection/>
    </xf>
    <xf numFmtId="187" fontId="3" fillId="0" borderId="5" xfId="21" applyNumberFormat="1" applyFont="1" applyBorder="1" applyAlignment="1">
      <alignment horizontal="center" vertical="center"/>
      <protection/>
    </xf>
    <xf numFmtId="187" fontId="3" fillId="0" borderId="1" xfId="21" applyNumberFormat="1" applyFont="1" applyBorder="1" applyAlignment="1">
      <alignment horizontal="left"/>
      <protection/>
    </xf>
    <xf numFmtId="187" fontId="3" fillId="0" borderId="0" xfId="21" applyNumberFormat="1" applyFont="1" applyBorder="1" applyAlignment="1">
      <alignment horizontal="center"/>
      <protection/>
    </xf>
    <xf numFmtId="187" fontId="3" fillId="0" borderId="0" xfId="15" applyNumberFormat="1" applyFont="1" applyBorder="1" applyAlignment="1">
      <alignment horizontal="center"/>
    </xf>
    <xf numFmtId="187" fontId="3" fillId="0" borderId="0" xfId="21" applyNumberFormat="1" applyFont="1" applyBorder="1" applyAlignment="1">
      <alignment horizontal="center" vertical="center"/>
      <protection/>
    </xf>
    <xf numFmtId="187" fontId="3" fillId="0" borderId="2" xfId="21" applyNumberFormat="1" applyFont="1" applyBorder="1" applyAlignment="1">
      <alignment/>
      <protection/>
    </xf>
    <xf numFmtId="49" fontId="3" fillId="0" borderId="0" xfId="24" applyNumberFormat="1" applyFont="1" applyBorder="1" applyAlignment="1" applyProtection="1">
      <alignment/>
      <protection/>
    </xf>
    <xf numFmtId="187" fontId="2" fillId="0" borderId="0" xfId="25" applyFont="1" applyAlignment="1" applyProtection="1">
      <alignment horizontal="left"/>
      <protection/>
    </xf>
    <xf numFmtId="187" fontId="2" fillId="0" borderId="0" xfId="25" applyFont="1">
      <alignment/>
      <protection/>
    </xf>
    <xf numFmtId="187" fontId="2" fillId="0" borderId="0" xfId="25" applyNumberFormat="1" applyFont="1">
      <alignment/>
      <protection/>
    </xf>
    <xf numFmtId="0" fontId="2" fillId="0" borderId="0" xfId="0" applyFont="1" applyAlignment="1">
      <alignment/>
    </xf>
    <xf numFmtId="0" fontId="3" fillId="0" borderId="0" xfId="21" applyFont="1" applyBorder="1">
      <alignment/>
      <protection/>
    </xf>
    <xf numFmtId="187" fontId="3" fillId="0" borderId="0" xfId="21" applyNumberFormat="1" applyFont="1" applyBorder="1">
      <alignment/>
      <protection/>
    </xf>
    <xf numFmtId="187" fontId="3" fillId="0" borderId="5" xfId="21" applyNumberFormat="1" applyFont="1" applyBorder="1" applyAlignment="1">
      <alignment/>
      <protection/>
    </xf>
    <xf numFmtId="0" fontId="2" fillId="0" borderId="1" xfId="21" applyFont="1" applyBorder="1" applyAlignment="1">
      <alignment horizontal="center" vertical="center"/>
      <protection/>
    </xf>
    <xf numFmtId="187" fontId="2" fillId="0" borderId="0" xfId="23" applyNumberFormat="1" applyFont="1" applyBorder="1" applyProtection="1">
      <alignment/>
      <protection/>
    </xf>
    <xf numFmtId="187" fontId="2" fillId="0" borderId="0" xfId="23" applyNumberFormat="1" applyFont="1" applyBorder="1">
      <alignment/>
      <protection/>
    </xf>
    <xf numFmtId="188" fontId="3" fillId="0" borderId="0" xfId="23" applyNumberFormat="1" applyFont="1" applyAlignment="1">
      <alignment/>
      <protection/>
    </xf>
    <xf numFmtId="187" fontId="3" fillId="0" borderId="0" xfId="23" applyNumberFormat="1" applyFont="1" applyAlignment="1">
      <alignment/>
      <protection/>
    </xf>
    <xf numFmtId="188" fontId="2" fillId="0" borderId="3" xfId="23" applyNumberFormat="1" applyFont="1" applyBorder="1" applyAlignment="1">
      <alignment horizontal="center"/>
      <protection/>
    </xf>
    <xf numFmtId="188" fontId="2" fillId="0" borderId="0" xfId="23" applyNumberFormat="1" applyFont="1" applyAlignment="1">
      <alignment horizontal="center"/>
      <protection/>
    </xf>
    <xf numFmtId="188" fontId="2" fillId="0" borderId="0" xfId="23" applyNumberFormat="1" applyFont="1" applyAlignment="1" applyProtection="1" quotePrefix="1">
      <alignment horizontal="center"/>
      <protection/>
    </xf>
    <xf numFmtId="188" fontId="2" fillId="0" borderId="0" xfId="23" applyNumberFormat="1" applyFont="1" applyAlignment="1" applyProtection="1">
      <alignment horizontal="center"/>
      <protection/>
    </xf>
    <xf numFmtId="188" fontId="2" fillId="0" borderId="0" xfId="0" applyNumberFormat="1" applyFont="1" applyAlignment="1">
      <alignment horizontal="center"/>
    </xf>
    <xf numFmtId="187" fontId="3" fillId="0" borderId="5" xfId="21" applyNumberFormat="1" applyFont="1" applyBorder="1" applyAlignment="1">
      <alignment horizontal="center"/>
      <protection/>
    </xf>
    <xf numFmtId="187" fontId="3" fillId="0" borderId="5" xfId="21" applyNumberFormat="1" applyFont="1" applyBorder="1" applyAlignment="1">
      <alignment horizontal="center" vertical="center"/>
      <protection/>
    </xf>
    <xf numFmtId="187" fontId="3" fillId="0" borderId="1" xfId="21" applyNumberFormat="1" applyFont="1" applyBorder="1" applyAlignment="1">
      <alignment horizontal="center"/>
      <protection/>
    </xf>
    <xf numFmtId="187" fontId="2" fillId="0" borderId="0" xfId="24" applyNumberFormat="1" applyFont="1" applyAlignment="1" applyProtection="1">
      <alignment horizont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033T4" xfId="21"/>
    <cellStyle name="Percent" xfId="22"/>
    <cellStyle name="ปกติ_Sheet1" xfId="23"/>
    <cellStyle name="ปกติ_Sheet1_M033T4" xfId="24"/>
    <cellStyle name="ปกติ_Sheet1_sh115t4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indowProtection="1" showGridLines="0" showRowColHeaders="0" showZeros="0" showOutlineSymbols="0" defaultGridColor="0" zoomScaleSheetLayoutView="4" colorId="1" workbookViewId="0" topLeftCell="B361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6"/>
  <sheetViews>
    <sheetView windowProtection="1" view="pageBreakPreview" zoomScaleSheetLayoutView="100" workbookViewId="0" topLeftCell="A67">
      <selection activeCell="A91" sqref="A91"/>
    </sheetView>
  </sheetViews>
  <sheetFormatPr defaultColWidth="9.140625" defaultRowHeight="24" customHeight="1"/>
  <cols>
    <col min="1" max="1" width="2.57421875" style="3" customWidth="1"/>
    <col min="2" max="3" width="9.140625" style="3" customWidth="1"/>
    <col min="4" max="4" width="12.7109375" style="3" customWidth="1"/>
    <col min="5" max="5" width="19.421875" style="3" customWidth="1"/>
    <col min="6" max="6" width="0.85546875" style="3" customWidth="1"/>
    <col min="7" max="7" width="15.7109375" style="3" customWidth="1"/>
    <col min="8" max="8" width="0.71875" style="3" customWidth="1"/>
    <col min="9" max="9" width="15.421875" style="3" customWidth="1"/>
    <col min="10" max="10" width="0.85546875" style="3" customWidth="1"/>
    <col min="11" max="11" width="15.28125" style="3" customWidth="1"/>
    <col min="12" max="12" width="0.71875" style="3" customWidth="1"/>
    <col min="13" max="13" width="0.42578125" style="3" customWidth="1"/>
    <col min="14" max="14" width="0.13671875" style="3" customWidth="1"/>
    <col min="15" max="15" width="0.42578125" style="3" customWidth="1"/>
    <col min="16" max="16" width="0.2890625" style="3" customWidth="1"/>
    <col min="17" max="17" width="0.42578125" style="3" customWidth="1"/>
    <col min="18" max="18" width="0.5625" style="3" customWidth="1"/>
    <col min="19" max="19" width="0.2890625" style="3" customWidth="1"/>
    <col min="20" max="20" width="1.7109375" style="3" customWidth="1"/>
    <col min="21" max="16384" width="9.140625" style="3" customWidth="1"/>
  </cols>
  <sheetData>
    <row r="1" spans="1:11" ht="24" customHeight="1">
      <c r="A1" s="5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4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4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24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4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24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24" customHeight="1">
      <c r="A9" s="63" t="s">
        <v>40</v>
      </c>
      <c r="B9" s="63"/>
      <c r="C9" s="63"/>
      <c r="D9" s="63"/>
      <c r="E9" s="63"/>
      <c r="F9" s="63"/>
      <c r="G9" s="63"/>
      <c r="H9" s="63"/>
      <c r="I9" s="2"/>
      <c r="J9" s="2"/>
      <c r="K9" s="2"/>
    </row>
    <row r="10" spans="1:11" ht="24" customHeight="1">
      <c r="A10" s="63" t="s">
        <v>22</v>
      </c>
      <c r="B10" s="63"/>
      <c r="C10" s="63"/>
      <c r="D10" s="63"/>
      <c r="E10" s="63"/>
      <c r="F10" s="63"/>
      <c r="G10" s="63"/>
      <c r="H10" s="63"/>
      <c r="I10" s="2"/>
      <c r="J10" s="2"/>
      <c r="K10" s="2"/>
    </row>
    <row r="11" spans="1:11" ht="24" customHeight="1">
      <c r="A11" s="63" t="s">
        <v>147</v>
      </c>
      <c r="B11" s="63"/>
      <c r="C11" s="63"/>
      <c r="D11" s="63"/>
      <c r="E11" s="63"/>
      <c r="F11" s="63"/>
      <c r="G11" s="63"/>
      <c r="H11" s="63"/>
      <c r="I11" s="2"/>
      <c r="J11" s="2"/>
      <c r="K11" s="2"/>
    </row>
    <row r="15" spans="1:11" ht="24" customHeight="1">
      <c r="A15" s="63" t="str">
        <f>+A9</f>
        <v>บริษัท เชอร์วู้ด เคมิคอล จำกัด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11" ht="24" customHeight="1">
      <c r="A16" s="63" t="s">
        <v>16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ht="24" customHeight="1">
      <c r="A17" s="63" t="s">
        <v>147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1" ht="24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24" customHeight="1">
      <c r="A19" s="63" t="s">
        <v>17</v>
      </c>
      <c r="B19" s="63"/>
      <c r="C19" s="63"/>
      <c r="D19" s="63"/>
      <c r="E19" s="63"/>
      <c r="F19" s="7"/>
      <c r="G19" s="63" t="s">
        <v>34</v>
      </c>
      <c r="H19" s="63"/>
      <c r="I19" s="6" t="s">
        <v>149</v>
      </c>
      <c r="J19" s="7"/>
      <c r="K19" s="7"/>
    </row>
    <row r="20" spans="1:11" ht="24" customHeight="1">
      <c r="A20" s="5" t="s">
        <v>4</v>
      </c>
      <c r="B20" s="2"/>
      <c r="C20" s="2"/>
      <c r="D20" s="2"/>
      <c r="E20" s="2"/>
      <c r="F20" s="2"/>
      <c r="G20" s="2"/>
      <c r="H20" s="2"/>
      <c r="I20" s="2"/>
      <c r="J20" s="2"/>
      <c r="K20" s="7"/>
    </row>
    <row r="21" spans="2:11" ht="24" customHeight="1">
      <c r="B21" s="5" t="s">
        <v>184</v>
      </c>
      <c r="C21" s="2"/>
      <c r="D21" s="2"/>
      <c r="G21" s="62" t="s">
        <v>35</v>
      </c>
      <c r="H21" s="63"/>
      <c r="I21" s="8">
        <f>+I174</f>
        <v>16955886.99</v>
      </c>
      <c r="J21" s="2"/>
      <c r="K21" s="8">
        <f>+K174</f>
        <v>36995540.67</v>
      </c>
    </row>
    <row r="22" spans="2:11" ht="24" customHeight="1">
      <c r="B22" s="5" t="s">
        <v>108</v>
      </c>
      <c r="C22" s="2"/>
      <c r="D22" s="2"/>
      <c r="G22" s="62" t="s">
        <v>36</v>
      </c>
      <c r="H22" s="63"/>
      <c r="I22" s="8">
        <f>+I179</f>
        <v>81989687.74</v>
      </c>
      <c r="J22" s="2"/>
      <c r="K22" s="8">
        <f>+K179</f>
        <v>39601691.81</v>
      </c>
    </row>
    <row r="23" spans="2:11" ht="24" customHeight="1">
      <c r="B23" s="5" t="s">
        <v>109</v>
      </c>
      <c r="C23" s="2"/>
      <c r="D23" s="2"/>
      <c r="E23" s="2"/>
      <c r="F23" s="2"/>
      <c r="G23" s="62" t="s">
        <v>106</v>
      </c>
      <c r="H23" s="63"/>
      <c r="I23" s="8">
        <f>+I186</f>
        <v>60336121.91</v>
      </c>
      <c r="J23" s="2"/>
      <c r="K23" s="8">
        <f>+K186</f>
        <v>45070824.879999995</v>
      </c>
    </row>
    <row r="24" spans="2:11" ht="24" customHeight="1">
      <c r="B24" s="5" t="s">
        <v>5</v>
      </c>
      <c r="C24" s="2"/>
      <c r="D24" s="2"/>
      <c r="E24" s="2"/>
      <c r="F24" s="2"/>
      <c r="H24" s="2"/>
      <c r="I24" s="9">
        <v>2546301.78</v>
      </c>
      <c r="J24" s="2"/>
      <c r="K24" s="9">
        <v>196813.45</v>
      </c>
    </row>
    <row r="25" spans="2:11" ht="24" customHeight="1">
      <c r="B25" s="2"/>
      <c r="C25" s="5" t="s">
        <v>6</v>
      </c>
      <c r="D25" s="2"/>
      <c r="E25" s="2"/>
      <c r="F25" s="2"/>
      <c r="H25" s="2"/>
      <c r="I25" s="12">
        <f>SUM(I21:I24)</f>
        <v>161827998.42</v>
      </c>
      <c r="J25" s="2"/>
      <c r="K25" s="12">
        <f>SUM(K21:K24)</f>
        <v>121864870.81</v>
      </c>
    </row>
    <row r="26" spans="1:11" ht="24" customHeight="1">
      <c r="A26" s="5" t="s">
        <v>188</v>
      </c>
      <c r="B26" s="2"/>
      <c r="C26" s="5"/>
      <c r="D26" s="2"/>
      <c r="E26" s="2"/>
      <c r="F26" s="2"/>
      <c r="H26" s="2"/>
      <c r="I26" s="8"/>
      <c r="J26" s="2"/>
      <c r="K26" s="8"/>
    </row>
    <row r="27" spans="2:11" ht="24" customHeight="1">
      <c r="B27" s="5" t="s">
        <v>185</v>
      </c>
      <c r="C27" s="5"/>
      <c r="D27" s="2"/>
      <c r="E27" s="2"/>
      <c r="F27" s="2"/>
      <c r="G27" s="62" t="s">
        <v>107</v>
      </c>
      <c r="H27" s="63"/>
      <c r="I27" s="8">
        <f>+K223</f>
        <v>102713950.61000001</v>
      </c>
      <c r="J27" s="2"/>
      <c r="K27" s="8">
        <f>+E223</f>
        <v>103158798.02000001</v>
      </c>
    </row>
    <row r="28" spans="2:11" ht="24" customHeight="1">
      <c r="B28" s="3" t="s">
        <v>186</v>
      </c>
      <c r="C28" s="2"/>
      <c r="D28" s="2"/>
      <c r="E28" s="2"/>
      <c r="F28" s="2"/>
      <c r="H28" s="2"/>
      <c r="I28" s="8">
        <v>1737299.92</v>
      </c>
      <c r="J28" s="2"/>
      <c r="K28" s="8">
        <v>1737299.92</v>
      </c>
    </row>
    <row r="29" spans="2:11" ht="24" customHeight="1">
      <c r="B29" s="3" t="s">
        <v>189</v>
      </c>
      <c r="C29" s="2"/>
      <c r="D29" s="2"/>
      <c r="E29" s="2"/>
      <c r="F29" s="2"/>
      <c r="H29" s="2"/>
      <c r="I29" s="8">
        <v>207900</v>
      </c>
      <c r="J29" s="2"/>
      <c r="K29" s="8">
        <v>254154.54</v>
      </c>
    </row>
    <row r="30" spans="3:11" ht="24" customHeight="1">
      <c r="C30" s="5" t="s">
        <v>187</v>
      </c>
      <c r="D30" s="2"/>
      <c r="E30" s="2"/>
      <c r="F30" s="2"/>
      <c r="H30" s="2"/>
      <c r="I30" s="12">
        <f>SUM(I27:I29)</f>
        <v>104659150.53000002</v>
      </c>
      <c r="J30" s="2"/>
      <c r="K30" s="12">
        <f>SUM(K27:K29)</f>
        <v>105150252.48000002</v>
      </c>
    </row>
    <row r="31" spans="1:11" ht="24" customHeight="1" thickBot="1">
      <c r="A31" s="5" t="s">
        <v>7</v>
      </c>
      <c r="B31" s="2"/>
      <c r="C31" s="2"/>
      <c r="D31" s="2"/>
      <c r="E31" s="2"/>
      <c r="F31" s="2"/>
      <c r="G31" s="2"/>
      <c r="H31" s="2"/>
      <c r="I31" s="10">
        <f>SUM(I25:I29)</f>
        <v>266487148.95</v>
      </c>
      <c r="J31" s="2"/>
      <c r="K31" s="10">
        <f>SUM(K25:K29)</f>
        <v>227015123.29</v>
      </c>
    </row>
    <row r="32" spans="1:11" ht="24" customHeight="1" thickTop="1">
      <c r="A32" s="2"/>
      <c r="B32" s="2"/>
      <c r="C32" s="2"/>
      <c r="D32" s="2"/>
      <c r="E32" s="2"/>
      <c r="F32" s="2"/>
      <c r="G32" s="2"/>
      <c r="H32" s="2"/>
      <c r="I32" s="2"/>
      <c r="J32" s="2"/>
      <c r="K32" s="11"/>
    </row>
    <row r="33" spans="1:11" ht="24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24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24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24" customHeight="1">
      <c r="A36" s="5" t="s">
        <v>3</v>
      </c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24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24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24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 ht="24" customHeight="1">
      <c r="B40" s="5" t="s">
        <v>37</v>
      </c>
      <c r="C40" s="2"/>
      <c r="D40" s="2"/>
      <c r="E40" s="2"/>
      <c r="F40" s="2"/>
      <c r="G40" s="2"/>
      <c r="H40" s="2"/>
      <c r="I40" s="2"/>
      <c r="J40" s="2"/>
      <c r="K40" s="2"/>
    </row>
    <row r="41" spans="1:11" ht="24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2:11" ht="24" customHeight="1">
      <c r="B42" s="2"/>
      <c r="C42" s="5" t="s">
        <v>18</v>
      </c>
      <c r="D42" s="2"/>
      <c r="E42" s="2"/>
      <c r="F42" s="2"/>
      <c r="G42" s="2"/>
      <c r="H42" s="2"/>
      <c r="I42" s="2"/>
      <c r="J42" s="2"/>
      <c r="K42" s="2"/>
    </row>
    <row r="43" spans="1:11" ht="24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24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24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3:13" ht="24" customHeight="1">
      <c r="C46" s="5" t="s">
        <v>38</v>
      </c>
      <c r="D46" s="2"/>
      <c r="E46" s="2"/>
      <c r="F46" s="2"/>
      <c r="G46" s="1"/>
      <c r="H46" s="2"/>
      <c r="I46" s="1"/>
      <c r="J46" s="2"/>
      <c r="K46" s="1"/>
      <c r="L46" s="2"/>
      <c r="M46" s="1"/>
    </row>
    <row r="47" spans="1:13" ht="24" customHeight="1">
      <c r="A47" s="2"/>
      <c r="C47" s="2"/>
      <c r="D47" s="2" t="s">
        <v>39</v>
      </c>
      <c r="E47" s="2"/>
      <c r="F47" s="2"/>
      <c r="G47" s="1"/>
      <c r="H47" s="2"/>
      <c r="I47" s="1"/>
      <c r="J47" s="2"/>
      <c r="K47" s="1"/>
      <c r="L47" s="2"/>
      <c r="M47" s="1"/>
    </row>
    <row r="48" spans="1:11" ht="24" customHeight="1">
      <c r="A48" s="5" t="str">
        <f>+A9</f>
        <v>บริษัท เชอร์วู้ด เคมิคอล จำกัด</v>
      </c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24" customHeight="1">
      <c r="A49" s="61" t="s">
        <v>19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</row>
    <row r="50" spans="1:9" ht="24" customHeight="1">
      <c r="A50" s="64" t="s">
        <v>20</v>
      </c>
      <c r="B50" s="64"/>
      <c r="C50" s="64"/>
      <c r="D50" s="64"/>
      <c r="E50" s="64"/>
      <c r="F50" s="21"/>
      <c r="G50" s="63" t="s">
        <v>34</v>
      </c>
      <c r="H50" s="63"/>
      <c r="I50" s="6" t="s">
        <v>149</v>
      </c>
    </row>
    <row r="51" spans="1:11" ht="23.25" customHeight="1">
      <c r="A51" s="5" t="s">
        <v>8</v>
      </c>
      <c r="B51" s="2"/>
      <c r="C51" s="2"/>
      <c r="D51" s="2"/>
      <c r="E51" s="2"/>
      <c r="F51" s="2"/>
      <c r="G51" s="2"/>
      <c r="H51" s="2"/>
      <c r="I51" s="2"/>
      <c r="J51" s="2"/>
      <c r="K51" s="7"/>
    </row>
    <row r="52" spans="2:11" ht="23.25" customHeight="1">
      <c r="B52" s="5" t="s">
        <v>224</v>
      </c>
      <c r="C52" s="2"/>
      <c r="D52" s="2"/>
      <c r="E52" s="2"/>
      <c r="F52" s="2"/>
      <c r="G52" s="62" t="s">
        <v>113</v>
      </c>
      <c r="H52" s="63"/>
      <c r="I52" s="8">
        <f>+I237</f>
        <v>24429020.64</v>
      </c>
      <c r="J52" s="2"/>
      <c r="K52" s="8">
        <f>+K237</f>
        <v>13975041.12</v>
      </c>
    </row>
    <row r="53" spans="2:11" ht="23.25" customHeight="1">
      <c r="B53" s="5" t="s">
        <v>110</v>
      </c>
      <c r="C53" s="2"/>
      <c r="D53" s="2"/>
      <c r="E53" s="2"/>
      <c r="F53" s="2"/>
      <c r="G53" s="2"/>
      <c r="H53" s="2"/>
      <c r="I53" s="8">
        <v>70869232.48</v>
      </c>
      <c r="J53" s="2"/>
      <c r="K53" s="8">
        <v>77490417.74</v>
      </c>
    </row>
    <row r="54" spans="2:11" ht="23.25" customHeight="1">
      <c r="B54" s="5" t="s">
        <v>196</v>
      </c>
      <c r="C54" s="2"/>
      <c r="D54" s="2"/>
      <c r="E54" s="2"/>
      <c r="F54" s="2"/>
      <c r="G54" s="62" t="s">
        <v>114</v>
      </c>
      <c r="H54" s="63"/>
      <c r="I54" s="8">
        <f>+-I246</f>
        <v>6758000</v>
      </c>
      <c r="J54" s="2"/>
      <c r="K54" s="8">
        <f>+-K246</f>
        <v>21032000</v>
      </c>
    </row>
    <row r="55" spans="2:11" ht="23.25" customHeight="1">
      <c r="B55" s="5" t="s">
        <v>190</v>
      </c>
      <c r="C55" s="2"/>
      <c r="D55" s="2"/>
      <c r="E55" s="2"/>
      <c r="F55" s="2"/>
      <c r="G55" s="62" t="s">
        <v>197</v>
      </c>
      <c r="H55" s="63"/>
      <c r="I55" s="8">
        <v>20500000</v>
      </c>
      <c r="J55" s="2"/>
      <c r="K55" s="8">
        <v>0</v>
      </c>
    </row>
    <row r="56" spans="2:11" ht="23.25" customHeight="1">
      <c r="B56" s="5" t="s">
        <v>111</v>
      </c>
      <c r="C56" s="2"/>
      <c r="D56" s="2"/>
      <c r="E56" s="2"/>
      <c r="F56" s="2"/>
      <c r="G56" s="2"/>
      <c r="H56" s="2"/>
      <c r="I56" s="8">
        <v>14830142.44</v>
      </c>
      <c r="J56" s="2"/>
      <c r="K56" s="8">
        <v>6983334.74</v>
      </c>
    </row>
    <row r="57" spans="2:11" ht="23.25" customHeight="1">
      <c r="B57" s="5" t="s">
        <v>112</v>
      </c>
      <c r="C57" s="2"/>
      <c r="D57" s="2"/>
      <c r="E57" s="2"/>
      <c r="F57" s="2"/>
      <c r="G57" s="2"/>
      <c r="H57" s="2"/>
      <c r="I57" s="8">
        <v>0</v>
      </c>
      <c r="J57" s="2"/>
      <c r="K57" s="8">
        <v>24000000</v>
      </c>
    </row>
    <row r="58" spans="2:11" ht="23.25" customHeight="1">
      <c r="B58" s="5" t="s">
        <v>222</v>
      </c>
      <c r="C58" s="2"/>
      <c r="D58" s="2"/>
      <c r="E58" s="2"/>
      <c r="F58" s="2"/>
      <c r="G58" s="2"/>
      <c r="H58" s="2"/>
      <c r="I58" s="8">
        <v>8752120.18</v>
      </c>
      <c r="J58" s="2"/>
      <c r="K58" s="8">
        <v>2492389.9</v>
      </c>
    </row>
    <row r="59" spans="2:11" ht="23.25" customHeight="1">
      <c r="B59" s="5" t="s">
        <v>223</v>
      </c>
      <c r="C59" s="2"/>
      <c r="D59" s="2"/>
      <c r="E59" s="2"/>
      <c r="F59" s="2"/>
      <c r="G59" s="2"/>
      <c r="H59" s="2"/>
      <c r="I59" s="8">
        <v>6805633.94</v>
      </c>
      <c r="J59" s="2"/>
      <c r="K59" s="8">
        <v>3015855</v>
      </c>
    </row>
    <row r="60" spans="2:11" ht="23.25" customHeight="1">
      <c r="B60" s="5" t="s">
        <v>143</v>
      </c>
      <c r="C60" s="2"/>
      <c r="D60" s="2"/>
      <c r="E60" s="2"/>
      <c r="F60" s="2"/>
      <c r="G60" s="2"/>
      <c r="H60" s="2"/>
      <c r="I60" s="9">
        <v>3326416.61</v>
      </c>
      <c r="J60" s="2"/>
      <c r="K60" s="9">
        <v>6869086.05</v>
      </c>
    </row>
    <row r="61" spans="2:11" ht="23.25" customHeight="1">
      <c r="B61" s="2"/>
      <c r="C61" s="5" t="s">
        <v>9</v>
      </c>
      <c r="D61" s="2"/>
      <c r="E61" s="2"/>
      <c r="F61" s="2"/>
      <c r="G61" s="2"/>
      <c r="H61" s="2"/>
      <c r="I61" s="12">
        <f>SUM(I52:I60)</f>
        <v>156270566.29000002</v>
      </c>
      <c r="J61" s="2"/>
      <c r="K61" s="12">
        <f>SUM(K52:K60)</f>
        <v>155858124.55</v>
      </c>
    </row>
    <row r="62" spans="1:11" ht="23.25" customHeight="1">
      <c r="A62" s="5" t="s">
        <v>191</v>
      </c>
      <c r="B62" s="2"/>
      <c r="C62" s="5"/>
      <c r="D62" s="2"/>
      <c r="E62" s="2"/>
      <c r="F62" s="2"/>
      <c r="G62" s="2"/>
      <c r="H62" s="2"/>
      <c r="I62" s="8"/>
      <c r="J62" s="2"/>
      <c r="K62" s="8"/>
    </row>
    <row r="63" spans="2:11" ht="23.25" customHeight="1">
      <c r="B63" s="5" t="s">
        <v>192</v>
      </c>
      <c r="C63" s="2"/>
      <c r="D63" s="2"/>
      <c r="E63" s="2"/>
      <c r="F63" s="2"/>
      <c r="G63" s="62" t="s">
        <v>114</v>
      </c>
      <c r="H63" s="63"/>
      <c r="I63" s="8">
        <f>+I247</f>
        <v>0</v>
      </c>
      <c r="J63" s="2"/>
      <c r="K63" s="8">
        <f>+K247</f>
        <v>6758000</v>
      </c>
    </row>
    <row r="64" spans="2:11" ht="23.25" customHeight="1">
      <c r="B64" s="5"/>
      <c r="C64" s="5" t="s">
        <v>193</v>
      </c>
      <c r="D64" s="2"/>
      <c r="E64" s="2"/>
      <c r="F64" s="2"/>
      <c r="G64" s="32"/>
      <c r="H64" s="7"/>
      <c r="I64" s="12">
        <f>SUM(I63)</f>
        <v>0</v>
      </c>
      <c r="J64" s="2"/>
      <c r="K64" s="12">
        <f>SUM(K63)</f>
        <v>6758000</v>
      </c>
    </row>
    <row r="65" spans="1:11" ht="23.25" customHeight="1">
      <c r="A65" s="2"/>
      <c r="C65" s="5" t="s">
        <v>194</v>
      </c>
      <c r="D65" s="2"/>
      <c r="E65" s="2"/>
      <c r="F65" s="2"/>
      <c r="G65" s="2"/>
      <c r="H65" s="2"/>
      <c r="I65" s="12">
        <f>SUM(I61:I63)</f>
        <v>156270566.29000002</v>
      </c>
      <c r="J65" s="2"/>
      <c r="K65" s="12">
        <f>SUM(K61:K63)</f>
        <v>162616124.55</v>
      </c>
    </row>
    <row r="66" spans="1:11" ht="23.25" customHeight="1">
      <c r="A66" s="5" t="s">
        <v>10</v>
      </c>
      <c r="B66" s="2"/>
      <c r="C66" s="2"/>
      <c r="D66" s="2"/>
      <c r="E66" s="2"/>
      <c r="F66" s="2"/>
      <c r="G66" s="2"/>
      <c r="H66" s="2"/>
      <c r="I66" s="5" t="s">
        <v>11</v>
      </c>
      <c r="J66" s="2"/>
      <c r="K66" s="5" t="s">
        <v>11</v>
      </c>
    </row>
    <row r="67" spans="2:11" ht="23.25" customHeight="1">
      <c r="B67" s="5" t="s">
        <v>12</v>
      </c>
      <c r="C67" s="2"/>
      <c r="D67" s="2"/>
      <c r="E67" s="2"/>
      <c r="F67" s="2"/>
      <c r="G67" s="2"/>
      <c r="H67" s="2"/>
      <c r="I67" s="2"/>
      <c r="J67" s="2"/>
      <c r="K67" s="2"/>
    </row>
    <row r="68" spans="2:11" ht="23.25" customHeight="1">
      <c r="B68" s="5" t="s">
        <v>23</v>
      </c>
      <c r="C68" s="2"/>
      <c r="D68" s="2"/>
      <c r="E68" s="2"/>
      <c r="F68" s="2"/>
      <c r="G68" s="2"/>
      <c r="H68" s="2"/>
      <c r="I68" s="2"/>
      <c r="J68" s="2"/>
      <c r="K68" s="2"/>
    </row>
    <row r="69" spans="2:10" ht="23.25" customHeight="1" thickBot="1">
      <c r="B69" s="5" t="s">
        <v>199</v>
      </c>
      <c r="C69" s="2"/>
      <c r="D69" s="2"/>
      <c r="E69" s="2"/>
      <c r="F69" s="2"/>
      <c r="G69" s="2"/>
      <c r="H69" s="2"/>
      <c r="I69" s="13">
        <v>60000000</v>
      </c>
      <c r="J69" s="2"/>
    </row>
    <row r="70" spans="2:11" ht="23.25" customHeight="1" thickBot="1" thickTop="1">
      <c r="B70" s="5" t="s">
        <v>115</v>
      </c>
      <c r="C70" s="2"/>
      <c r="D70" s="2"/>
      <c r="E70" s="2"/>
      <c r="F70" s="2"/>
      <c r="G70" s="2"/>
      <c r="H70" s="2"/>
      <c r="I70" s="15"/>
      <c r="J70" s="2"/>
      <c r="K70" s="13">
        <v>30000000</v>
      </c>
    </row>
    <row r="71" spans="2:11" ht="23.25" customHeight="1" thickTop="1">
      <c r="B71" s="5" t="s">
        <v>198</v>
      </c>
      <c r="C71" s="2"/>
      <c r="D71" s="2"/>
      <c r="E71" s="2"/>
      <c r="F71" s="2"/>
      <c r="G71" s="2"/>
      <c r="H71" s="2"/>
      <c r="I71" s="2"/>
      <c r="J71" s="2"/>
      <c r="K71" s="2"/>
    </row>
    <row r="72" spans="2:10" ht="23.25" customHeight="1">
      <c r="B72" s="5" t="s">
        <v>200</v>
      </c>
      <c r="C72" s="2"/>
      <c r="D72" s="2"/>
      <c r="E72" s="2"/>
      <c r="F72" s="2"/>
      <c r="G72" s="2"/>
      <c r="H72" s="2"/>
      <c r="I72" s="15">
        <v>60000000</v>
      </c>
      <c r="J72" s="2"/>
    </row>
    <row r="73" spans="2:11" ht="23.25" customHeight="1">
      <c r="B73" s="5" t="s">
        <v>116</v>
      </c>
      <c r="C73" s="2"/>
      <c r="D73" s="2"/>
      <c r="E73" s="2"/>
      <c r="F73" s="2"/>
      <c r="G73" s="2"/>
      <c r="H73" s="2"/>
      <c r="I73" s="8"/>
      <c r="J73" s="2"/>
      <c r="K73" s="8">
        <v>30000000</v>
      </c>
    </row>
    <row r="74" spans="2:11" ht="23.25" customHeight="1">
      <c r="B74" s="5" t="s">
        <v>117</v>
      </c>
      <c r="C74" s="2"/>
      <c r="D74" s="2"/>
      <c r="E74" s="2"/>
      <c r="F74" s="2"/>
      <c r="G74" s="2"/>
      <c r="H74" s="2"/>
      <c r="I74" s="15"/>
      <c r="J74" s="2"/>
      <c r="K74" s="15"/>
    </row>
    <row r="75" spans="2:11" ht="23.25" customHeight="1">
      <c r="B75" s="5" t="s">
        <v>118</v>
      </c>
      <c r="C75" s="2"/>
      <c r="D75" s="2"/>
      <c r="E75" s="2"/>
      <c r="F75" s="2"/>
      <c r="G75" s="2"/>
      <c r="H75" s="2"/>
      <c r="I75" s="15"/>
      <c r="J75" s="16"/>
      <c r="K75" s="15"/>
    </row>
    <row r="76" spans="2:11" ht="23.25" customHeight="1">
      <c r="B76" s="5" t="s">
        <v>119</v>
      </c>
      <c r="C76" s="2"/>
      <c r="D76" s="2"/>
      <c r="E76" s="2"/>
      <c r="F76" s="2"/>
      <c r="G76" s="2"/>
      <c r="H76" s="2"/>
      <c r="I76" s="15">
        <v>6000000</v>
      </c>
      <c r="J76" s="2"/>
      <c r="K76" s="15">
        <v>3000000</v>
      </c>
    </row>
    <row r="77" spans="2:11" ht="23.25" customHeight="1">
      <c r="B77" s="5" t="s">
        <v>120</v>
      </c>
      <c r="C77" s="2"/>
      <c r="D77" s="2"/>
      <c r="E77" s="2"/>
      <c r="F77" s="2"/>
      <c r="G77" s="2"/>
      <c r="H77" s="2"/>
      <c r="I77" s="15">
        <f>+ส่วนเปลี่ยนแปลง!K19</f>
        <v>44216582.65999998</v>
      </c>
      <c r="J77" s="2"/>
      <c r="K77" s="15">
        <f>+ส่วนเปลี่ยนแปลง!K14</f>
        <v>31398998.739999935</v>
      </c>
    </row>
    <row r="78" spans="3:11" ht="23.25" customHeight="1">
      <c r="C78" s="5" t="s">
        <v>195</v>
      </c>
      <c r="D78" s="2"/>
      <c r="E78" s="2"/>
      <c r="F78" s="2"/>
      <c r="G78" s="2"/>
      <c r="H78" s="2"/>
      <c r="I78" s="12">
        <f>SUM(I72:I77)</f>
        <v>110216582.65999998</v>
      </c>
      <c r="J78" s="2"/>
      <c r="K78" s="12">
        <f>SUM(K73:K77)</f>
        <v>64398998.739999935</v>
      </c>
    </row>
    <row r="79" spans="1:11" ht="23.25" customHeight="1" thickBot="1">
      <c r="A79" s="5" t="s">
        <v>13</v>
      </c>
      <c r="B79" s="2"/>
      <c r="C79" s="2"/>
      <c r="D79" s="2"/>
      <c r="E79" s="2"/>
      <c r="F79" s="2"/>
      <c r="G79" s="2"/>
      <c r="H79" s="2"/>
      <c r="I79" s="10">
        <f>+I65+I78</f>
        <v>266487148.95</v>
      </c>
      <c r="J79" s="2"/>
      <c r="K79" s="10">
        <f>+K65+K78</f>
        <v>227015123.28999996</v>
      </c>
    </row>
    <row r="80" spans="1:11" ht="18" customHeight="1" thickTop="1">
      <c r="A80" s="2"/>
      <c r="B80" s="2"/>
      <c r="C80" s="2"/>
      <c r="D80" s="2"/>
      <c r="E80" s="2"/>
      <c r="F80" s="2"/>
      <c r="G80" s="2"/>
      <c r="H80" s="2"/>
      <c r="I80" s="11"/>
      <c r="J80" s="2"/>
      <c r="K80" s="11"/>
    </row>
    <row r="81" spans="1:11" ht="24" customHeight="1">
      <c r="A81" s="5" t="s">
        <v>3</v>
      </c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ht="13.5" customHeight="1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24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3:13" ht="24" customHeight="1">
      <c r="C84" s="5" t="s">
        <v>38</v>
      </c>
      <c r="D84" s="2"/>
      <c r="E84" s="2"/>
      <c r="F84" s="2"/>
      <c r="G84" s="1"/>
      <c r="H84" s="2"/>
      <c r="I84" s="1"/>
      <c r="J84" s="2"/>
      <c r="K84" s="1"/>
      <c r="L84" s="2"/>
      <c r="M84" s="1"/>
    </row>
    <row r="85" spans="1:13" ht="24" customHeight="1">
      <c r="A85" s="2"/>
      <c r="C85" s="2"/>
      <c r="D85" s="2" t="s">
        <v>39</v>
      </c>
      <c r="E85" s="2"/>
      <c r="F85" s="2"/>
      <c r="G85" s="1"/>
      <c r="H85" s="2"/>
      <c r="I85" s="1"/>
      <c r="J85" s="2"/>
      <c r="K85" s="1"/>
      <c r="L85" s="2"/>
      <c r="M85" s="1"/>
    </row>
    <row r="86" spans="1:11" ht="24" customHeight="1">
      <c r="A86" s="63" t="str">
        <f>+A9</f>
        <v>บริษัท เชอร์วู้ด เคมิคอล จำกัด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</row>
    <row r="87" spans="1:11" ht="24" customHeight="1">
      <c r="A87" s="63" t="s">
        <v>24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</row>
    <row r="88" spans="1:11" ht="24" customHeight="1">
      <c r="A88" s="63" t="s">
        <v>148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</row>
    <row r="89" spans="1:11" ht="24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ht="24" customHeight="1">
      <c r="A90" s="2"/>
      <c r="B90" s="2"/>
      <c r="C90" s="2"/>
      <c r="D90" s="2"/>
      <c r="E90" s="2"/>
      <c r="F90" s="2"/>
      <c r="G90" s="2"/>
      <c r="H90" s="2"/>
      <c r="I90" s="6" t="s">
        <v>149</v>
      </c>
      <c r="J90" s="2"/>
      <c r="K90" s="7"/>
    </row>
    <row r="91" spans="1:11" ht="24" customHeight="1">
      <c r="A91" s="5" t="s">
        <v>29</v>
      </c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24" customHeight="1">
      <c r="A92" s="2"/>
      <c r="B92" s="5" t="s">
        <v>97</v>
      </c>
      <c r="C92" s="2"/>
      <c r="D92" s="2"/>
      <c r="E92" s="2"/>
      <c r="F92" s="2"/>
      <c r="G92" s="2"/>
      <c r="H92" s="2"/>
      <c r="I92" s="8">
        <v>386910625.23</v>
      </c>
      <c r="J92" s="2"/>
      <c r="K92" s="8">
        <v>349972265.2</v>
      </c>
    </row>
    <row r="93" spans="1:11" ht="24" customHeight="1">
      <c r="A93" s="2"/>
      <c r="B93" s="5" t="s">
        <v>98</v>
      </c>
      <c r="C93" s="2"/>
      <c r="D93" s="2"/>
      <c r="E93" s="2"/>
      <c r="F93" s="2"/>
      <c r="G93" s="2"/>
      <c r="H93" s="2"/>
      <c r="I93" s="8">
        <v>534938.87</v>
      </c>
      <c r="J93" s="2"/>
      <c r="K93" s="8">
        <v>52396.59</v>
      </c>
    </row>
    <row r="94" spans="1:11" ht="24" customHeight="1">
      <c r="A94" s="2"/>
      <c r="B94" s="2"/>
      <c r="C94" s="5" t="s">
        <v>1</v>
      </c>
      <c r="D94" s="2"/>
      <c r="E94" s="2"/>
      <c r="F94" s="2"/>
      <c r="G94" s="2"/>
      <c r="H94" s="2"/>
      <c r="I94" s="12">
        <f>SUM(I92:I93)</f>
        <v>387445564.1</v>
      </c>
      <c r="J94" s="2"/>
      <c r="K94" s="12">
        <f>SUM(K92:K93)</f>
        <v>350024661.78999996</v>
      </c>
    </row>
    <row r="95" spans="1:11" ht="24" customHeight="1">
      <c r="A95" s="5" t="s">
        <v>30</v>
      </c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24" customHeight="1">
      <c r="A96" s="5"/>
      <c r="B96" s="5" t="s">
        <v>99</v>
      </c>
      <c r="C96" s="2"/>
      <c r="D96" s="2"/>
      <c r="E96" s="2"/>
      <c r="F96" s="2"/>
      <c r="G96" s="2"/>
      <c r="H96" s="2"/>
      <c r="I96" s="2">
        <v>247150257.44</v>
      </c>
      <c r="J96" s="2"/>
      <c r="K96" s="2">
        <v>233286895.12</v>
      </c>
    </row>
    <row r="97" spans="1:11" ht="24" customHeight="1">
      <c r="A97" s="2"/>
      <c r="B97" s="5" t="s">
        <v>27</v>
      </c>
      <c r="C97" s="2"/>
      <c r="D97" s="2"/>
      <c r="E97" s="2"/>
      <c r="F97" s="2"/>
      <c r="G97" s="2"/>
      <c r="H97" s="2"/>
      <c r="I97" s="8">
        <v>62391337.7</v>
      </c>
      <c r="J97" s="2"/>
      <c r="K97" s="8">
        <v>72348728.23</v>
      </c>
    </row>
    <row r="98" spans="1:11" ht="24" customHeight="1">
      <c r="A98" s="2"/>
      <c r="B98" s="2"/>
      <c r="C98" s="5" t="s">
        <v>2</v>
      </c>
      <c r="D98" s="2"/>
      <c r="E98" s="2"/>
      <c r="F98" s="2"/>
      <c r="G98" s="2"/>
      <c r="H98" s="2"/>
      <c r="I98" s="12">
        <f>SUM(I96:I97)</f>
        <v>309541595.14</v>
      </c>
      <c r="J98" s="2"/>
      <c r="K98" s="12">
        <f>SUM(K96:K97)</f>
        <v>305635623.35</v>
      </c>
    </row>
    <row r="99" spans="1:11" ht="24" customHeight="1">
      <c r="A99" s="5" t="s">
        <v>144</v>
      </c>
      <c r="B99" s="2"/>
      <c r="C99" s="5"/>
      <c r="D99" s="2"/>
      <c r="E99" s="2"/>
      <c r="F99" s="2"/>
      <c r="G99" s="2"/>
      <c r="H99" s="2"/>
      <c r="I99" s="14">
        <f>+I94-I98</f>
        <v>77903968.96000004</v>
      </c>
      <c r="J99" s="2"/>
      <c r="K99" s="14">
        <f>+K94-K98</f>
        <v>44389038.43999994</v>
      </c>
    </row>
    <row r="100" spans="1:11" ht="24" customHeight="1">
      <c r="A100" s="2" t="s">
        <v>32</v>
      </c>
      <c r="B100" s="2"/>
      <c r="C100" s="5"/>
      <c r="D100" s="2"/>
      <c r="E100" s="2"/>
      <c r="F100" s="2"/>
      <c r="G100" s="2"/>
      <c r="H100" s="2"/>
      <c r="I100" s="56">
        <v>-4041242.6</v>
      </c>
      <c r="J100" s="57"/>
      <c r="K100" s="56">
        <v>-4136053.32</v>
      </c>
    </row>
    <row r="101" spans="1:11" ht="24" customHeight="1">
      <c r="A101" s="2" t="s">
        <v>100</v>
      </c>
      <c r="B101" s="2"/>
      <c r="C101" s="5"/>
      <c r="D101" s="2"/>
      <c r="E101" s="2"/>
      <c r="F101" s="2"/>
      <c r="G101" s="2"/>
      <c r="H101" s="2"/>
      <c r="I101" s="56">
        <v>-22045142.44</v>
      </c>
      <c r="J101" s="57"/>
      <c r="K101" s="56">
        <v>-11983334.74</v>
      </c>
    </row>
    <row r="102" spans="1:11" ht="24" customHeight="1" thickBot="1">
      <c r="A102" s="5" t="s">
        <v>101</v>
      </c>
      <c r="B102" s="2"/>
      <c r="C102" s="2"/>
      <c r="D102" s="2"/>
      <c r="E102" s="2"/>
      <c r="F102" s="2"/>
      <c r="G102" s="2"/>
      <c r="H102" s="2"/>
      <c r="I102" s="10">
        <f>SUM(I99:I101)</f>
        <v>51817583.92000005</v>
      </c>
      <c r="J102" s="2"/>
      <c r="K102" s="10">
        <f>SUM(K99:K101)</f>
        <v>28269650.379999936</v>
      </c>
    </row>
    <row r="103" spans="1:8" ht="24" customHeight="1" thickTop="1">
      <c r="A103" s="5" t="s">
        <v>31</v>
      </c>
      <c r="B103" s="2"/>
      <c r="C103" s="2"/>
      <c r="D103" s="2"/>
      <c r="E103" s="2"/>
      <c r="F103" s="2"/>
      <c r="G103" s="2"/>
      <c r="H103" s="2"/>
    </row>
    <row r="104" spans="1:11" ht="24" customHeight="1">
      <c r="A104" s="2"/>
      <c r="B104" s="5" t="s">
        <v>102</v>
      </c>
      <c r="C104" s="2"/>
      <c r="D104" s="2"/>
      <c r="E104" s="2"/>
      <c r="F104" s="2"/>
      <c r="G104" s="2"/>
      <c r="H104" s="2"/>
      <c r="I104" s="8">
        <v>86.36</v>
      </c>
      <c r="J104" s="2"/>
      <c r="K104" s="8">
        <f>+K102/300000</f>
        <v>94.23216793333312</v>
      </c>
    </row>
    <row r="105" spans="1:11" ht="24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24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24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24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24" customHeight="1">
      <c r="A109" s="5" t="s">
        <v>3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24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24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24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24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24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24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24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24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24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3:13" ht="24" customHeight="1">
      <c r="C119" s="5" t="s">
        <v>38</v>
      </c>
      <c r="D119" s="2"/>
      <c r="E119" s="2"/>
      <c r="F119" s="2"/>
      <c r="G119" s="1"/>
      <c r="H119" s="2"/>
      <c r="I119" s="1"/>
      <c r="J119" s="2"/>
      <c r="K119" s="1"/>
      <c r="L119" s="2"/>
      <c r="M119" s="1"/>
    </row>
    <row r="120" spans="1:13" ht="24" customHeight="1">
      <c r="A120" s="2"/>
      <c r="C120" s="2"/>
      <c r="D120" s="2" t="s">
        <v>39</v>
      </c>
      <c r="E120" s="2"/>
      <c r="F120" s="2"/>
      <c r="G120" s="1"/>
      <c r="H120" s="2"/>
      <c r="I120" s="1"/>
      <c r="J120" s="2"/>
      <c r="K120" s="1"/>
      <c r="L120" s="2"/>
      <c r="M120" s="1"/>
    </row>
    <row r="121" spans="1:11" ht="24" customHeight="1">
      <c r="A121" s="63" t="str">
        <f>+A9</f>
        <v>บริษัท เชอร์วู้ด เคมิคอล จำกัด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</row>
    <row r="122" spans="1:11" ht="24" customHeight="1">
      <c r="A122" s="63" t="s">
        <v>21</v>
      </c>
      <c r="B122" s="63"/>
      <c r="C122" s="63"/>
      <c r="D122" s="63"/>
      <c r="E122" s="63"/>
      <c r="F122" s="63"/>
      <c r="G122" s="63"/>
      <c r="H122" s="63"/>
      <c r="I122" s="63"/>
      <c r="J122" s="63"/>
      <c r="K122" s="63"/>
    </row>
    <row r="123" spans="1:11" ht="24" customHeight="1">
      <c r="A123" s="63" t="s">
        <v>147</v>
      </c>
      <c r="B123" s="63"/>
      <c r="C123" s="63"/>
      <c r="D123" s="63"/>
      <c r="E123" s="63"/>
      <c r="F123" s="63"/>
      <c r="G123" s="63"/>
      <c r="H123" s="63"/>
      <c r="I123" s="63"/>
      <c r="J123" s="63"/>
      <c r="K123" s="63"/>
    </row>
    <row r="124" spans="1:11" ht="24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3" s="18" customFormat="1" ht="23.25" customHeight="1">
      <c r="A125" s="17" t="s">
        <v>33</v>
      </c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</row>
    <row r="126" spans="1:12" ht="23.25" customHeight="1">
      <c r="A126" s="2"/>
      <c r="B126" s="3" t="s">
        <v>204</v>
      </c>
      <c r="C126" s="4"/>
      <c r="D126" s="4"/>
      <c r="E126" s="4"/>
      <c r="F126" s="33"/>
      <c r="G126" s="4"/>
      <c r="H126" s="33"/>
      <c r="I126" s="4"/>
      <c r="J126" s="33"/>
      <c r="K126" s="4"/>
      <c r="L126" s="33"/>
    </row>
    <row r="127" spans="1:12" ht="23.25" customHeight="1">
      <c r="A127" s="2"/>
      <c r="B127" s="3" t="s">
        <v>205</v>
      </c>
      <c r="C127" s="4"/>
      <c r="D127" s="4"/>
      <c r="E127" s="4"/>
      <c r="F127" s="33"/>
      <c r="G127" s="4"/>
      <c r="H127" s="33"/>
      <c r="I127" s="4"/>
      <c r="J127" s="33"/>
      <c r="K127" s="4"/>
      <c r="L127" s="33"/>
    </row>
    <row r="128" spans="1:12" ht="23.25" customHeight="1">
      <c r="A128" s="2"/>
      <c r="B128" s="3" t="s">
        <v>206</v>
      </c>
      <c r="C128" s="4"/>
      <c r="D128" s="4"/>
      <c r="E128" s="4"/>
      <c r="F128" s="33"/>
      <c r="G128" s="4"/>
      <c r="H128" s="33"/>
      <c r="I128" s="4"/>
      <c r="J128" s="33"/>
      <c r="K128" s="4"/>
      <c r="L128" s="33"/>
    </row>
    <row r="129" spans="2:13" s="18" customFormat="1" ht="23.25" customHeight="1">
      <c r="B129" s="18" t="s">
        <v>207</v>
      </c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2:13" s="18" customFormat="1" ht="23.25" customHeight="1">
      <c r="B130" s="58" t="s">
        <v>208</v>
      </c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1:12" s="18" customFormat="1" ht="23.25" customHeight="1">
      <c r="A131" s="17"/>
      <c r="B131" s="18" t="s">
        <v>209</v>
      </c>
      <c r="C131" s="58"/>
      <c r="D131" s="58"/>
      <c r="E131" s="58"/>
      <c r="F131" s="59"/>
      <c r="G131" s="58"/>
      <c r="H131" s="59"/>
      <c r="I131" s="58"/>
      <c r="J131" s="59"/>
      <c r="K131" s="58"/>
      <c r="L131" s="59"/>
    </row>
    <row r="132" spans="1:12" s="18" customFormat="1" ht="23.25" customHeight="1">
      <c r="A132" s="17"/>
      <c r="B132" s="58" t="s">
        <v>210</v>
      </c>
      <c r="C132" s="58"/>
      <c r="D132" s="58"/>
      <c r="E132" s="58"/>
      <c r="F132" s="59"/>
      <c r="G132" s="58"/>
      <c r="H132" s="59"/>
      <c r="I132" s="58"/>
      <c r="J132" s="59"/>
      <c r="K132" s="58"/>
      <c r="L132" s="59"/>
    </row>
    <row r="133" spans="1:12" s="18" customFormat="1" ht="23.25" customHeight="1">
      <c r="A133" s="17"/>
      <c r="C133" s="58" t="s">
        <v>150</v>
      </c>
      <c r="D133" s="58"/>
      <c r="E133" s="58"/>
      <c r="F133" s="59"/>
      <c r="G133" s="58"/>
      <c r="H133" s="59"/>
      <c r="I133" s="58"/>
      <c r="J133" s="59"/>
      <c r="K133" s="58"/>
      <c r="L133" s="59"/>
    </row>
    <row r="134" spans="1:12" s="18" customFormat="1" ht="23.25" customHeight="1">
      <c r="A134" s="17"/>
      <c r="C134" s="58" t="s">
        <v>151</v>
      </c>
      <c r="D134" s="58"/>
      <c r="E134" s="58"/>
      <c r="F134" s="59"/>
      <c r="G134" s="58"/>
      <c r="H134" s="59"/>
      <c r="I134" s="58"/>
      <c r="J134" s="59"/>
      <c r="K134" s="58"/>
      <c r="L134" s="59"/>
    </row>
    <row r="135" spans="1:12" s="18" customFormat="1" ht="23.25" customHeight="1">
      <c r="A135" s="17"/>
      <c r="B135" s="18" t="s">
        <v>211</v>
      </c>
      <c r="C135" s="58" t="s">
        <v>212</v>
      </c>
      <c r="D135" s="58"/>
      <c r="E135" s="58"/>
      <c r="F135" s="59"/>
      <c r="G135" s="58"/>
      <c r="H135" s="59"/>
      <c r="I135" s="58"/>
      <c r="J135" s="59"/>
      <c r="K135" s="58"/>
      <c r="L135" s="59"/>
    </row>
    <row r="136" spans="2:13" s="18" customFormat="1" ht="13.5" customHeight="1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</row>
    <row r="137" s="18" customFormat="1" ht="23.25" customHeight="1">
      <c r="A137" s="18" t="s">
        <v>213</v>
      </c>
    </row>
    <row r="138" s="18" customFormat="1" ht="23.25" customHeight="1">
      <c r="B138" s="18" t="s">
        <v>214</v>
      </c>
    </row>
    <row r="139" s="18" customFormat="1" ht="23.25" customHeight="1">
      <c r="B139" s="18" t="s">
        <v>216</v>
      </c>
    </row>
    <row r="140" s="18" customFormat="1" ht="23.25" customHeight="1">
      <c r="B140" s="18" t="s">
        <v>215</v>
      </c>
    </row>
    <row r="141" spans="1:11" ht="24" customHeight="1">
      <c r="A141" s="2"/>
      <c r="B141" s="5" t="s">
        <v>42</v>
      </c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24" customHeight="1">
      <c r="A142" s="2"/>
      <c r="B142" s="6" t="s">
        <v>220</v>
      </c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24" customHeight="1">
      <c r="A143" s="2"/>
      <c r="B143" s="6" t="s">
        <v>217</v>
      </c>
      <c r="C143" s="6"/>
      <c r="D143" s="6"/>
      <c r="E143" s="6"/>
      <c r="F143" s="6"/>
      <c r="G143" s="6"/>
      <c r="H143" s="6"/>
      <c r="I143" s="6"/>
      <c r="J143" s="6"/>
      <c r="K143" s="6"/>
    </row>
    <row r="144" spans="2:13" ht="24" customHeight="1">
      <c r="B144" s="5" t="s">
        <v>41</v>
      </c>
      <c r="C144" s="2"/>
      <c r="D144" s="2"/>
      <c r="E144" s="2"/>
      <c r="F144" s="2"/>
      <c r="G144" s="2"/>
      <c r="K144" s="2"/>
      <c r="L144" s="2"/>
      <c r="M144" s="2"/>
    </row>
    <row r="145" spans="1:13" ht="24" customHeight="1">
      <c r="A145" s="2"/>
      <c r="B145" s="6" t="s">
        <v>219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2:13" ht="24" customHeight="1">
      <c r="B146" s="6" t="s">
        <v>218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2:13" ht="24" customHeight="1">
      <c r="B147" s="5" t="s">
        <v>47</v>
      </c>
      <c r="C147" s="2"/>
      <c r="D147" s="2"/>
      <c r="E147" s="2"/>
      <c r="F147" s="2"/>
      <c r="G147" s="2"/>
      <c r="K147" s="2"/>
      <c r="L147" s="2"/>
      <c r="M147" s="2"/>
    </row>
    <row r="148" spans="2:13" ht="24" customHeight="1">
      <c r="B148" s="5" t="s">
        <v>85</v>
      </c>
      <c r="C148" s="2"/>
      <c r="D148" s="2"/>
      <c r="E148" s="2"/>
      <c r="F148" s="2"/>
      <c r="G148" s="2"/>
      <c r="K148" s="2"/>
      <c r="L148" s="2"/>
      <c r="M148" s="2"/>
    </row>
    <row r="149" spans="2:13" ht="24" customHeight="1">
      <c r="B149" s="5" t="s">
        <v>86</v>
      </c>
      <c r="C149" s="2"/>
      <c r="D149" s="2"/>
      <c r="E149" s="2"/>
      <c r="F149" s="2"/>
      <c r="G149" s="2"/>
      <c r="K149" s="2"/>
      <c r="L149" s="2"/>
      <c r="M149" s="2"/>
    </row>
    <row r="150" spans="2:13" ht="24" customHeight="1">
      <c r="B150" s="5"/>
      <c r="D150" s="2" t="s">
        <v>48</v>
      </c>
      <c r="E150" s="2"/>
      <c r="F150" s="2"/>
      <c r="G150" s="2"/>
      <c r="I150" s="23" t="s">
        <v>43</v>
      </c>
      <c r="L150" s="2"/>
      <c r="M150" s="2"/>
    </row>
    <row r="151" spans="2:13" ht="24" customHeight="1">
      <c r="B151" s="5"/>
      <c r="D151" s="2" t="s">
        <v>44</v>
      </c>
      <c r="E151" s="2"/>
      <c r="F151" s="2"/>
      <c r="G151" s="2"/>
      <c r="I151" s="23" t="s">
        <v>45</v>
      </c>
      <c r="L151" s="2"/>
      <c r="M151" s="2"/>
    </row>
    <row r="152" spans="2:13" ht="24" customHeight="1">
      <c r="B152" s="5"/>
      <c r="D152" s="2" t="s">
        <v>128</v>
      </c>
      <c r="E152" s="2"/>
      <c r="F152" s="2"/>
      <c r="G152" s="2"/>
      <c r="I152" s="23" t="s">
        <v>45</v>
      </c>
      <c r="L152" s="2"/>
      <c r="M152" s="2"/>
    </row>
    <row r="153" spans="1:13" ht="24" customHeight="1">
      <c r="A153" s="2"/>
      <c r="B153" s="6"/>
      <c r="D153" s="6" t="s">
        <v>46</v>
      </c>
      <c r="E153" s="6"/>
      <c r="F153" s="6"/>
      <c r="G153" s="6"/>
      <c r="I153" s="23" t="s">
        <v>45</v>
      </c>
      <c r="L153" s="6"/>
      <c r="M153" s="6"/>
    </row>
    <row r="154" spans="1:13" ht="24" customHeight="1">
      <c r="A154" s="2"/>
      <c r="B154" s="6"/>
      <c r="D154" s="6"/>
      <c r="E154" s="6"/>
      <c r="F154" s="6"/>
      <c r="G154" s="6"/>
      <c r="I154" s="23"/>
      <c r="L154" s="6"/>
      <c r="M154" s="6"/>
    </row>
    <row r="155" spans="1:13" ht="24" customHeight="1">
      <c r="A155" s="2"/>
      <c r="B155" s="6"/>
      <c r="D155" s="6"/>
      <c r="E155" s="6"/>
      <c r="F155" s="6"/>
      <c r="G155" s="6"/>
      <c r="I155" s="23"/>
      <c r="L155" s="6"/>
      <c r="M155" s="6"/>
    </row>
    <row r="156" spans="3:13" ht="24" customHeight="1">
      <c r="C156" s="5" t="s">
        <v>38</v>
      </c>
      <c r="D156" s="2"/>
      <c r="E156" s="2"/>
      <c r="F156" s="2"/>
      <c r="G156" s="1"/>
      <c r="H156" s="2"/>
      <c r="I156" s="1"/>
      <c r="J156" s="2"/>
      <c r="K156" s="1"/>
      <c r="L156" s="2"/>
      <c r="M156" s="1"/>
    </row>
    <row r="157" spans="1:13" ht="24" customHeight="1">
      <c r="A157" s="2"/>
      <c r="C157" s="2"/>
      <c r="D157" s="2" t="s">
        <v>39</v>
      </c>
      <c r="E157" s="2"/>
      <c r="F157" s="2"/>
      <c r="G157" s="1"/>
      <c r="H157" s="2"/>
      <c r="I157" s="1"/>
      <c r="J157" s="2"/>
      <c r="K157" s="1"/>
      <c r="L157" s="2"/>
      <c r="M157" s="1"/>
    </row>
    <row r="158" spans="1:13" ht="24" customHeight="1">
      <c r="A158" s="61" t="s">
        <v>28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"/>
    </row>
    <row r="159" spans="1:13" ht="9.75" customHeight="1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6"/>
    </row>
    <row r="160" spans="2:13" ht="24" customHeight="1">
      <c r="B160" s="5" t="s">
        <v>152</v>
      </c>
      <c r="C160" s="2"/>
      <c r="D160" s="2"/>
      <c r="E160" s="2"/>
      <c r="F160" s="2"/>
      <c r="G160" s="2"/>
      <c r="K160" s="2"/>
      <c r="L160" s="2"/>
      <c r="M160" s="2"/>
    </row>
    <row r="161" spans="1:13" ht="24" customHeight="1">
      <c r="A161" s="2"/>
      <c r="B161" s="6" t="s">
        <v>87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</row>
    <row r="162" spans="2:13" ht="24" customHeight="1">
      <c r="B162" s="6" t="s">
        <v>49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</row>
    <row r="163" spans="1:13" ht="24" customHeight="1">
      <c r="A163" s="2"/>
      <c r="B163" s="6" t="s">
        <v>88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</row>
    <row r="164" spans="2:13" ht="24" customHeight="1">
      <c r="B164" s="20" t="s">
        <v>153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</row>
    <row r="165" spans="2:13" ht="24" customHeight="1">
      <c r="B165" s="20" t="s">
        <v>135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</row>
    <row r="166" spans="2:11" s="18" customFormat="1" ht="24" customHeight="1">
      <c r="B166" s="19" t="s">
        <v>154</v>
      </c>
      <c r="C166" s="17"/>
      <c r="D166" s="17"/>
      <c r="E166" s="17"/>
      <c r="F166" s="17"/>
      <c r="G166" s="17"/>
      <c r="H166" s="17"/>
      <c r="I166" s="17"/>
      <c r="J166" s="17"/>
      <c r="K166" s="17"/>
    </row>
    <row r="167" spans="1:13" s="18" customFormat="1" ht="24" customHeight="1">
      <c r="A167" s="17"/>
      <c r="B167" s="20" t="s">
        <v>89</v>
      </c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</row>
    <row r="168" spans="2:13" s="18" customFormat="1" ht="24" customHeight="1">
      <c r="B168" s="20" t="s">
        <v>129</v>
      </c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</row>
    <row r="169" spans="1:10" ht="24" customHeight="1">
      <c r="A169" s="5" t="s">
        <v>155</v>
      </c>
      <c r="B169" s="2"/>
      <c r="C169" s="2"/>
      <c r="D169" s="2"/>
      <c r="E169" s="2"/>
      <c r="F169" s="2"/>
      <c r="G169" s="2"/>
      <c r="H169" s="2"/>
      <c r="I169" s="2"/>
      <c r="J169" s="2"/>
    </row>
    <row r="170" spans="1:11" ht="24" customHeight="1">
      <c r="A170" s="5"/>
      <c r="B170" s="2"/>
      <c r="C170" s="2"/>
      <c r="D170" s="2"/>
      <c r="E170" s="2"/>
      <c r="F170" s="2"/>
      <c r="G170" s="2"/>
      <c r="H170" s="2"/>
      <c r="I170" s="6" t="s">
        <v>149</v>
      </c>
      <c r="J170" s="2"/>
      <c r="K170" s="7"/>
    </row>
    <row r="171" spans="1:11" ht="24" customHeight="1">
      <c r="A171" s="2"/>
      <c r="C171" s="5" t="s">
        <v>14</v>
      </c>
      <c r="D171" s="2"/>
      <c r="E171" s="2"/>
      <c r="F171" s="2"/>
      <c r="G171" s="2"/>
      <c r="H171" s="2"/>
      <c r="I171" s="8">
        <v>65000</v>
      </c>
      <c r="J171" s="2"/>
      <c r="K171" s="8">
        <v>45000</v>
      </c>
    </row>
    <row r="172" spans="1:11" ht="24" customHeight="1">
      <c r="A172" s="2"/>
      <c r="C172" s="5" t="s">
        <v>50</v>
      </c>
      <c r="D172" s="2"/>
      <c r="E172" s="2"/>
      <c r="F172" s="2"/>
      <c r="G172" s="2"/>
      <c r="H172" s="2"/>
      <c r="I172" s="8">
        <v>15458860.03</v>
      </c>
      <c r="J172" s="2"/>
      <c r="K172" s="8">
        <v>27331712.58</v>
      </c>
    </row>
    <row r="173" spans="1:11" ht="24" customHeight="1">
      <c r="A173" s="2"/>
      <c r="C173" s="5" t="s">
        <v>51</v>
      </c>
      <c r="D173" s="2"/>
      <c r="E173" s="2"/>
      <c r="F173" s="2"/>
      <c r="G173" s="2"/>
      <c r="H173" s="2"/>
      <c r="I173" s="8">
        <v>1432026.96</v>
      </c>
      <c r="J173" s="2"/>
      <c r="K173" s="8">
        <v>9618828.09</v>
      </c>
    </row>
    <row r="174" spans="1:11" ht="24" customHeight="1" thickBot="1">
      <c r="A174" s="2"/>
      <c r="C174" s="2"/>
      <c r="D174" s="5" t="s">
        <v>15</v>
      </c>
      <c r="E174" s="2"/>
      <c r="F174" s="2"/>
      <c r="G174" s="2"/>
      <c r="H174" s="2"/>
      <c r="I174" s="10">
        <f>SUM(I171:I173)</f>
        <v>16955886.99</v>
      </c>
      <c r="J174" s="2"/>
      <c r="K174" s="10">
        <f>SUM(K171:K173)</f>
        <v>36995540.67</v>
      </c>
    </row>
    <row r="175" spans="1:10" ht="24" customHeight="1" thickTop="1">
      <c r="A175" s="5" t="s">
        <v>54</v>
      </c>
      <c r="B175" s="2"/>
      <c r="C175" s="2"/>
      <c r="D175" s="2"/>
      <c r="E175" s="2"/>
      <c r="F175" s="2"/>
      <c r="G175" s="2"/>
      <c r="H175" s="2"/>
      <c r="I175" s="2"/>
      <c r="J175" s="2"/>
    </row>
    <row r="176" spans="1:11" ht="24" customHeight="1">
      <c r="A176" s="5"/>
      <c r="B176" s="2"/>
      <c r="C176" s="2"/>
      <c r="D176" s="2"/>
      <c r="E176" s="2"/>
      <c r="F176" s="2"/>
      <c r="G176" s="2"/>
      <c r="H176" s="2"/>
      <c r="I176" s="6" t="s">
        <v>149</v>
      </c>
      <c r="J176" s="2"/>
      <c r="K176" s="7"/>
    </row>
    <row r="177" spans="1:11" ht="24" customHeight="1">
      <c r="A177" s="2"/>
      <c r="C177" s="5" t="s">
        <v>52</v>
      </c>
      <c r="D177" s="2"/>
      <c r="E177" s="2"/>
      <c r="F177" s="2"/>
      <c r="G177" s="2"/>
      <c r="H177" s="2"/>
      <c r="I177" s="8">
        <v>83254184.22</v>
      </c>
      <c r="J177" s="2"/>
      <c r="K177" s="8">
        <v>41679200.29</v>
      </c>
    </row>
    <row r="178" spans="1:11" ht="24" customHeight="1">
      <c r="A178" s="2"/>
      <c r="C178" s="5" t="s">
        <v>53</v>
      </c>
      <c r="D178" s="2"/>
      <c r="E178" s="2"/>
      <c r="F178" s="2"/>
      <c r="G178" s="2"/>
      <c r="H178" s="2"/>
      <c r="I178" s="8">
        <v>-1264496.48</v>
      </c>
      <c r="J178" s="2"/>
      <c r="K178" s="8">
        <v>-2077508.48</v>
      </c>
    </row>
    <row r="179" spans="1:11" ht="24" customHeight="1" thickBot="1">
      <c r="A179" s="2"/>
      <c r="C179" s="5" t="s">
        <v>136</v>
      </c>
      <c r="D179" s="5"/>
      <c r="E179" s="2"/>
      <c r="F179" s="2"/>
      <c r="G179" s="2"/>
      <c r="H179" s="2"/>
      <c r="I179" s="10">
        <f>SUM(I177:I178)</f>
        <v>81989687.74</v>
      </c>
      <c r="J179" s="2"/>
      <c r="K179" s="10">
        <f>SUM(K177:K178)</f>
        <v>39601691.81</v>
      </c>
    </row>
    <row r="180" spans="1:11" ht="24" customHeight="1" thickTop="1">
      <c r="A180" s="2" t="s">
        <v>55</v>
      </c>
      <c r="C180" s="2"/>
      <c r="D180" s="5"/>
      <c r="E180" s="2"/>
      <c r="F180" s="2"/>
      <c r="G180" s="2"/>
      <c r="H180" s="2"/>
      <c r="I180" s="15"/>
      <c r="J180" s="2"/>
      <c r="K180" s="15"/>
    </row>
    <row r="181" spans="1:11" ht="24" customHeight="1">
      <c r="A181" s="2"/>
      <c r="C181" s="2"/>
      <c r="D181" s="5"/>
      <c r="E181" s="2"/>
      <c r="F181" s="2"/>
      <c r="G181" s="2"/>
      <c r="H181" s="2"/>
      <c r="I181" s="6" t="s">
        <v>149</v>
      </c>
      <c r="J181" s="2"/>
      <c r="K181" s="15"/>
    </row>
    <row r="182" spans="1:11" ht="24" customHeight="1">
      <c r="A182" s="2"/>
      <c r="C182" s="2" t="s">
        <v>56</v>
      </c>
      <c r="D182" s="5"/>
      <c r="E182" s="2"/>
      <c r="F182" s="2"/>
      <c r="G182" s="2"/>
      <c r="H182" s="2"/>
      <c r="I182" s="15">
        <v>13604725.57</v>
      </c>
      <c r="J182" s="2"/>
      <c r="K182" s="15">
        <v>11099467.6</v>
      </c>
    </row>
    <row r="183" spans="1:11" ht="24" customHeight="1">
      <c r="A183" s="2"/>
      <c r="C183" s="2" t="s">
        <v>57</v>
      </c>
      <c r="D183" s="5"/>
      <c r="E183" s="2"/>
      <c r="F183" s="2"/>
      <c r="G183" s="2"/>
      <c r="H183" s="2"/>
      <c r="I183" s="15">
        <v>0</v>
      </c>
      <c r="J183" s="2"/>
      <c r="K183" s="15">
        <v>7699.67</v>
      </c>
    </row>
    <row r="184" spans="1:11" ht="24" customHeight="1">
      <c r="A184" s="2"/>
      <c r="C184" s="2" t="s">
        <v>58</v>
      </c>
      <c r="D184" s="5"/>
      <c r="E184" s="2"/>
      <c r="F184" s="2"/>
      <c r="G184" s="2"/>
      <c r="H184" s="2"/>
      <c r="I184" s="15">
        <v>38998324.98</v>
      </c>
      <c r="J184" s="2"/>
      <c r="K184" s="15">
        <v>25583467.09</v>
      </c>
    </row>
    <row r="185" spans="1:11" ht="24" customHeight="1">
      <c r="A185" s="2"/>
      <c r="C185" s="2" t="s">
        <v>59</v>
      </c>
      <c r="D185" s="5"/>
      <c r="E185" s="2"/>
      <c r="F185" s="2"/>
      <c r="G185" s="2"/>
      <c r="H185" s="2"/>
      <c r="I185" s="15">
        <v>7733071.36</v>
      </c>
      <c r="J185" s="2"/>
      <c r="K185" s="15">
        <v>8380190.52</v>
      </c>
    </row>
    <row r="186" spans="1:11" ht="24" customHeight="1" thickBot="1">
      <c r="A186" s="2"/>
      <c r="C186" s="2"/>
      <c r="D186" s="5" t="s">
        <v>15</v>
      </c>
      <c r="E186" s="2"/>
      <c r="F186" s="2"/>
      <c r="G186" s="2"/>
      <c r="H186" s="2"/>
      <c r="I186" s="10">
        <f>SUM(I182:I185)</f>
        <v>60336121.91</v>
      </c>
      <c r="J186" s="2"/>
      <c r="K186" s="10">
        <f>SUM(K182:K185)</f>
        <v>45070824.879999995</v>
      </c>
    </row>
    <row r="187" spans="1:11" ht="24" customHeight="1" thickTop="1">
      <c r="A187" s="2"/>
      <c r="C187" s="2"/>
      <c r="D187" s="5"/>
      <c r="E187" s="2"/>
      <c r="F187" s="2"/>
      <c r="G187" s="2"/>
      <c r="H187" s="2"/>
      <c r="I187" s="15"/>
      <c r="J187" s="2"/>
      <c r="K187" s="15"/>
    </row>
    <row r="188" spans="1:11" ht="24" customHeight="1">
      <c r="A188" s="2"/>
      <c r="C188" s="2"/>
      <c r="D188" s="5"/>
      <c r="E188" s="2"/>
      <c r="F188" s="2"/>
      <c r="G188" s="2"/>
      <c r="H188" s="2"/>
      <c r="I188" s="15"/>
      <c r="J188" s="2"/>
      <c r="K188" s="15"/>
    </row>
    <row r="189" spans="1:11" ht="24" customHeight="1">
      <c r="A189" s="2"/>
      <c r="C189" s="2"/>
      <c r="D189" s="5"/>
      <c r="E189" s="2"/>
      <c r="F189" s="2"/>
      <c r="G189" s="2"/>
      <c r="H189" s="2"/>
      <c r="I189" s="15"/>
      <c r="J189" s="2"/>
      <c r="K189" s="15"/>
    </row>
    <row r="190" spans="1:11" ht="24" customHeight="1">
      <c r="A190" s="2"/>
      <c r="C190" s="2"/>
      <c r="D190" s="5"/>
      <c r="E190" s="2"/>
      <c r="F190" s="2"/>
      <c r="G190" s="2"/>
      <c r="H190" s="2"/>
      <c r="I190" s="15"/>
      <c r="J190" s="2"/>
      <c r="K190" s="15"/>
    </row>
    <row r="191" spans="1:11" ht="24" customHeight="1">
      <c r="A191" s="2"/>
      <c r="C191" s="2"/>
      <c r="D191" s="5"/>
      <c r="E191" s="2"/>
      <c r="F191" s="2"/>
      <c r="G191" s="2"/>
      <c r="H191" s="2"/>
      <c r="I191" s="15"/>
      <c r="J191" s="2"/>
      <c r="K191" s="15"/>
    </row>
    <row r="192" spans="3:13" ht="24" customHeight="1">
      <c r="C192" s="5" t="s">
        <v>38</v>
      </c>
      <c r="D192" s="2"/>
      <c r="E192" s="2"/>
      <c r="F192" s="2"/>
      <c r="G192" s="1"/>
      <c r="H192" s="2"/>
      <c r="I192" s="1"/>
      <c r="J192" s="2"/>
      <c r="K192" s="1"/>
      <c r="L192" s="2"/>
      <c r="M192" s="1"/>
    </row>
    <row r="193" spans="1:13" ht="24" customHeight="1">
      <c r="A193" s="2"/>
      <c r="C193" s="2"/>
      <c r="D193" s="2" t="s">
        <v>39</v>
      </c>
      <c r="E193" s="2"/>
      <c r="F193" s="2"/>
      <c r="G193" s="1"/>
      <c r="H193" s="2"/>
      <c r="I193" s="1"/>
      <c r="J193" s="2"/>
      <c r="K193" s="1"/>
      <c r="L193" s="2"/>
      <c r="M193" s="1"/>
    </row>
    <row r="194" spans="1:13" ht="24" customHeight="1">
      <c r="A194" s="2"/>
      <c r="C194" s="2"/>
      <c r="D194" s="2"/>
      <c r="E194" s="2"/>
      <c r="F194" s="2"/>
      <c r="G194" s="1"/>
      <c r="H194" s="2"/>
      <c r="I194" s="1"/>
      <c r="J194" s="2"/>
      <c r="K194" s="1"/>
      <c r="L194" s="2"/>
      <c r="M194" s="1"/>
    </row>
    <row r="195" spans="1:13" ht="24" customHeight="1">
      <c r="A195" s="61" t="s">
        <v>121</v>
      </c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1"/>
    </row>
    <row r="196" spans="1:13" ht="9.75" customHeight="1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1"/>
    </row>
    <row r="197" spans="1:10" ht="24" customHeight="1">
      <c r="A197" s="5" t="s">
        <v>71</v>
      </c>
      <c r="B197" s="2"/>
      <c r="C197" s="2"/>
      <c r="D197" s="2"/>
      <c r="E197" s="2"/>
      <c r="F197" s="2"/>
      <c r="G197" s="2"/>
      <c r="H197" s="2"/>
      <c r="I197" s="2"/>
      <c r="J197" s="2"/>
    </row>
    <row r="198" spans="1:11" ht="24" customHeight="1">
      <c r="A198" s="2"/>
      <c r="B198" s="2"/>
      <c r="C198" s="2"/>
      <c r="D198" s="2"/>
      <c r="E198" s="61" t="s">
        <v>0</v>
      </c>
      <c r="F198" s="61"/>
      <c r="G198" s="61"/>
      <c r="H198" s="61"/>
      <c r="I198" s="61"/>
      <c r="J198" s="61"/>
      <c r="K198" s="61"/>
    </row>
    <row r="199" spans="1:11" ht="24" customHeight="1">
      <c r="A199" s="2"/>
      <c r="B199" s="2"/>
      <c r="C199" s="2"/>
      <c r="D199" s="2"/>
      <c r="E199" s="24" t="s">
        <v>60</v>
      </c>
      <c r="F199" s="25"/>
      <c r="G199" s="60" t="s">
        <v>61</v>
      </c>
      <c r="H199" s="60"/>
      <c r="I199" s="60"/>
      <c r="J199" s="25"/>
      <c r="K199" s="24" t="s">
        <v>60</v>
      </c>
    </row>
    <row r="200" spans="1:11" ht="24" customHeight="1">
      <c r="A200" s="2"/>
      <c r="B200" s="2"/>
      <c r="C200" s="2"/>
      <c r="D200" s="2"/>
      <c r="E200" s="26" t="s">
        <v>62</v>
      </c>
      <c r="F200" s="16"/>
      <c r="G200" s="26" t="s">
        <v>63</v>
      </c>
      <c r="H200" s="16"/>
      <c r="I200" s="26" t="s">
        <v>64</v>
      </c>
      <c r="J200" s="16"/>
      <c r="K200" s="26" t="s">
        <v>62</v>
      </c>
    </row>
    <row r="201" spans="1:11" ht="24" customHeight="1">
      <c r="A201" s="2"/>
      <c r="B201" s="2"/>
      <c r="C201" s="2"/>
      <c r="D201" s="2"/>
      <c r="E201" s="27" t="s">
        <v>66</v>
      </c>
      <c r="F201" s="28"/>
      <c r="G201" s="28"/>
      <c r="H201" s="28"/>
      <c r="I201" s="29" t="s">
        <v>65</v>
      </c>
      <c r="J201" s="28"/>
      <c r="K201" s="27" t="s">
        <v>156</v>
      </c>
    </row>
    <row r="202" spans="1:11" ht="24" customHeight="1">
      <c r="A202" s="2"/>
      <c r="B202" s="2" t="s">
        <v>67</v>
      </c>
      <c r="C202" s="2"/>
      <c r="D202" s="2"/>
      <c r="E202" s="30"/>
      <c r="F202" s="16"/>
      <c r="G202" s="16"/>
      <c r="H202" s="16"/>
      <c r="I202" s="26"/>
      <c r="J202" s="16"/>
      <c r="K202" s="30"/>
    </row>
    <row r="203" spans="1:11" ht="24" customHeight="1">
      <c r="A203" s="2"/>
      <c r="B203" s="3" t="s">
        <v>72</v>
      </c>
      <c r="D203" s="2"/>
      <c r="E203" s="8">
        <v>33940500</v>
      </c>
      <c r="F203" s="2"/>
      <c r="G203" s="2">
        <v>0</v>
      </c>
      <c r="H203" s="2"/>
      <c r="I203" s="2">
        <v>0</v>
      </c>
      <c r="J203" s="2"/>
      <c r="K203" s="3">
        <f aca="true" t="shared" si="0" ref="K203:K208">+E203+G203-I203</f>
        <v>33940500</v>
      </c>
    </row>
    <row r="204" spans="1:11" ht="24" customHeight="1">
      <c r="A204" s="2"/>
      <c r="B204" s="5" t="s">
        <v>73</v>
      </c>
      <c r="D204" s="2"/>
      <c r="E204" s="8">
        <v>69359626.75</v>
      </c>
      <c r="F204" s="2"/>
      <c r="G204" s="2">
        <v>0</v>
      </c>
      <c r="H204" s="2"/>
      <c r="I204" s="2">
        <v>0</v>
      </c>
      <c r="J204" s="2"/>
      <c r="K204" s="3">
        <f t="shared" si="0"/>
        <v>69359626.75</v>
      </c>
    </row>
    <row r="205" spans="1:11" ht="24" customHeight="1">
      <c r="A205" s="2"/>
      <c r="B205" s="5" t="s">
        <v>74</v>
      </c>
      <c r="D205" s="2"/>
      <c r="E205" s="8">
        <v>18875340.37</v>
      </c>
      <c r="F205" s="2"/>
      <c r="G205" s="2">
        <v>6282129.39</v>
      </c>
      <c r="H205" s="2"/>
      <c r="I205" s="2">
        <v>0</v>
      </c>
      <c r="J205" s="2"/>
      <c r="K205" s="3">
        <f>+E205+G205-I205</f>
        <v>25157469.76</v>
      </c>
    </row>
    <row r="206" spans="1:11" ht="24" customHeight="1">
      <c r="A206" s="2"/>
      <c r="B206" s="5" t="s">
        <v>75</v>
      </c>
      <c r="D206" s="2"/>
      <c r="E206" s="8">
        <v>7383529.95</v>
      </c>
      <c r="F206" s="2"/>
      <c r="G206" s="2">
        <v>304500</v>
      </c>
      <c r="H206" s="2"/>
      <c r="I206" s="2">
        <v>0</v>
      </c>
      <c r="J206" s="2"/>
      <c r="K206" s="3">
        <f>+E206+G206-I206</f>
        <v>7688029.95</v>
      </c>
    </row>
    <row r="207" spans="1:11" ht="24" customHeight="1">
      <c r="A207" s="2"/>
      <c r="B207" s="3" t="s">
        <v>76</v>
      </c>
      <c r="D207" s="2"/>
      <c r="E207" s="8">
        <v>739132.03</v>
      </c>
      <c r="F207" s="2"/>
      <c r="G207" s="2">
        <v>68926.3</v>
      </c>
      <c r="H207" s="2"/>
      <c r="I207" s="2">
        <v>0</v>
      </c>
      <c r="J207" s="2"/>
      <c r="K207" s="3">
        <f>+E207+G207-I207</f>
        <v>808058.3300000001</v>
      </c>
    </row>
    <row r="208" spans="1:11" ht="24" customHeight="1">
      <c r="A208" s="2"/>
      <c r="B208" s="3" t="s">
        <v>68</v>
      </c>
      <c r="D208" s="2"/>
      <c r="E208" s="8">
        <v>480084.61</v>
      </c>
      <c r="F208" s="2"/>
      <c r="G208" s="2">
        <v>114722.14</v>
      </c>
      <c r="H208" s="2"/>
      <c r="I208" s="2">
        <v>0</v>
      </c>
      <c r="J208" s="2"/>
      <c r="K208" s="3">
        <f t="shared" si="0"/>
        <v>594806.75</v>
      </c>
    </row>
    <row r="209" spans="2:11" ht="24" customHeight="1">
      <c r="B209" s="5" t="s">
        <v>77</v>
      </c>
      <c r="D209" s="2"/>
      <c r="E209" s="15">
        <v>2557003.94</v>
      </c>
      <c r="F209" s="2"/>
      <c r="G209" s="2">
        <v>165900</v>
      </c>
      <c r="H209" s="2"/>
      <c r="I209" s="2">
        <v>0</v>
      </c>
      <c r="J209" s="2"/>
      <c r="K209" s="3">
        <f>+E209+G209-I209</f>
        <v>2722903.94</v>
      </c>
    </row>
    <row r="210" spans="1:11" ht="24" customHeight="1">
      <c r="A210" s="2"/>
      <c r="B210" s="5" t="s">
        <v>69</v>
      </c>
      <c r="D210" s="2"/>
      <c r="E210" s="8">
        <v>1538168.71</v>
      </c>
      <c r="F210" s="2"/>
      <c r="G210" s="2">
        <v>272714.02</v>
      </c>
      <c r="H210" s="2"/>
      <c r="I210" s="2">
        <v>30000</v>
      </c>
      <c r="J210" s="2"/>
      <c r="K210" s="3">
        <f>+E210+G210-I210</f>
        <v>1780882.73</v>
      </c>
    </row>
    <row r="211" spans="1:11" ht="24" customHeight="1">
      <c r="A211" s="2"/>
      <c r="B211" s="5" t="s">
        <v>157</v>
      </c>
      <c r="D211" s="2"/>
      <c r="E211" s="8">
        <v>5199900</v>
      </c>
      <c r="F211" s="2"/>
      <c r="G211" s="2">
        <v>1200000</v>
      </c>
      <c r="H211" s="2"/>
      <c r="I211" s="2">
        <v>830000</v>
      </c>
      <c r="J211" s="2"/>
      <c r="K211" s="3">
        <f>+E211+G211-I211</f>
        <v>5569900</v>
      </c>
    </row>
    <row r="212" spans="1:11" ht="24" customHeight="1">
      <c r="A212" s="2"/>
      <c r="C212" s="2"/>
      <c r="D212" s="5" t="s">
        <v>15</v>
      </c>
      <c r="E212" s="12">
        <f>SUM(E203:E211)</f>
        <v>140073286.36</v>
      </c>
      <c r="F212" s="2"/>
      <c r="G212" s="12">
        <f>SUM(G203:G211)</f>
        <v>8408891.85</v>
      </c>
      <c r="H212" s="2"/>
      <c r="I212" s="12">
        <f>SUM(I203:I211)</f>
        <v>860000</v>
      </c>
      <c r="J212" s="2"/>
      <c r="K212" s="12">
        <f>SUM(K203:K211)</f>
        <v>147622178.21</v>
      </c>
    </row>
    <row r="213" spans="1:11" ht="24" customHeight="1">
      <c r="A213" s="2"/>
      <c r="B213" s="5" t="s">
        <v>70</v>
      </c>
      <c r="D213" s="2"/>
      <c r="E213" s="2"/>
      <c r="F213" s="2"/>
      <c r="G213" s="2"/>
      <c r="H213" s="2"/>
      <c r="I213" s="2"/>
      <c r="J213" s="2"/>
      <c r="K213" s="15"/>
    </row>
    <row r="214" spans="1:11" ht="24" customHeight="1">
      <c r="A214" s="2"/>
      <c r="B214" s="5" t="s">
        <v>73</v>
      </c>
      <c r="D214" s="2"/>
      <c r="E214" s="3">
        <v>12099076.4</v>
      </c>
      <c r="F214" s="2"/>
      <c r="G214" s="2">
        <v>3466080.15</v>
      </c>
      <c r="H214" s="2"/>
      <c r="I214" s="2">
        <v>0</v>
      </c>
      <c r="J214" s="2"/>
      <c r="K214" s="3">
        <f aca="true" t="shared" si="1" ref="K214:K221">+E214+G214-I214</f>
        <v>15565156.55</v>
      </c>
    </row>
    <row r="215" spans="1:11" ht="24" customHeight="1">
      <c r="A215" s="2"/>
      <c r="B215" s="5" t="s">
        <v>74</v>
      </c>
      <c r="D215" s="2"/>
      <c r="E215" s="8">
        <v>13006702.34</v>
      </c>
      <c r="F215" s="2"/>
      <c r="G215" s="2">
        <v>3049061.4</v>
      </c>
      <c r="H215" s="2"/>
      <c r="I215" s="2">
        <v>0</v>
      </c>
      <c r="J215" s="2"/>
      <c r="K215" s="3">
        <f t="shared" si="1"/>
        <v>16055763.74</v>
      </c>
    </row>
    <row r="216" spans="1:11" ht="24" customHeight="1">
      <c r="A216" s="2"/>
      <c r="B216" s="5" t="s">
        <v>75</v>
      </c>
      <c r="D216" s="2"/>
      <c r="E216" s="8">
        <v>5018674.83</v>
      </c>
      <c r="F216" s="2"/>
      <c r="G216" s="2">
        <v>960602.04</v>
      </c>
      <c r="H216" s="2"/>
      <c r="I216" s="2">
        <v>0</v>
      </c>
      <c r="J216" s="2"/>
      <c r="K216" s="3">
        <f t="shared" si="1"/>
        <v>5979276.87</v>
      </c>
    </row>
    <row r="217" spans="1:11" ht="24" customHeight="1">
      <c r="A217" s="2"/>
      <c r="B217" s="3" t="s">
        <v>76</v>
      </c>
      <c r="D217" s="2"/>
      <c r="E217" s="8">
        <v>507535.61</v>
      </c>
      <c r="F217" s="2"/>
      <c r="G217" s="2">
        <v>97618.4</v>
      </c>
      <c r="H217" s="2"/>
      <c r="I217" s="2">
        <v>0</v>
      </c>
      <c r="J217" s="2"/>
      <c r="K217" s="3">
        <f t="shared" si="1"/>
        <v>605154.01</v>
      </c>
    </row>
    <row r="218" spans="1:11" ht="24" customHeight="1">
      <c r="A218" s="2"/>
      <c r="B218" s="3" t="s">
        <v>68</v>
      </c>
      <c r="D218" s="2"/>
      <c r="E218" s="8">
        <v>386925.27</v>
      </c>
      <c r="F218" s="2"/>
      <c r="G218" s="2">
        <v>42760.28</v>
      </c>
      <c r="H218" s="2"/>
      <c r="I218" s="2">
        <v>0</v>
      </c>
      <c r="J218" s="2"/>
      <c r="K218" s="3">
        <f t="shared" si="1"/>
        <v>429685.55000000005</v>
      </c>
    </row>
    <row r="219" spans="1:11" ht="24" customHeight="1">
      <c r="A219" s="2"/>
      <c r="B219" s="5" t="s">
        <v>77</v>
      </c>
      <c r="D219" s="2"/>
      <c r="E219" s="8">
        <v>1705163.94</v>
      </c>
      <c r="F219" s="2"/>
      <c r="G219" s="2">
        <v>365189.38</v>
      </c>
      <c r="H219" s="2"/>
      <c r="I219" s="2">
        <v>0</v>
      </c>
      <c r="J219" s="2"/>
      <c r="K219" s="3">
        <f t="shared" si="1"/>
        <v>2070353.3199999998</v>
      </c>
    </row>
    <row r="220" spans="1:11" ht="24" customHeight="1">
      <c r="A220" s="2"/>
      <c r="B220" s="5" t="s">
        <v>69</v>
      </c>
      <c r="D220" s="2"/>
      <c r="E220" s="8">
        <v>907720.63</v>
      </c>
      <c r="F220" s="2"/>
      <c r="G220" s="2">
        <v>209668.05</v>
      </c>
      <c r="H220" s="2"/>
      <c r="I220" s="2">
        <v>29999</v>
      </c>
      <c r="J220" s="2"/>
      <c r="K220" s="3">
        <f t="shared" si="1"/>
        <v>1087389.68</v>
      </c>
    </row>
    <row r="221" spans="1:11" ht="24" customHeight="1">
      <c r="A221" s="2"/>
      <c r="B221" s="5" t="s">
        <v>157</v>
      </c>
      <c r="D221" s="2"/>
      <c r="E221" s="8">
        <v>3282689.32</v>
      </c>
      <c r="F221" s="2"/>
      <c r="G221" s="2">
        <v>662757.56</v>
      </c>
      <c r="H221" s="2"/>
      <c r="I221" s="2">
        <v>829999</v>
      </c>
      <c r="J221" s="2"/>
      <c r="K221" s="3">
        <f t="shared" si="1"/>
        <v>3115447.88</v>
      </c>
    </row>
    <row r="222" spans="1:11" ht="24" customHeight="1">
      <c r="A222" s="2"/>
      <c r="C222" s="2"/>
      <c r="D222" s="5" t="s">
        <v>15</v>
      </c>
      <c r="E222" s="12">
        <f>SUM(E214:E221)</f>
        <v>36914488.34</v>
      </c>
      <c r="F222" s="2"/>
      <c r="G222" s="12">
        <f>SUM(G214:G221)</f>
        <v>8853737.26</v>
      </c>
      <c r="H222" s="2"/>
      <c r="I222" s="12">
        <f>SUM(I214:I221)</f>
        <v>859998</v>
      </c>
      <c r="J222" s="2"/>
      <c r="K222" s="12">
        <f>SUM(K214:K221)</f>
        <v>44908227.599999994</v>
      </c>
    </row>
    <row r="223" spans="1:11" ht="24" customHeight="1" thickBot="1">
      <c r="A223" s="2"/>
      <c r="B223" s="2" t="s">
        <v>78</v>
      </c>
      <c r="E223" s="31">
        <f>+E212-E222</f>
        <v>103158798.02000001</v>
      </c>
      <c r="F223" s="2"/>
      <c r="G223" s="2"/>
      <c r="H223" s="2"/>
      <c r="I223" s="2"/>
      <c r="J223" s="2"/>
      <c r="K223" s="31">
        <f>+K212-K222</f>
        <v>102713950.61000001</v>
      </c>
    </row>
    <row r="224" spans="1:11" ht="24" customHeight="1" thickTop="1">
      <c r="A224" s="2"/>
      <c r="B224" s="2" t="s">
        <v>158</v>
      </c>
      <c r="E224" s="16"/>
      <c r="F224" s="2"/>
      <c r="G224" s="2"/>
      <c r="H224" s="2"/>
      <c r="I224" s="2"/>
      <c r="J224" s="2"/>
      <c r="K224" s="16"/>
    </row>
    <row r="225" spans="1:11" ht="24" customHeight="1">
      <c r="A225" s="2"/>
      <c r="B225" s="2" t="s">
        <v>159</v>
      </c>
      <c r="E225" s="16"/>
      <c r="F225" s="2"/>
      <c r="G225" s="2"/>
      <c r="H225" s="2"/>
      <c r="I225" s="2"/>
      <c r="J225" s="2"/>
      <c r="K225" s="16"/>
    </row>
    <row r="226" spans="1:11" ht="24" customHeight="1">
      <c r="A226" s="2"/>
      <c r="B226" s="2" t="s">
        <v>160</v>
      </c>
      <c r="E226" s="16"/>
      <c r="F226" s="2"/>
      <c r="G226" s="2"/>
      <c r="H226" s="2"/>
      <c r="I226" s="2"/>
      <c r="J226" s="2"/>
      <c r="K226" s="16"/>
    </row>
    <row r="227" spans="1:11" ht="24" customHeight="1">
      <c r="A227" s="2"/>
      <c r="B227" s="2" t="s">
        <v>161</v>
      </c>
      <c r="E227" s="16"/>
      <c r="F227" s="2"/>
      <c r="G227" s="2"/>
      <c r="H227" s="2"/>
      <c r="I227" s="2"/>
      <c r="J227" s="2"/>
      <c r="K227" s="16"/>
    </row>
    <row r="228" spans="1:11" ht="24" customHeight="1">
      <c r="A228" s="2"/>
      <c r="B228" s="2"/>
      <c r="E228" s="16"/>
      <c r="F228" s="2"/>
      <c r="G228" s="2"/>
      <c r="H228" s="2"/>
      <c r="I228" s="2"/>
      <c r="J228" s="2"/>
      <c r="K228" s="16"/>
    </row>
    <row r="229" spans="1:11" ht="24" customHeight="1">
      <c r="A229" s="2"/>
      <c r="B229" s="2"/>
      <c r="E229" s="16"/>
      <c r="F229" s="2"/>
      <c r="G229" s="2"/>
      <c r="H229" s="2"/>
      <c r="I229" s="2"/>
      <c r="J229" s="2"/>
      <c r="K229" s="16"/>
    </row>
    <row r="230" spans="3:13" ht="24" customHeight="1">
      <c r="C230" s="5" t="s">
        <v>38</v>
      </c>
      <c r="D230" s="2"/>
      <c r="E230" s="2"/>
      <c r="F230" s="2"/>
      <c r="G230" s="1"/>
      <c r="H230" s="2"/>
      <c r="I230" s="1"/>
      <c r="J230" s="2"/>
      <c r="K230" s="1"/>
      <c r="L230" s="2"/>
      <c r="M230" s="1"/>
    </row>
    <row r="231" spans="1:13" ht="24" customHeight="1">
      <c r="A231" s="2"/>
      <c r="C231" s="2"/>
      <c r="D231" s="2" t="s">
        <v>39</v>
      </c>
      <c r="E231" s="2"/>
      <c r="F231" s="2"/>
      <c r="G231" s="1"/>
      <c r="H231" s="2"/>
      <c r="I231" s="1"/>
      <c r="J231" s="2"/>
      <c r="K231" s="1"/>
      <c r="L231" s="2"/>
      <c r="M231" s="1"/>
    </row>
    <row r="232" spans="1:13" ht="24" customHeight="1">
      <c r="A232" s="61" t="s">
        <v>122</v>
      </c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1"/>
    </row>
    <row r="233" spans="1:13" ht="9.75" customHeight="1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1"/>
    </row>
    <row r="234" spans="1:11" ht="24" customHeight="1">
      <c r="A234" s="2" t="s">
        <v>79</v>
      </c>
      <c r="C234" s="2"/>
      <c r="D234" s="5"/>
      <c r="E234" s="2"/>
      <c r="F234" s="2"/>
      <c r="G234" s="2"/>
      <c r="H234" s="2"/>
      <c r="I234" s="15"/>
      <c r="J234" s="2"/>
      <c r="K234" s="15"/>
    </row>
    <row r="235" spans="1:11" ht="24" customHeight="1">
      <c r="A235" s="2"/>
      <c r="C235" s="2"/>
      <c r="D235" s="5"/>
      <c r="E235" s="2"/>
      <c r="F235" s="2"/>
      <c r="G235" s="2"/>
      <c r="H235" s="2"/>
      <c r="I235" s="6" t="s">
        <v>149</v>
      </c>
      <c r="J235" s="2"/>
      <c r="K235" s="15"/>
    </row>
    <row r="236" spans="1:11" ht="24" customHeight="1">
      <c r="A236" s="2"/>
      <c r="C236" s="2" t="s">
        <v>80</v>
      </c>
      <c r="D236" s="5"/>
      <c r="E236" s="2"/>
      <c r="F236" s="2"/>
      <c r="G236" s="2"/>
      <c r="H236" s="2"/>
      <c r="I236" s="15">
        <v>24429020.64</v>
      </c>
      <c r="J236" s="2"/>
      <c r="K236" s="15">
        <v>13975041.12</v>
      </c>
    </row>
    <row r="237" spans="1:11" ht="24" customHeight="1" thickBot="1">
      <c r="A237" s="2"/>
      <c r="C237" s="2"/>
      <c r="D237" s="5" t="s">
        <v>15</v>
      </c>
      <c r="E237" s="2"/>
      <c r="F237" s="2"/>
      <c r="G237" s="2"/>
      <c r="H237" s="2"/>
      <c r="I237" s="10">
        <f>SUM(I236)</f>
        <v>24429020.64</v>
      </c>
      <c r="J237" s="2"/>
      <c r="K237" s="10">
        <f>SUM(K236)</f>
        <v>13975041.12</v>
      </c>
    </row>
    <row r="238" spans="1:11" ht="24" customHeight="1" thickTop="1">
      <c r="A238" s="2"/>
      <c r="B238" s="6" t="s">
        <v>202</v>
      </c>
      <c r="C238" s="2"/>
      <c r="D238" s="5"/>
      <c r="E238" s="2"/>
      <c r="F238" s="2"/>
      <c r="G238" s="2"/>
      <c r="H238" s="2"/>
      <c r="I238" s="15"/>
      <c r="J238" s="2"/>
      <c r="K238" s="15"/>
    </row>
    <row r="239" spans="1:11" ht="24" customHeight="1">
      <c r="A239" s="2"/>
      <c r="B239" s="3" t="s">
        <v>124</v>
      </c>
      <c r="C239" s="2"/>
      <c r="D239" s="5"/>
      <c r="E239" s="2"/>
      <c r="F239" s="2"/>
      <c r="G239" s="2"/>
      <c r="H239" s="2"/>
      <c r="I239" s="15"/>
      <c r="J239" s="2"/>
      <c r="K239" s="15"/>
    </row>
    <row r="240" spans="1:11" ht="24" customHeight="1">
      <c r="A240" s="2"/>
      <c r="B240" s="3" t="s">
        <v>125</v>
      </c>
      <c r="C240" s="2"/>
      <c r="D240" s="5"/>
      <c r="E240" s="2"/>
      <c r="F240" s="2"/>
      <c r="G240" s="2"/>
      <c r="H240" s="2"/>
      <c r="I240" s="15"/>
      <c r="J240" s="2"/>
      <c r="K240" s="15"/>
    </row>
    <row r="241" ht="24" customHeight="1">
      <c r="A241" s="3" t="s">
        <v>81</v>
      </c>
    </row>
    <row r="242" spans="9:11" ht="24" customHeight="1">
      <c r="I242" s="6" t="s">
        <v>149</v>
      </c>
      <c r="K242" s="7"/>
    </row>
    <row r="243" spans="3:11" ht="24" customHeight="1">
      <c r="C243" s="3" t="s">
        <v>82</v>
      </c>
      <c r="I243" s="8">
        <v>3000000</v>
      </c>
      <c r="K243" s="8">
        <v>9000000</v>
      </c>
    </row>
    <row r="244" spans="3:11" ht="24" customHeight="1">
      <c r="C244" s="3" t="s">
        <v>83</v>
      </c>
      <c r="I244" s="9">
        <v>3758000</v>
      </c>
      <c r="K244" s="9">
        <v>18790000</v>
      </c>
    </row>
    <row r="245" spans="4:11" ht="24" customHeight="1">
      <c r="D245" s="3" t="s">
        <v>15</v>
      </c>
      <c r="I245" s="8">
        <f>SUM(I243:I244)</f>
        <v>6758000</v>
      </c>
      <c r="K245" s="8">
        <f>SUM(K243:K244)</f>
        <v>27790000</v>
      </c>
    </row>
    <row r="246" spans="3:11" ht="24" customHeight="1">
      <c r="C246" s="3" t="s">
        <v>201</v>
      </c>
      <c r="I246" s="8">
        <v>-6758000</v>
      </c>
      <c r="K246" s="8">
        <v>-21032000</v>
      </c>
    </row>
    <row r="247" spans="3:11" ht="24" customHeight="1" thickBot="1">
      <c r="C247" s="3" t="s">
        <v>84</v>
      </c>
      <c r="I247" s="10">
        <f>SUM(I245:I246)</f>
        <v>0</v>
      </c>
      <c r="K247" s="10">
        <f>SUM(K245:K246)</f>
        <v>6758000</v>
      </c>
    </row>
    <row r="248" spans="2:13" ht="24" customHeight="1" thickTop="1">
      <c r="B248" s="20" t="s">
        <v>130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</row>
    <row r="249" spans="2:13" ht="24" customHeight="1">
      <c r="B249" s="20" t="s">
        <v>131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</row>
    <row r="250" spans="2:11" ht="24" customHeight="1">
      <c r="B250" s="20" t="s">
        <v>132</v>
      </c>
      <c r="C250" s="2"/>
      <c r="D250" s="2"/>
      <c r="E250" s="2"/>
      <c r="F250" s="2"/>
      <c r="G250" s="2"/>
      <c r="H250" s="2"/>
      <c r="I250" s="2"/>
      <c r="J250" s="2"/>
      <c r="K250" s="2"/>
    </row>
    <row r="251" spans="2:11" ht="24" customHeight="1">
      <c r="B251" s="20" t="s">
        <v>133</v>
      </c>
      <c r="C251" s="6"/>
      <c r="D251" s="6"/>
      <c r="E251" s="6"/>
      <c r="F251" s="6"/>
      <c r="G251" s="6"/>
      <c r="H251" s="6"/>
      <c r="I251" s="6"/>
      <c r="J251" s="6"/>
      <c r="K251" s="6"/>
    </row>
    <row r="252" spans="1:11" ht="24" customHeight="1">
      <c r="A252" s="5" t="s">
        <v>11</v>
      </c>
      <c r="B252" s="20" t="s">
        <v>146</v>
      </c>
      <c r="C252" s="6"/>
      <c r="D252" s="6"/>
      <c r="E252" s="6"/>
      <c r="F252" s="6"/>
      <c r="G252" s="6"/>
      <c r="H252" s="6"/>
      <c r="I252" s="6"/>
      <c r="J252" s="6"/>
      <c r="K252" s="6"/>
    </row>
    <row r="253" spans="1:11" ht="24" customHeight="1">
      <c r="A253" s="5"/>
      <c r="B253" s="20" t="s">
        <v>134</v>
      </c>
      <c r="C253" s="6"/>
      <c r="D253" s="6"/>
      <c r="E253" s="6"/>
      <c r="F253" s="6"/>
      <c r="G253" s="6"/>
      <c r="H253" s="6"/>
      <c r="I253" s="6"/>
      <c r="J253" s="6"/>
      <c r="K253" s="6"/>
    </row>
    <row r="254" spans="1:11" ht="24" customHeight="1">
      <c r="A254" s="17" t="s">
        <v>162</v>
      </c>
      <c r="B254" s="20"/>
      <c r="C254" s="6"/>
      <c r="D254" s="6"/>
      <c r="E254" s="6"/>
      <c r="F254" s="6"/>
      <c r="G254" s="6"/>
      <c r="H254" s="6"/>
      <c r="I254" s="6"/>
      <c r="J254" s="6"/>
      <c r="K254" s="6"/>
    </row>
    <row r="255" spans="1:11" ht="24" customHeight="1">
      <c r="A255" s="5"/>
      <c r="B255" s="20" t="s">
        <v>163</v>
      </c>
      <c r="C255" s="6"/>
      <c r="D255" s="6"/>
      <c r="E255" s="6"/>
      <c r="F255" s="6"/>
      <c r="G255" s="6"/>
      <c r="H255" s="6"/>
      <c r="I255" s="6"/>
      <c r="J255" s="6"/>
      <c r="K255" s="6"/>
    </row>
    <row r="256" spans="1:11" ht="24" customHeight="1">
      <c r="A256" s="5"/>
      <c r="B256" s="20" t="s">
        <v>164</v>
      </c>
      <c r="C256" s="6"/>
      <c r="D256" s="6"/>
      <c r="E256" s="6"/>
      <c r="F256" s="6"/>
      <c r="G256" s="6"/>
      <c r="H256" s="6"/>
      <c r="I256" s="6"/>
      <c r="J256" s="6"/>
      <c r="K256" s="6"/>
    </row>
    <row r="257" spans="1:11" ht="24" customHeight="1">
      <c r="A257" s="17" t="s">
        <v>165</v>
      </c>
      <c r="B257" s="17"/>
      <c r="C257" s="17"/>
      <c r="D257" s="17"/>
      <c r="E257" s="17"/>
      <c r="F257" s="17"/>
      <c r="G257" s="17"/>
      <c r="H257" s="17"/>
      <c r="I257" s="17"/>
      <c r="J257" s="17"/>
      <c r="K257" s="17"/>
    </row>
    <row r="258" spans="1:11" ht="24" customHeight="1">
      <c r="A258" s="17"/>
      <c r="B258" s="17" t="s">
        <v>137</v>
      </c>
      <c r="C258" s="17"/>
      <c r="D258" s="17"/>
      <c r="E258" s="17"/>
      <c r="F258" s="17"/>
      <c r="G258" s="17"/>
      <c r="H258" s="17"/>
      <c r="I258" s="17"/>
      <c r="J258" s="17"/>
      <c r="K258" s="17"/>
    </row>
    <row r="259" spans="1:11" ht="24" customHeight="1">
      <c r="A259" s="17"/>
      <c r="B259" s="17" t="s">
        <v>145</v>
      </c>
      <c r="C259" s="17"/>
      <c r="D259" s="17"/>
      <c r="E259" s="17"/>
      <c r="F259" s="17"/>
      <c r="G259" s="17"/>
      <c r="H259" s="17"/>
      <c r="I259" s="17"/>
      <c r="J259" s="17"/>
      <c r="K259" s="17"/>
    </row>
    <row r="260" spans="1:11" ht="24" customHeight="1">
      <c r="A260" s="18"/>
      <c r="B260" s="18" t="s">
        <v>221</v>
      </c>
      <c r="C260" s="18"/>
      <c r="D260" s="18"/>
      <c r="E260" s="18"/>
      <c r="F260" s="18"/>
      <c r="G260" s="18"/>
      <c r="H260" s="18"/>
      <c r="I260" s="18"/>
      <c r="J260" s="18"/>
      <c r="K260" s="18"/>
    </row>
    <row r="261" spans="1:11" ht="24" customHeight="1">
      <c r="A261" s="18"/>
      <c r="B261" s="18" t="s">
        <v>138</v>
      </c>
      <c r="C261" s="18"/>
      <c r="D261" s="18"/>
      <c r="E261" s="18"/>
      <c r="F261" s="18"/>
      <c r="G261" s="18"/>
      <c r="H261" s="18"/>
      <c r="I261" s="18"/>
      <c r="J261" s="18"/>
      <c r="K261" s="18"/>
    </row>
    <row r="262" spans="1:11" ht="24" customHeight="1">
      <c r="A262" s="18"/>
      <c r="B262" s="18" t="s">
        <v>168</v>
      </c>
      <c r="C262" s="18"/>
      <c r="D262" s="18"/>
      <c r="E262" s="18"/>
      <c r="F262" s="18"/>
      <c r="G262" s="18"/>
      <c r="H262" s="18"/>
      <c r="I262" s="18"/>
      <c r="J262" s="18"/>
      <c r="K262" s="18"/>
    </row>
    <row r="263" spans="1:11" ht="24" customHeight="1">
      <c r="A263" s="18"/>
      <c r="B263" s="18" t="s">
        <v>203</v>
      </c>
      <c r="C263" s="18"/>
      <c r="D263" s="18"/>
      <c r="E263" s="18"/>
      <c r="F263" s="18"/>
      <c r="G263" s="18"/>
      <c r="H263" s="18"/>
      <c r="I263" s="18"/>
      <c r="J263" s="18"/>
      <c r="K263" s="18"/>
    </row>
    <row r="264" spans="1:11" ht="24" customHeight="1">
      <c r="A264" s="18"/>
      <c r="B264" s="18" t="s">
        <v>169</v>
      </c>
      <c r="C264" s="18"/>
      <c r="D264" s="18"/>
      <c r="E264" s="18"/>
      <c r="F264" s="18"/>
      <c r="G264" s="18"/>
      <c r="H264" s="18"/>
      <c r="I264" s="18"/>
      <c r="J264" s="18"/>
      <c r="K264" s="18"/>
    </row>
    <row r="265" spans="1:11" ht="24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</row>
    <row r="266" spans="1:11" ht="24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</row>
    <row r="267" spans="3:13" ht="24" customHeight="1">
      <c r="C267" s="5" t="s">
        <v>38</v>
      </c>
      <c r="D267" s="2"/>
      <c r="E267" s="2"/>
      <c r="F267" s="2"/>
      <c r="G267" s="1"/>
      <c r="H267" s="2"/>
      <c r="I267" s="1"/>
      <c r="J267" s="2"/>
      <c r="K267" s="1"/>
      <c r="L267" s="2"/>
      <c r="M267" s="1"/>
    </row>
    <row r="268" spans="1:13" ht="24" customHeight="1">
      <c r="A268" s="2"/>
      <c r="C268" s="2"/>
      <c r="D268" s="2" t="s">
        <v>39</v>
      </c>
      <c r="E268" s="2"/>
      <c r="F268" s="2"/>
      <c r="G268" s="1"/>
      <c r="H268" s="2"/>
      <c r="I268" s="1"/>
      <c r="J268" s="2"/>
      <c r="K268" s="1"/>
      <c r="L268" s="2"/>
      <c r="M268" s="1"/>
    </row>
    <row r="269" spans="1:13" ht="24" customHeight="1">
      <c r="A269" s="61" t="s">
        <v>123</v>
      </c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1"/>
    </row>
    <row r="270" spans="1:13" ht="9.75" customHeight="1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1"/>
    </row>
    <row r="271" spans="1:11" ht="24" customHeight="1">
      <c r="A271" s="17" t="s">
        <v>166</v>
      </c>
      <c r="B271" s="18"/>
      <c r="C271" s="18"/>
      <c r="D271" s="18"/>
      <c r="E271" s="18"/>
      <c r="F271" s="18"/>
      <c r="G271" s="18"/>
      <c r="H271" s="18"/>
      <c r="I271" s="18"/>
      <c r="J271" s="18"/>
      <c r="K271" s="18"/>
    </row>
    <row r="272" spans="1:11" ht="24" customHeight="1">
      <c r="A272" s="18"/>
      <c r="B272" s="17" t="s">
        <v>170</v>
      </c>
      <c r="C272" s="18"/>
      <c r="D272" s="18"/>
      <c r="E272" s="18"/>
      <c r="F272" s="18"/>
      <c r="G272" s="18"/>
      <c r="H272" s="18"/>
      <c r="I272" s="18"/>
      <c r="J272" s="18"/>
      <c r="K272" s="18"/>
    </row>
    <row r="273" spans="1:11" ht="24" customHeight="1">
      <c r="A273" s="18"/>
      <c r="B273" s="18" t="s">
        <v>225</v>
      </c>
      <c r="C273" s="18"/>
      <c r="D273" s="18"/>
      <c r="E273" s="18"/>
      <c r="F273" s="18"/>
      <c r="G273" s="18"/>
      <c r="H273" s="18"/>
      <c r="I273" s="18"/>
      <c r="J273" s="18"/>
      <c r="K273" s="18"/>
    </row>
    <row r="274" spans="1:11" ht="24" customHeight="1">
      <c r="A274" s="17" t="s">
        <v>167</v>
      </c>
      <c r="B274" s="18"/>
      <c r="C274" s="18"/>
      <c r="D274" s="18"/>
      <c r="E274" s="18"/>
      <c r="F274" s="18"/>
      <c r="G274" s="18"/>
      <c r="H274" s="18"/>
      <c r="I274" s="18"/>
      <c r="J274" s="18"/>
      <c r="K274" s="18"/>
    </row>
    <row r="275" spans="1:11" ht="24" customHeight="1">
      <c r="A275" s="18"/>
      <c r="B275" s="17" t="s">
        <v>139</v>
      </c>
      <c r="C275" s="18"/>
      <c r="D275" s="18"/>
      <c r="E275" s="18"/>
      <c r="F275" s="18"/>
      <c r="G275" s="18"/>
      <c r="H275" s="18"/>
      <c r="I275" s="18"/>
      <c r="J275" s="18"/>
      <c r="K275" s="18"/>
    </row>
    <row r="276" spans="1:11" ht="24" customHeight="1">
      <c r="A276" s="18"/>
      <c r="B276" s="18" t="s">
        <v>126</v>
      </c>
      <c r="C276" s="18"/>
      <c r="D276" s="18"/>
      <c r="E276" s="18"/>
      <c r="F276" s="18"/>
      <c r="G276" s="18"/>
      <c r="H276" s="18"/>
      <c r="I276" s="18"/>
      <c r="J276" s="18"/>
      <c r="K276" s="18"/>
    </row>
    <row r="277" ht="24" customHeight="1">
      <c r="A277" s="3" t="s">
        <v>90</v>
      </c>
    </row>
    <row r="278" spans="2:4" ht="24" customHeight="1">
      <c r="B278" s="3" t="s">
        <v>91</v>
      </c>
      <c r="D278" s="3" t="s">
        <v>140</v>
      </c>
    </row>
    <row r="279" spans="2:4" ht="24" customHeight="1">
      <c r="B279" s="3" t="s">
        <v>92</v>
      </c>
      <c r="D279" s="3" t="s">
        <v>96</v>
      </c>
    </row>
    <row r="280" spans="2:4" ht="24" customHeight="1">
      <c r="B280" s="3" t="s">
        <v>93</v>
      </c>
      <c r="D280" s="3" t="s">
        <v>127</v>
      </c>
    </row>
    <row r="281" spans="3:4" ht="24" customHeight="1">
      <c r="C281" s="3" t="s">
        <v>94</v>
      </c>
      <c r="D281" s="3" t="s">
        <v>141</v>
      </c>
    </row>
    <row r="282" ht="24" customHeight="1">
      <c r="D282" s="3" t="s">
        <v>142</v>
      </c>
    </row>
    <row r="283" spans="2:4" ht="24" customHeight="1">
      <c r="B283" s="3" t="s">
        <v>95</v>
      </c>
      <c r="D283" s="3" t="s">
        <v>171</v>
      </c>
    </row>
    <row r="295" spans="3:13" ht="24" customHeight="1">
      <c r="C295" s="5" t="s">
        <v>38</v>
      </c>
      <c r="D295" s="2"/>
      <c r="E295" s="2"/>
      <c r="F295" s="2"/>
      <c r="G295" s="1"/>
      <c r="H295" s="2"/>
      <c r="I295" s="1"/>
      <c r="J295" s="2"/>
      <c r="K295" s="1"/>
      <c r="L295" s="2"/>
      <c r="M295" s="1"/>
    </row>
    <row r="296" spans="1:13" ht="24" customHeight="1">
      <c r="A296" s="2"/>
      <c r="C296" s="2"/>
      <c r="D296" s="2" t="s">
        <v>39</v>
      </c>
      <c r="E296" s="2"/>
      <c r="F296" s="2"/>
      <c r="G296" s="1"/>
      <c r="H296" s="2"/>
      <c r="I296" s="1"/>
      <c r="J296" s="2"/>
      <c r="K296" s="1"/>
      <c r="L296" s="2"/>
      <c r="M296" s="1"/>
    </row>
  </sheetData>
  <sheetProtection sheet="1" objects="1" scenarios="1"/>
  <mergeCells count="31">
    <mergeCell ref="A86:K86"/>
    <mergeCell ref="A87:K87"/>
    <mergeCell ref="A17:K17"/>
    <mergeCell ref="A50:E50"/>
    <mergeCell ref="G54:H54"/>
    <mergeCell ref="G55:H55"/>
    <mergeCell ref="A9:H9"/>
    <mergeCell ref="A10:H10"/>
    <mergeCell ref="A11:H11"/>
    <mergeCell ref="A15:K15"/>
    <mergeCell ref="A16:K16"/>
    <mergeCell ref="A49:K49"/>
    <mergeCell ref="A19:E19"/>
    <mergeCell ref="G19:H19"/>
    <mergeCell ref="G21:H21"/>
    <mergeCell ref="G27:H27"/>
    <mergeCell ref="A123:K123"/>
    <mergeCell ref="A158:L158"/>
    <mergeCell ref="E198:K198"/>
    <mergeCell ref="A88:K88"/>
    <mergeCell ref="A121:K121"/>
    <mergeCell ref="G199:I199"/>
    <mergeCell ref="A269:L269"/>
    <mergeCell ref="G22:H22"/>
    <mergeCell ref="G23:H23"/>
    <mergeCell ref="G50:H50"/>
    <mergeCell ref="G52:H52"/>
    <mergeCell ref="G63:H63"/>
    <mergeCell ref="A195:L195"/>
    <mergeCell ref="A232:L232"/>
    <mergeCell ref="A122:K122"/>
  </mergeCells>
  <printOptions/>
  <pageMargins left="0.74" right="0.31496062992125984" top="0.5905511811023623" bottom="0.3937007874015748" header="0.5118110236220472" footer="0.5118110236220472"/>
  <pageSetup horizontalDpi="180" verticalDpi="180" orientation="portrait" paperSize="9" scale="94" r:id="rId1"/>
  <rowBreaks count="4" manualBreakCount="4">
    <brk id="14" max="255" man="1"/>
    <brk id="47" max="255" man="1"/>
    <brk id="85" max="255" man="1"/>
    <brk id="1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windowProtection="1" tabSelected="1" workbookViewId="0" topLeftCell="A11">
      <selection activeCell="A25" sqref="A25"/>
    </sheetView>
  </sheetViews>
  <sheetFormatPr defaultColWidth="9.140625" defaultRowHeight="21.75"/>
  <cols>
    <col min="1" max="2" width="9.140625" style="52" customWidth="1"/>
    <col min="3" max="3" width="13.140625" style="52" customWidth="1"/>
    <col min="4" max="4" width="0.42578125" style="53" customWidth="1"/>
    <col min="5" max="5" width="6.140625" style="53" customWidth="1"/>
    <col min="6" max="6" width="14.7109375" style="53" customWidth="1"/>
    <col min="7" max="7" width="6.7109375" style="53" customWidth="1"/>
    <col min="8" max="8" width="0.42578125" style="53" customWidth="1"/>
    <col min="9" max="9" width="15.7109375" style="53" customWidth="1"/>
    <col min="10" max="10" width="0.71875" style="53" customWidth="1"/>
    <col min="11" max="11" width="15.7109375" style="53" customWidth="1"/>
    <col min="12" max="12" width="0.5625" style="53" customWidth="1"/>
    <col min="13" max="13" width="15.7109375" style="53" customWidth="1"/>
    <col min="14" max="14" width="0.5625" style="52" customWidth="1"/>
    <col min="15" max="15" width="5.421875" style="52" customWidth="1"/>
    <col min="16" max="16384" width="9.140625" style="52" customWidth="1"/>
  </cols>
  <sheetData>
    <row r="1" spans="1:14" s="36" customFormat="1" ht="24" customHeight="1">
      <c r="A1" s="68" t="s">
        <v>40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35"/>
    </row>
    <row r="2" spans="1:14" s="36" customFormat="1" ht="24" customHeight="1">
      <c r="A2" s="68" t="s">
        <v>25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35"/>
    </row>
    <row r="3" spans="1:14" s="36" customFormat="1" ht="24" customHeight="1">
      <c r="A3" s="68" t="s">
        <v>172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35"/>
    </row>
    <row r="4" spans="1:14" s="36" customFormat="1" ht="24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</row>
    <row r="5" spans="4:13" s="37" customFormat="1" ht="21.75" customHeight="1">
      <c r="D5" s="38"/>
      <c r="E5" s="67" t="s">
        <v>173</v>
      </c>
      <c r="F5" s="67"/>
      <c r="G5" s="67"/>
      <c r="H5" s="67"/>
      <c r="I5" s="67"/>
      <c r="J5" s="67"/>
      <c r="K5" s="67"/>
      <c r="L5" s="67"/>
      <c r="M5" s="67"/>
    </row>
    <row r="6" spans="1:13" s="37" customFormat="1" ht="23.25">
      <c r="A6" s="38"/>
      <c r="B6" s="38"/>
      <c r="C6" s="38"/>
      <c r="E6" s="65" t="s">
        <v>174</v>
      </c>
      <c r="F6" s="65"/>
      <c r="G6" s="65"/>
      <c r="I6" s="66" t="s">
        <v>103</v>
      </c>
      <c r="J6" s="66"/>
      <c r="K6" s="66"/>
      <c r="L6" s="40"/>
      <c r="M6" s="41" t="s">
        <v>15</v>
      </c>
    </row>
    <row r="7" spans="1:13" s="37" customFormat="1" ht="23.25">
      <c r="A7" s="38"/>
      <c r="B7" s="38"/>
      <c r="C7" s="38"/>
      <c r="D7" s="39"/>
      <c r="E7" s="39"/>
      <c r="F7" s="42" t="s">
        <v>175</v>
      </c>
      <c r="G7" s="39"/>
      <c r="H7" s="55"/>
      <c r="I7" s="55" t="s">
        <v>104</v>
      </c>
      <c r="J7" s="55"/>
      <c r="K7" s="55" t="s">
        <v>105</v>
      </c>
      <c r="L7" s="39"/>
      <c r="M7" s="55"/>
    </row>
    <row r="8" spans="3:13" s="37" customFormat="1" ht="23.25">
      <c r="C8" s="38"/>
      <c r="D8" s="43"/>
      <c r="E8" s="43"/>
      <c r="F8" s="43"/>
      <c r="G8" s="43"/>
      <c r="H8" s="44"/>
      <c r="I8" s="44"/>
      <c r="J8" s="44"/>
      <c r="K8" s="43"/>
      <c r="L8" s="43"/>
      <c r="M8" s="45"/>
    </row>
    <row r="9" spans="3:13" s="37" customFormat="1" ht="12" customHeight="1">
      <c r="C9" s="38"/>
      <c r="D9" s="43"/>
      <c r="E9" s="43"/>
      <c r="F9" s="43"/>
      <c r="G9" s="43"/>
      <c r="H9" s="44"/>
      <c r="I9" s="44"/>
      <c r="J9" s="44"/>
      <c r="K9" s="43"/>
      <c r="L9" s="43"/>
      <c r="M9" s="45"/>
    </row>
    <row r="10" spans="1:13" s="37" customFormat="1" ht="23.25">
      <c r="A10" s="37" t="s">
        <v>176</v>
      </c>
      <c r="C10" s="38"/>
      <c r="D10" s="38"/>
      <c r="E10" s="38"/>
      <c r="F10" s="38">
        <v>30000000</v>
      </c>
      <c r="G10" s="38"/>
      <c r="H10" s="38"/>
      <c r="I10" s="38">
        <v>3000000</v>
      </c>
      <c r="J10" s="38"/>
      <c r="K10" s="38">
        <v>38460383.96</v>
      </c>
      <c r="L10" s="38"/>
      <c r="M10" s="38">
        <f>+F10+K10+I10</f>
        <v>71460383.96000001</v>
      </c>
    </row>
    <row r="11" spans="1:13" s="37" customFormat="1" ht="23.25">
      <c r="A11" s="37" t="s">
        <v>180</v>
      </c>
      <c r="C11" s="38"/>
      <c r="D11" s="38"/>
      <c r="E11" s="38"/>
      <c r="F11" s="38"/>
      <c r="G11" s="38"/>
      <c r="H11" s="38"/>
      <c r="I11" s="38"/>
      <c r="J11" s="38"/>
      <c r="K11" s="38">
        <v>668964.4</v>
      </c>
      <c r="L11" s="38"/>
      <c r="M11" s="38">
        <f aca="true" t="shared" si="0" ref="M11:M18">+F11+K11+I11</f>
        <v>668964.4</v>
      </c>
    </row>
    <row r="12" spans="1:13" s="37" customFormat="1" ht="23.25">
      <c r="A12" s="37" t="s">
        <v>101</v>
      </c>
      <c r="C12" s="38"/>
      <c r="D12" s="38"/>
      <c r="E12" s="38"/>
      <c r="F12" s="38"/>
      <c r="G12" s="38"/>
      <c r="H12" s="38"/>
      <c r="I12" s="38"/>
      <c r="J12" s="38"/>
      <c r="K12" s="38">
        <f>+Sheet1!K102</f>
        <v>28269650.379999936</v>
      </c>
      <c r="L12" s="38"/>
      <c r="M12" s="38">
        <f t="shared" si="0"/>
        <v>28269650.379999936</v>
      </c>
    </row>
    <row r="13" spans="1:13" s="37" customFormat="1" ht="23.25">
      <c r="A13" s="37" t="s">
        <v>181</v>
      </c>
      <c r="C13" s="38"/>
      <c r="D13" s="38"/>
      <c r="E13" s="38"/>
      <c r="F13" s="38"/>
      <c r="G13" s="38"/>
      <c r="H13" s="38"/>
      <c r="I13" s="38"/>
      <c r="J13" s="38"/>
      <c r="K13" s="38">
        <v>-36000000</v>
      </c>
      <c r="L13" s="38"/>
      <c r="M13" s="38">
        <f t="shared" si="0"/>
        <v>-36000000</v>
      </c>
    </row>
    <row r="14" spans="1:13" s="37" customFormat="1" ht="23.25">
      <c r="A14" s="37" t="s">
        <v>177</v>
      </c>
      <c r="C14" s="38"/>
      <c r="D14" s="38"/>
      <c r="E14" s="38"/>
      <c r="F14" s="54">
        <f>SUM(F10:F13)</f>
        <v>30000000</v>
      </c>
      <c r="G14" s="38"/>
      <c r="H14" s="38"/>
      <c r="I14" s="54">
        <f>SUM(I10:I13)</f>
        <v>3000000</v>
      </c>
      <c r="J14" s="38"/>
      <c r="K14" s="54">
        <f>SUM(K10:K13)</f>
        <v>31398998.739999935</v>
      </c>
      <c r="L14" s="38"/>
      <c r="M14" s="54">
        <f>SUM(M10:M13)</f>
        <v>64398998.73999995</v>
      </c>
    </row>
    <row r="15" spans="1:13" s="37" customFormat="1" ht="23.25">
      <c r="A15" s="37" t="s">
        <v>26</v>
      </c>
      <c r="C15" s="38"/>
      <c r="D15" s="38"/>
      <c r="E15" s="38"/>
      <c r="F15" s="38">
        <v>30000000</v>
      </c>
      <c r="G15" s="38"/>
      <c r="H15" s="38"/>
      <c r="I15" s="38"/>
      <c r="J15" s="38"/>
      <c r="K15" s="38"/>
      <c r="L15" s="38"/>
      <c r="M15" s="38">
        <f t="shared" si="0"/>
        <v>30000000</v>
      </c>
    </row>
    <row r="16" spans="1:13" s="37" customFormat="1" ht="23.25">
      <c r="A16" s="37" t="s">
        <v>101</v>
      </c>
      <c r="C16" s="38"/>
      <c r="D16" s="38"/>
      <c r="E16" s="38"/>
      <c r="F16" s="38"/>
      <c r="G16" s="38"/>
      <c r="H16" s="38"/>
      <c r="I16" s="38"/>
      <c r="J16" s="38"/>
      <c r="K16" s="38">
        <f>+Sheet1!I102</f>
        <v>51817583.92000005</v>
      </c>
      <c r="L16" s="38"/>
      <c r="M16" s="38">
        <f t="shared" si="0"/>
        <v>51817583.92000005</v>
      </c>
    </row>
    <row r="17" spans="1:13" s="37" customFormat="1" ht="23.25">
      <c r="A17" s="37" t="s">
        <v>181</v>
      </c>
      <c r="C17" s="38"/>
      <c r="D17" s="38"/>
      <c r="E17" s="38"/>
      <c r="F17" s="38"/>
      <c r="G17" s="38"/>
      <c r="H17" s="38"/>
      <c r="I17" s="38"/>
      <c r="J17" s="38"/>
      <c r="K17" s="38">
        <v>-36000000</v>
      </c>
      <c r="L17" s="38"/>
      <c r="M17" s="38">
        <f t="shared" si="0"/>
        <v>-36000000</v>
      </c>
    </row>
    <row r="18" spans="1:13" s="37" customFormat="1" ht="24" customHeight="1">
      <c r="A18" s="37" t="s">
        <v>182</v>
      </c>
      <c r="C18" s="38"/>
      <c r="D18" s="38"/>
      <c r="E18" s="38"/>
      <c r="F18" s="38"/>
      <c r="G18" s="38"/>
      <c r="H18" s="38"/>
      <c r="I18" s="38">
        <v>3000000</v>
      </c>
      <c r="J18" s="38"/>
      <c r="K18" s="38">
        <v>-3000000</v>
      </c>
      <c r="L18" s="38"/>
      <c r="M18" s="38">
        <f t="shared" si="0"/>
        <v>0</v>
      </c>
    </row>
    <row r="19" spans="1:13" s="37" customFormat="1" ht="24" thickBot="1">
      <c r="A19" s="37" t="s">
        <v>178</v>
      </c>
      <c r="C19" s="38"/>
      <c r="D19" s="38"/>
      <c r="E19" s="38"/>
      <c r="F19" s="46">
        <f>SUM(F14:F18)</f>
        <v>60000000</v>
      </c>
      <c r="G19" s="38"/>
      <c r="H19" s="38"/>
      <c r="I19" s="46">
        <f>SUM(I14:I18)</f>
        <v>6000000</v>
      </c>
      <c r="J19" s="38"/>
      <c r="K19" s="46">
        <f>SUM(K14:K18)</f>
        <v>44216582.65999998</v>
      </c>
      <c r="L19" s="38"/>
      <c r="M19" s="46">
        <f>SUM(M14:M18)</f>
        <v>110216582.66</v>
      </c>
    </row>
    <row r="20" spans="3:13" s="37" customFormat="1" ht="24" thickTop="1"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1" spans="3:13" s="37" customFormat="1" ht="23.25"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3:13" s="37" customFormat="1" ht="23.25"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</row>
    <row r="23" spans="3:13" s="37" customFormat="1" ht="23.25"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3:13" s="37" customFormat="1" ht="23.25"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 s="37" customFormat="1" ht="23.25">
      <c r="A25" s="47" t="s">
        <v>3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30" spans="2:14" s="51" customFormat="1" ht="23.25">
      <c r="B30" s="48" t="s">
        <v>179</v>
      </c>
      <c r="C30" s="49"/>
      <c r="D30" s="49"/>
      <c r="E30" s="49"/>
      <c r="F30" s="49"/>
      <c r="G30" s="49"/>
      <c r="H30" s="49"/>
      <c r="I30" s="49"/>
      <c r="J30" s="49"/>
      <c r="K30" s="49"/>
      <c r="L30" s="50"/>
      <c r="M30" s="49"/>
      <c r="N30" s="50"/>
    </row>
    <row r="31" spans="1:14" s="51" customFormat="1" ht="23.25">
      <c r="A31" s="49"/>
      <c r="B31" s="49"/>
      <c r="C31" s="49" t="s">
        <v>183</v>
      </c>
      <c r="D31" s="49"/>
      <c r="E31" s="49"/>
      <c r="F31" s="49"/>
      <c r="G31" s="49"/>
      <c r="H31" s="49"/>
      <c r="I31" s="49"/>
      <c r="J31" s="49"/>
      <c r="K31" s="49"/>
      <c r="L31" s="50"/>
      <c r="M31" s="49"/>
      <c r="N31" s="50"/>
    </row>
    <row r="33" spans="1:14" s="51" customFormat="1" ht="24" customHeight="1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50"/>
      <c r="M33" s="49"/>
      <c r="N33" s="50"/>
    </row>
    <row r="34" spans="1:14" s="51" customFormat="1" ht="23.25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50"/>
      <c r="M34" s="49"/>
      <c r="N34" s="50"/>
    </row>
    <row r="35" spans="1:14" s="51" customFormat="1" ht="23.2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  <c r="M35" s="49"/>
      <c r="N35" s="50"/>
    </row>
  </sheetData>
  <sheetProtection sheet="1" objects="1" scenarios="1"/>
  <mergeCells count="6">
    <mergeCell ref="E6:G6"/>
    <mergeCell ref="I6:K6"/>
    <mergeCell ref="E5:M5"/>
    <mergeCell ref="A1:M1"/>
    <mergeCell ref="A2:M2"/>
    <mergeCell ref="A3:M3"/>
  </mergeCells>
  <printOptions/>
  <pageMargins left="0.32" right="0.24" top="1" bottom="1" header="0.5" footer="0.5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indowProtection="1"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indowProtection="1"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 I A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boonrat</dc:creator>
  <cp:keywords/>
  <dc:description/>
  <cp:lastModifiedBy>ssec</cp:lastModifiedBy>
  <cp:lastPrinted>2004-05-18T12:04:04Z</cp:lastPrinted>
  <dcterms:created xsi:type="dcterms:W3CDTF">1998-09-03T02:16:33Z</dcterms:created>
  <dcterms:modified xsi:type="dcterms:W3CDTF">2004-05-18T12:04:20Z</dcterms:modified>
  <cp:category/>
  <cp:version/>
  <cp:contentType/>
  <cp:contentStatus/>
</cp:coreProperties>
</file>