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240" yWindow="75" windowWidth="10875" windowHeight="6450" firstSheet="1" activeTab="1"/>
  </bookViews>
  <sheets>
    <sheet name="0000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<sst xmlns="http://schemas.openxmlformats.org/spreadsheetml/2006/main" count="267" uniqueCount="211">
  <si>
    <t>บาท</t>
  </si>
  <si>
    <t>รวมรายได้</t>
  </si>
  <si>
    <t>รวมค่าใช้จ่าย</t>
  </si>
  <si>
    <t>หมายเหตุประกอบงบการเงินเป็นส่วนหนึ่งของงบการเงินนี้</t>
  </si>
  <si>
    <t>สินทรัพย์หมุนเวียน</t>
  </si>
  <si>
    <t xml:space="preserve">     เงินสดและเงินฝากธนาคาร</t>
  </si>
  <si>
    <t xml:space="preserve">     สินทรัพย์หมุนเวียนอื่น</t>
  </si>
  <si>
    <t xml:space="preserve">     รวมสินทรัพย์หมุนเวียน</t>
  </si>
  <si>
    <t>รวมสินทรัพย์</t>
  </si>
  <si>
    <t>หนี้สินหมุนเวียน</t>
  </si>
  <si>
    <t xml:space="preserve">     รวมหนี้สินหมุนเวียน</t>
  </si>
  <si>
    <t xml:space="preserve">     รวมหนี้สิน</t>
  </si>
  <si>
    <t>ส่วนของผู้ถือหุ้น</t>
  </si>
  <si>
    <t xml:space="preserve">    </t>
  </si>
  <si>
    <t xml:space="preserve">    ทุนเรือนหุ้น</t>
  </si>
  <si>
    <t>รวมหนี้สินและส่วนของผู้ถือหุ้น</t>
  </si>
  <si>
    <t>เงินสด</t>
  </si>
  <si>
    <t>รวม</t>
  </si>
  <si>
    <t>งบดุล</t>
  </si>
  <si>
    <t>สินทรัพย์</t>
  </si>
  <si>
    <t xml:space="preserve"> ขอรับรองว่ารายการข้างต้นเป็นความจริงและถูกต้องทุกประการ </t>
  </si>
  <si>
    <t xml:space="preserve"> -  2  -</t>
  </si>
  <si>
    <t>หนี้สินและส่วนของผู้ถือหุ้น</t>
  </si>
  <si>
    <t>หมายเหตุประกอบงบการเงิน</t>
  </si>
  <si>
    <t>รายงานของผู้สอบบัญชีและงบการเงิน</t>
  </si>
  <si>
    <t xml:space="preserve">     รวมส่วนของผู้ถือหุ้น</t>
  </si>
  <si>
    <t xml:space="preserve">            ทุนจดทะเบียน</t>
  </si>
  <si>
    <t xml:space="preserve">            ทุนที่ออกและเรียกชำระแล้ว</t>
  </si>
  <si>
    <t>งบกำไรขาดทุน</t>
  </si>
  <si>
    <t>งบแสดงการเปลี่ยนแปลงในส่วนของผู้ถือหุ้น</t>
  </si>
  <si>
    <t>ทุนเรือนหุ้น</t>
  </si>
  <si>
    <t>หุ้นสามัญ</t>
  </si>
  <si>
    <t>รวมส่วนของผู้ถือหุ้น</t>
  </si>
  <si>
    <t>สินทรัพย์อื่น</t>
  </si>
  <si>
    <t xml:space="preserve">       ค่าใช้จ่ายในการขายและบริหาร</t>
  </si>
  <si>
    <t xml:space="preserve">2.  สรุปนโยบายการบัญชีที่สำคัญ  </t>
  </si>
  <si>
    <t>3.  เงินสดและเงินฝากธนาคาร ประกอบด้วย</t>
  </si>
  <si>
    <t xml:space="preserve">  -  2  -</t>
  </si>
  <si>
    <t>รายได้</t>
  </si>
  <si>
    <t>ค่าใช้จ่าย</t>
  </si>
  <si>
    <t>กำไรต่อหุ้นขั้นพื้นฐาน</t>
  </si>
  <si>
    <t>ดอกเบี้ยจ่าย</t>
  </si>
  <si>
    <t>ณ วันที่ 31 ธันวาคม 2544 และ 2543</t>
  </si>
  <si>
    <t>1.  เกณฑ์ในการจัดทำงบการเงิน</t>
  </si>
  <si>
    <t xml:space="preserve">       งบการเงินนี้ได้จัดทำตามมาตรฐานการบัญชีที่รับรองทั่วไปตามพระราชบัญญัติการบัญชีปี 2543</t>
  </si>
  <si>
    <t>สำหรับปีสิ้นสุดวันที่ 31 ธันวาคม 2544 และ 2543</t>
  </si>
  <si>
    <t>หมายเหตุ</t>
  </si>
  <si>
    <t>3</t>
  </si>
  <si>
    <t>4</t>
  </si>
  <si>
    <t xml:space="preserve">    งบการเงินนี้ได้รับการอนุมัติจากที่ประชุมสามัญผู้ถือหุ้น ครั้งที่ …………. เมื่อวันที่ ............………………..</t>
  </si>
  <si>
    <t xml:space="preserve">    (ลงชื่อ) .........................................…………………………………..... กรรมการตามอำนาจ</t>
  </si>
  <si>
    <t xml:space="preserve"> (                                                                                               )</t>
  </si>
  <si>
    <t>บริษัท เชอร์วู้ด เคมิคอล จำกัด</t>
  </si>
  <si>
    <t xml:space="preserve">       จากการที่สมาคมนักบัญชีและผู้สอบบัญชีรับอนุญาตแห่งประเทศไทย ได้ประกาศยกเว้นการบังคับใช้มาตรฐาน</t>
  </si>
  <si>
    <t>2.8  กำไรต่อหุ้นขั้นพื้นฐาน</t>
  </si>
  <si>
    <t>2.3  การตีราคาสินค้าคงเหลือ</t>
  </si>
  <si>
    <t>2.2  ค่าเผื่อหนี้สงสัยจะสูญ</t>
  </si>
  <si>
    <t>20    ปี</t>
  </si>
  <si>
    <t>เครื่องจักรและอุปกรณ์</t>
  </si>
  <si>
    <t>5    ปี</t>
  </si>
  <si>
    <t>ยานพาหนะ</t>
  </si>
  <si>
    <t>2.4  การตัดค่าเสื่อมราคา</t>
  </si>
  <si>
    <t>อาคารโรงงาน</t>
  </si>
  <si>
    <t>2.5  ค่าสิทธิในเครื่องหมายการค้า</t>
  </si>
  <si>
    <t>2.6  รายการที่เป็นเงินตราต่างประเทศ</t>
  </si>
  <si>
    <t xml:space="preserve">2.7  ภาษีเงินได้นิติบุคคล         </t>
  </si>
  <si>
    <t>คงเหลือของบัญชีที่เป็นเงินตราต่างประเทศ ณ วันที่ในงบดุลแปลงค่าเป็นเงินบาทด้วยอัตราแลกเปลี่ยน ณ วันนั้น</t>
  </si>
  <si>
    <t>เงินฝากกระแสรายวัน</t>
  </si>
  <si>
    <t>เงินฝากออมทรัพย์</t>
  </si>
  <si>
    <t>ลูกหนี้การค้า</t>
  </si>
  <si>
    <t>หัก  ค่าเผื่อหนี้สงสัยจะสูญ</t>
  </si>
  <si>
    <t>4.  ลูกหนี้การค้า - สุทธิ ประกอบด้วย</t>
  </si>
  <si>
    <t>5.  สินค้าคงเหลือ ประกอบด้วย</t>
  </si>
  <si>
    <t>สินค้าสำเร็จรูป</t>
  </si>
  <si>
    <t>สินค้าระหว่างผลิต</t>
  </si>
  <si>
    <t>วัตถุดิบ</t>
  </si>
  <si>
    <t xml:space="preserve">บรรจุภัณฑ์   </t>
  </si>
  <si>
    <t>ยอดคงเหลือ</t>
  </si>
  <si>
    <t>รายการที่เพิ่มขึ้นและลดลงระหว่างปี</t>
  </si>
  <si>
    <t>ณ วันที่</t>
  </si>
  <si>
    <t>รายการที่เพิ่ม</t>
  </si>
  <si>
    <t>รายการที่จำหน่าย</t>
  </si>
  <si>
    <t>31 ธันวาคม 2543</t>
  </si>
  <si>
    <t>และโอน</t>
  </si>
  <si>
    <t>31 ธันวาคม 2544</t>
  </si>
  <si>
    <t>ราคาทุน</t>
  </si>
  <si>
    <t xml:space="preserve">          เครื่องตกแต่งสำนักงาน</t>
  </si>
  <si>
    <t xml:space="preserve">          เครื่องใช้สำนักงาน</t>
  </si>
  <si>
    <t>หัก  ค่าเสื่อมราคาสะสม</t>
  </si>
  <si>
    <t>6.  ที่ดิน อาคารและอุปกรณ์ - สุทธิ  ประกอบด้วย</t>
  </si>
  <si>
    <t xml:space="preserve">          ที่ดิน</t>
  </si>
  <si>
    <t xml:space="preserve">          อาคารโรงงาน</t>
  </si>
  <si>
    <t xml:space="preserve">          เครื่องจักรและอุปกรณ์</t>
  </si>
  <si>
    <t xml:space="preserve">          อุปกรณ์ห้องทดลอง</t>
  </si>
  <si>
    <t xml:space="preserve">          เครื่องตกแต่งโรงงาน</t>
  </si>
  <si>
    <t xml:space="preserve">          เครื่องใช้สำนักงานโรงงาน</t>
  </si>
  <si>
    <t xml:space="preserve">          งานระหว่างก่อสร้าง</t>
  </si>
  <si>
    <t>ที่ดิน อาคารและอุปกรณ์ - สุทธิ</t>
  </si>
  <si>
    <t>7.  เงินเบิกเกินบัญชีและเงินกู้ยืมจากธนาคาร ประกอบด้วย</t>
  </si>
  <si>
    <t>เงินกู้ยืมจากธนาคาร - ทรัสต์รีซีท</t>
  </si>
  <si>
    <t>หัก  ส่วนของหนี้สินระยะยาวที่ถึงกำหนดชำระภายใน 1 ปี</t>
  </si>
  <si>
    <t>8.  เงินกู้ยืมระยะยาว - สุทธิ</t>
  </si>
  <si>
    <t>เงินกู้แรก</t>
  </si>
  <si>
    <t>เงินกู้ที่สอง</t>
  </si>
  <si>
    <t>เงินกู้ยืมระยะยาว - สุทธิ</t>
  </si>
  <si>
    <t xml:space="preserve">       บริษัทฯ แสดงราคาสินทรัพย์ในราคาทุนหักด้วยค่าเสื่อมราคาสะสม</t>
  </si>
  <si>
    <t xml:space="preserve">       บริษัทฯ คำนวณค่าเสื่อมราคาสินทรัพย์โดยวิธีเส้นตรงตามอายุการใช้งานโดยประมาณของสินทรัพย์ ดังนี้</t>
  </si>
  <si>
    <t xml:space="preserve">       ค่าสิทธิในเครื่องหมายการค้าตัดบัญชีเป็นค่าใช้จ่ายโดยวิธีเส้นตรง  ในระยะเวลา  5  ปี   </t>
  </si>
  <si>
    <t xml:space="preserve">       บริษัทฯ   บันทึกรายการที่เป็นเงินตราต่างประเทศเป็นเงินบาทในอัตราแลกเปลี่ยน   ณ   วันที่เกิดรายการ ยอด</t>
  </si>
  <si>
    <t xml:space="preserve">       กำไรขาดทุนจากการแลกเปลี่ยนเงินตรา ถือเป็นรายได้หรือค่าใช้จ่ายประจำปี</t>
  </si>
  <si>
    <t xml:space="preserve">       กำไรต่อหุ้นที่แสดงไว้ในงบกำไรขาดทุนเป็นกำไรต่อหุ้นขั้นพื้นฐาน       ซึ่งคำนวณโดยการหารยอดกำไร</t>
  </si>
  <si>
    <t>9.  เงินปันผลจ่าย</t>
  </si>
  <si>
    <t>10.  หนี้สินที่อาจเกิดขึ้น</t>
  </si>
  <si>
    <t>11.  การแก้ไขข้อผิดพลาดของงวดก่อน</t>
  </si>
  <si>
    <t>12.  การจัดประเภทบัญชีใหม่</t>
  </si>
  <si>
    <t>13.  อื่น ๆ</t>
  </si>
  <si>
    <t xml:space="preserve">การจดทะเบียน     </t>
  </si>
  <si>
    <t xml:space="preserve">ที่ตั้งบริษัท            </t>
  </si>
  <si>
    <t xml:space="preserve">ประเภทธุรกิจ       </t>
  </si>
  <si>
    <t xml:space="preserve">                </t>
  </si>
  <si>
    <t xml:space="preserve">จำนวนพนักงาน   </t>
  </si>
  <si>
    <t>:  เลขที่ 733/4  ซอยสุขุมวิท 55   แขวงคลองตันเหนือ  เขตวัฒนา  กรุงเทพมหานคร</t>
  </si>
  <si>
    <t xml:space="preserve">       รายได้จากการขาย</t>
  </si>
  <si>
    <t xml:space="preserve">       รายได้อื่น</t>
  </si>
  <si>
    <t xml:space="preserve">       ต้นทุนขาย</t>
  </si>
  <si>
    <t>ภาษีเงินได้นิติบุคคล</t>
  </si>
  <si>
    <t>กำไรสุทธิ</t>
  </si>
  <si>
    <t xml:space="preserve">       กำไรสุทธิ</t>
  </si>
  <si>
    <t>กำไรสะสม</t>
  </si>
  <si>
    <t>จัดสรรแล้ว</t>
  </si>
  <si>
    <t xml:space="preserve">          ยอดต้นงวด</t>
  </si>
  <si>
    <t xml:space="preserve">          ยอดปลายงวด</t>
  </si>
  <si>
    <t xml:space="preserve">          เพิ่มระหว่างงวด</t>
  </si>
  <si>
    <t xml:space="preserve">     สำรองตามกฎหมาย</t>
  </si>
  <si>
    <t>ยังไม่ได้จัดสรร</t>
  </si>
  <si>
    <t xml:space="preserve">          ยอดต้นงวดก่อนรายการปรับปรุง</t>
  </si>
  <si>
    <t>5</t>
  </si>
  <si>
    <t>6</t>
  </si>
  <si>
    <t xml:space="preserve">     ลูกหนี้การค้า - สุทธิ</t>
  </si>
  <si>
    <t xml:space="preserve">     สินค้าคงเหลือ</t>
  </si>
  <si>
    <t>ค่าสิทธิในเครื่องหมายการค้า - สุทธิ</t>
  </si>
  <si>
    <t>ภาษีเงินได้จ่ายล่วงหน้า</t>
  </si>
  <si>
    <t xml:space="preserve">     เงินเบิกเกินบัญชีและเงินกู้ยืมจากธนาคาร</t>
  </si>
  <si>
    <t xml:space="preserve">     เจ้าหนี้การค้า</t>
  </si>
  <si>
    <t xml:space="preserve">     ภาษีเงินได้นิติบุคคลค้างจ่าย</t>
  </si>
  <si>
    <t xml:space="preserve">     เงินปันผลค้างจ่าย</t>
  </si>
  <si>
    <t>เงินกู้ยืมระยะยาว</t>
  </si>
  <si>
    <t>7</t>
  </si>
  <si>
    <t>8</t>
  </si>
  <si>
    <t xml:space="preserve">                    หุ้นสามัญ 300,000 หุ้น มูลค่าหุ้นละ 100 บาท</t>
  </si>
  <si>
    <t xml:space="preserve">                    หุ้นสามัญ 300,000 หุ้น หุ้นละ 100 บาท</t>
  </si>
  <si>
    <t xml:space="preserve">     กำไรสะสม</t>
  </si>
  <si>
    <t xml:space="preserve">            จัดสรรแล้ว</t>
  </si>
  <si>
    <t xml:space="preserve">                    สำรองตามกฎหมาย</t>
  </si>
  <si>
    <t xml:space="preserve">            ยังไม่ได้จัดสรร</t>
  </si>
  <si>
    <t xml:space="preserve">  -  3  -</t>
  </si>
  <si>
    <t xml:space="preserve">  -  4  -</t>
  </si>
  <si>
    <t xml:space="preserve">  -  5  -</t>
  </si>
  <si>
    <t xml:space="preserve">       ค่าเสื่อมราคาอาคารและอุปกรณ์       สำหรับปี    2544   และ  2543    เป็นจำนวนเงิน   9,451,439.32    บาท และ </t>
  </si>
  <si>
    <t>8,634,131.82   บาท  ตามลำดับ</t>
  </si>
  <si>
    <t xml:space="preserve">ตามลำดับ     ค้ำประกันโดยกรรมการของบริษัทฯ     ภายใต้เงื่อนไขว่าจะไม่นำสินทรัพย์ของบริษัทฯ   รวมทั้งที่ดิน </t>
  </si>
  <si>
    <t>สิ่งปลูกสร้าง และเครื่องจักรไปก่อภาระผูกพันกับผู้อื่น</t>
  </si>
  <si>
    <t xml:space="preserve">       บริษัทฯ มีวงเงินเบิกเกินบัญชีและวงเงินทรัสต์รีซีทกับธนาคารแห่งหนึ่ง จำนวน 30 ล้านบาท และ 20 ล้านบาท  </t>
  </si>
  <si>
    <t xml:space="preserve">ตามที่ประชุมสามัญผู้ถือหุ้น  ครั้งที่  1/2545  เมื่อวันที่  27  กุมภาพันธ์  2545  ได้อนุมัติให้จ่ายเงินปันผลในอัตราหุ้นละ </t>
  </si>
  <si>
    <t>ค้ำประกันบริษัท เป็นจำนวนเงินประมาณ 0.16  ล้านบาท</t>
  </si>
  <si>
    <t xml:space="preserve">       ณ  วันที่  31  ธันวาคม  2544  และ  2543  บริษัทฯ  มีหนี้สินที่อาจเกิดขึ้นจากการให้ธนาคารแห่งหนึ่งออกหนังสือ</t>
  </si>
  <si>
    <t>ดังกล่าวกับกำไรสะสมต้นงวดปี 2544</t>
  </si>
  <si>
    <t xml:space="preserve">       รายการบัญชีบางรายการในงบการเงินปี 2543  ได้จัดประเภทบัญชีใหม่  เพื่อให้สอดคล้องกับการแสดงรายการใน</t>
  </si>
  <si>
    <t>งบการเงินปี 2544</t>
  </si>
  <si>
    <t>:  บริษัทฯ  ประกอบธุรกิจนำเข้า  ส่งออก     ผลิตและจำหน่ายผลิตภัณฑ์ป้องกันและกำจัดแมลง</t>
  </si>
  <si>
    <t>การบัญชี 7 ฉบับ กับธุรกิจที่ไม่ใช่บริษัทมหาชนจำกัดเป็นการชั่วคราว บริษัทฯ ได้เลือกที่จะไม่ใช้มาตรฐานการบัญชี</t>
  </si>
  <si>
    <t xml:space="preserve">          2544        บาท        2543</t>
  </si>
  <si>
    <t>ฉบับที่ 25  เรื่อง  "งบกระแสเงินสด"  และ ฉบับที่ 44  เรื่อง  "งบการเงินรวมและการบัญชีสำหรับเงินลงทุนในบริษัท</t>
  </si>
  <si>
    <t>ย่อย"    โดยเลือกไม่แสดงงบการเงินรวม</t>
  </si>
  <si>
    <t>2.1  การบันทึกรายได้และค่าใช้จ่าย</t>
  </si>
  <si>
    <t>เครื่องตกแต่งและอุปกรณ์</t>
  </si>
  <si>
    <t>สุทธิสำหรับปีด้วยจำนวนหุ้นที่จำหน่ายแล้วถัวเฉลี่ยถ่วงน้ำหนักตามส่วนที่เรียกชำระ</t>
  </si>
  <si>
    <t>8.1  เงินกู้แรก  เป็นจำนวนเงิน 30 ล้านบาท  อัตราดอกเบี้ยร้อยละ MLR ต่อปี  โดยผ่อนชำระเงินต้น 20 งวด  ชำระ</t>
  </si>
  <si>
    <t xml:space="preserve">       งวดแรกในเดือนกันยายน 2541  และครบกำหนดชำระในเดือนมิถุนายน 2546</t>
  </si>
  <si>
    <t>8.2  เงินกู้ที่สอง เป็นจำนวน 45.096 ล้านบาท  อัตราดอกเบี้ยร้อยละ MLR ต่อปี โดยผ่อนชำระเงินต้น 12 งวด ชำระ</t>
  </si>
  <si>
    <t xml:space="preserve">       งวดแรกในเดือนมีนาคม  2543  และครบกำหนดชำระในเดือนมีนาคม 2546</t>
  </si>
  <si>
    <t>11</t>
  </si>
  <si>
    <t xml:space="preserve">       ที่ดิน  สิ่งปลูกสร้าง  และเครื่องจักรไปก่อภาระผูกพันกับผู้อื่น</t>
  </si>
  <si>
    <t>:  ในปี 2544 และ 2543 มีพนักงาน จำนวน 74 คน และ 50 คน ตามลำดับ</t>
  </si>
  <si>
    <t>ประเทศไทยที่ประกาศใช้แล้วโดยคณะกรรมการควบคุมการประกอบวิชาชีพสอบบัญชี (ก.บช.)</t>
  </si>
  <si>
    <t xml:space="preserve">       นโยบายการบัญชีเป็นไปตามมาตรฐานการบัญชี        ที่ออกโดยสมาคมนักบัญชีและผู้สอบบัญชีรับอนุญาตแห่ง</t>
  </si>
  <si>
    <t>เข้าก่อน - ออกก่อน (FIFO)</t>
  </si>
  <si>
    <t xml:space="preserve">       บริษัทฯ   ตีราคาสินค้าคงเหลือในราคาทุนหรือมูลค่าสุทธิที่จะได้รับ แล้วแต่อย่างใดจะต่ำกว่า      ราคาทุนใช้วิธี</t>
  </si>
  <si>
    <t xml:space="preserve">       บริษัทฯ บันทึกภาษีเงินได้นิติบุคคลที่จะต้องจ่ายในแต่ละปีเป็นค่าใช้จ่ายทั้งหมด</t>
  </si>
  <si>
    <t>ลูกหนี้การค้า - สุทธิ</t>
  </si>
  <si>
    <t xml:space="preserve">          ยานพาหนะ</t>
  </si>
  <si>
    <t xml:space="preserve">       ตามที่ประชุมสามัญผู้ถือหุ้น ครั้งที่ 1/2544  เมื่อวันที่ 9 กุมภาพันธ์  2544 ได้อนุมัติให้จ่ายเงินปันผลในอัตราหุ้นละ </t>
  </si>
  <si>
    <t xml:space="preserve">80.00 บาท  สำหรับหุ้นสามัญ  จำนวน 300,000 หุ้น  รวมเป็นเงิน 24 ล้านบาท  สำหรับผลการดำเนินงานปี 2544 </t>
  </si>
  <si>
    <t xml:space="preserve">       ในปี  2543  บริษัทฯ ได้คำนวณภาษีเงินได้นิติบุคคลสูงไป จำนวน  668,964.40  บาท  บริษัทฯ ได้ปรับปรุงรายการ</t>
  </si>
  <si>
    <t xml:space="preserve">:  บริษัทฯ ได้จดทะเบียนเป็นบริษัทจำกัด  </t>
  </si>
  <si>
    <t xml:space="preserve">    ทุกชนิด ผลิตภัณฑ์ทำความสะอาดทุกประเภท   ผลิตภัณฑ์สำหรับเลี้ยงสัตว์   ปุ๋ย   ยาบำรุงพืช  </t>
  </si>
  <si>
    <t xml:space="preserve">    ผลิตภัณฑ์สีทาไม้  ตลอดจนเคมีภัณฑ์ป้องกันและกำจัดแมลงทำลายไม้</t>
  </si>
  <si>
    <t xml:space="preserve">     หนี้สินหมุนเวียนอื่น</t>
  </si>
  <si>
    <t xml:space="preserve">     ส่วนของหนี้สินระยะยาวที่ถึงกำหนดชำระภายใน 1 ปี               8</t>
  </si>
  <si>
    <t>กำไรก่อนดอกเบี้ยจ่ายและภาษีเงินได้นิติบุคคล</t>
  </si>
  <si>
    <t xml:space="preserve">          การแก้ไขข้อผิดพลาดของงวดก่อน</t>
  </si>
  <si>
    <t xml:space="preserve">          ยอดต้นงวดหลังรายการปรับปรุง</t>
  </si>
  <si>
    <t xml:space="preserve">          เพิ่มระหว่างงวด - กำไรสุทธิ</t>
  </si>
  <si>
    <t xml:space="preserve">          ลดระหว่างงวด - สำรองตามกฎหมาย</t>
  </si>
  <si>
    <t xml:space="preserve">                                    - เงินปันผล</t>
  </si>
  <si>
    <t>เรียบร้อยแล้ว</t>
  </si>
  <si>
    <t xml:space="preserve">       รายได้และค่าใช้จ่ายใช้เกณฑ์ค้างรับค้างจ่าย         บันทึกรายได้จากการขายสินค้าเมื่อได้ส่งมอบสินค้าให้ลูกค้า</t>
  </si>
  <si>
    <t>ในการชำระหนี้ของลูกหนี้แต่ละราย  ตามความเห็นของฝ่ายบริหาร</t>
  </si>
  <si>
    <t xml:space="preserve">       บริษัทฯ  ตั้งค่าเผื่อหนี้สงสัยจะสูญ  สำหรับจำนวนหนี้ที่คาดว่าจะเก็บเงินไม่ได้  โดยพิจารณาจากความสามารถ</t>
  </si>
  <si>
    <t>40.00 บาท สำหรับหุ้นสามัญ  จำนวน  300,000  หุ้น  รวมเป็นเงิน 12  ล้านบาท  สำหรับผลการดำเนินงานปี 2543 และ</t>
  </si>
  <si>
    <t xml:space="preserve">                   เงินกู้ทั้งสอง ค้ำประกันโดยกรรมการของบริษัทฯ ภายใต้เงื่อนไขว่าจะไม่นำสินทรัพย์ของบริษัทฯ รวมทั้ง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</si>
</sst>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);\(#,##0.00\)"/>
    <numFmt numFmtId="188" formatCode="#,##0.00_);[Red]\(#,##0.00\)"/>
    <numFmt numFmtId="189" formatCode="dd\ mmm\ yy"/>
    <numFmt numFmtId="190" formatCode="&quot;$&quot;#,##0_);[Red]\(&quot;$&quot;#,##0\)"/>
    <numFmt numFmtId="191" formatCode="&quot;$&quot;#,##0.00_);[Red]\(&quot;$&quot;#,##0.00\)"/>
    <numFmt numFmtId="192" formatCode="_-&quot;?&quot;* #,##0_-;\-&quot;?&quot;* #,##0_-;_-&quot;?&quot;* &quot;-&quot;_-;_-@_-"/>
    <numFmt numFmtId="193" formatCode="_-&quot;?&quot;* #,##0.00_-;\-&quot;?&quot;* #,##0.00_-;_-&quot;?&quot;* &quot;-&quot;??_-;_-@_-"/>
    <numFmt numFmtId="194" formatCode="_(* #,##0_);_(* \(#,##0\);_(* &quot;-&quot;??_);_(@_)"/>
    <numFmt numFmtId="195" formatCode="General_)"/>
    <numFmt numFmtId="196" formatCode="#,##0.000_);\(#,##0.000\)"/>
    <numFmt numFmtId="197" formatCode="#,##0;\(#,##0\)"/>
    <numFmt numFmtId="198" formatCode="#,##0.00;\(#,##0.00\)"/>
    <numFmt numFmtId="199" formatCode="mm/dd/yy"/>
    <numFmt numFmtId="200" formatCode="_-* #,##0_-;\-* #,##0_-;_-* &quot;-&quot;??_-;_-@_-"/>
    <numFmt numFmtId="201" formatCode="#,##0.0_);\(#,##0\)"/>
    <numFmt numFmtId="202" formatCode="0.000"/>
    <numFmt numFmtId="203" formatCode="_-* #,##0.0_-;\-* #,##0.0_-;_-* &quot;-&quot;??_-;_-@_-"/>
    <numFmt numFmtId="204" formatCode="0.0"/>
    <numFmt numFmtId="205" formatCode="#,##0.0_);[Red]\(#,##0.0\)"/>
  </numFmts>
  <fonts count="6">
    <font>
      <sz val="14"/>
      <name val="Cordia New"/>
      <family val="0"/>
    </font>
    <font>
      <sz val="10"/>
      <name val="Courier"/>
      <family val="0"/>
    </font>
    <font>
      <sz val="16"/>
      <name val="AngsanaUPC"/>
      <family val="1"/>
    </font>
    <font>
      <sz val="16"/>
      <name val="Angsana New"/>
      <family val="1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1" fillId="0" borderId="0">
      <alignment/>
      <protection/>
    </xf>
  </cellStyleXfs>
  <cellXfs count="43">
    <xf numFmtId="0" fontId="0" fillId="0" borderId="0" xfId="0" applyAlignment="1">
      <alignment/>
    </xf>
    <xf numFmtId="187" fontId="2" fillId="0" borderId="0" xfId="22" applyNumberFormat="1" applyFont="1">
      <alignment/>
      <protection/>
    </xf>
    <xf numFmtId="188" fontId="2" fillId="0" borderId="0" xfId="22" applyNumberFormat="1" applyFont="1">
      <alignment/>
      <protection/>
    </xf>
    <xf numFmtId="188" fontId="2" fillId="0" borderId="0" xfId="0" applyNumberFormat="1" applyFont="1" applyAlignment="1">
      <alignment/>
    </xf>
    <xf numFmtId="188" fontId="2" fillId="0" borderId="0" xfId="22" applyNumberFormat="1" applyFont="1" applyAlignment="1">
      <alignment/>
      <protection/>
    </xf>
    <xf numFmtId="188" fontId="2" fillId="0" borderId="0" xfId="22" applyNumberFormat="1" applyFont="1" applyAlignment="1" applyProtection="1">
      <alignment horizontal="left"/>
      <protection/>
    </xf>
    <xf numFmtId="188" fontId="2" fillId="0" borderId="0" xfId="22" applyNumberFormat="1" applyFont="1" applyAlignment="1" applyProtection="1">
      <alignment/>
      <protection/>
    </xf>
    <xf numFmtId="188" fontId="2" fillId="0" borderId="0" xfId="22" applyNumberFormat="1" applyFont="1" applyAlignment="1" applyProtection="1">
      <alignment horizontal="center"/>
      <protection/>
    </xf>
    <xf numFmtId="188" fontId="2" fillId="0" borderId="0" xfId="22" applyNumberFormat="1" applyFont="1" applyProtection="1">
      <alignment/>
      <protection/>
    </xf>
    <xf numFmtId="188" fontId="2" fillId="0" borderId="1" xfId="22" applyNumberFormat="1" applyFont="1" applyBorder="1" applyProtection="1">
      <alignment/>
      <protection/>
    </xf>
    <xf numFmtId="188" fontId="2" fillId="0" borderId="2" xfId="22" applyNumberFormat="1" applyFont="1" applyBorder="1" applyProtection="1">
      <alignment/>
      <protection/>
    </xf>
    <xf numFmtId="188" fontId="2" fillId="0" borderId="0" xfId="22" applyNumberFormat="1" applyFont="1" applyAlignment="1" applyProtection="1">
      <alignment horizontal="fill"/>
      <protection/>
    </xf>
    <xf numFmtId="188" fontId="2" fillId="0" borderId="3" xfId="22" applyNumberFormat="1" applyFont="1" applyBorder="1" applyProtection="1">
      <alignment/>
      <protection/>
    </xf>
    <xf numFmtId="188" fontId="2" fillId="0" borderId="4" xfId="22" applyNumberFormat="1" applyFont="1" applyBorder="1" applyProtection="1">
      <alignment/>
      <protection/>
    </xf>
    <xf numFmtId="188" fontId="2" fillId="0" borderId="5" xfId="22" applyNumberFormat="1" applyFont="1" applyBorder="1" applyProtection="1">
      <alignment/>
      <protection/>
    </xf>
    <xf numFmtId="188" fontId="2" fillId="0" borderId="0" xfId="22" applyNumberFormat="1" applyFont="1" applyBorder="1" applyProtection="1">
      <alignment/>
      <protection/>
    </xf>
    <xf numFmtId="188" fontId="2" fillId="0" borderId="0" xfId="22" applyNumberFormat="1" applyFont="1" applyBorder="1">
      <alignment/>
      <protection/>
    </xf>
    <xf numFmtId="188" fontId="3" fillId="0" borderId="0" xfId="22" applyNumberFormat="1" applyFont="1">
      <alignment/>
      <protection/>
    </xf>
    <xf numFmtId="188" fontId="3" fillId="0" borderId="0" xfId="22" applyNumberFormat="1" applyFont="1" applyAlignment="1" applyProtection="1">
      <alignment horizontal="center"/>
      <protection/>
    </xf>
    <xf numFmtId="188" fontId="3" fillId="0" borderId="0" xfId="0" applyNumberFormat="1" applyFont="1" applyAlignment="1">
      <alignment/>
    </xf>
    <xf numFmtId="188" fontId="3" fillId="0" borderId="0" xfId="22" applyNumberFormat="1" applyFont="1" applyAlignment="1" applyProtection="1">
      <alignment horizontal="left"/>
      <protection/>
    </xf>
    <xf numFmtId="188" fontId="3" fillId="0" borderId="0" xfId="22" applyNumberFormat="1" applyFont="1" applyAlignment="1" applyProtection="1">
      <alignment/>
      <protection/>
    </xf>
    <xf numFmtId="188" fontId="2" fillId="0" borderId="3" xfId="0" applyNumberFormat="1" applyFont="1" applyBorder="1" applyAlignment="1">
      <alignment/>
    </xf>
    <xf numFmtId="188" fontId="2" fillId="0" borderId="2" xfId="0" applyNumberFormat="1" applyFont="1" applyBorder="1" applyAlignment="1">
      <alignment/>
    </xf>
    <xf numFmtId="188" fontId="2" fillId="0" borderId="0" xfId="0" applyNumberFormat="1" applyFont="1" applyAlignment="1">
      <alignment horizontal="center"/>
    </xf>
    <xf numFmtId="188" fontId="2" fillId="0" borderId="0" xfId="22" applyNumberFormat="1" applyFont="1" applyAlignment="1">
      <alignment horizontal="center"/>
      <protection/>
    </xf>
    <xf numFmtId="188" fontId="2" fillId="0" borderId="0" xfId="0" applyNumberFormat="1" applyFont="1" applyAlignment="1">
      <alignment horizontal="right"/>
    </xf>
    <xf numFmtId="188" fontId="2" fillId="0" borderId="5" xfId="22" applyNumberFormat="1" applyFont="1" applyBorder="1" applyAlignment="1">
      <alignment horizontal="center"/>
      <protection/>
    </xf>
    <xf numFmtId="188" fontId="2" fillId="0" borderId="5" xfId="22" applyNumberFormat="1" applyFont="1" applyBorder="1">
      <alignment/>
      <protection/>
    </xf>
    <xf numFmtId="188" fontId="2" fillId="0" borderId="0" xfId="22" applyNumberFormat="1" applyFont="1" applyBorder="1" applyAlignment="1">
      <alignment horizontal="center"/>
      <protection/>
    </xf>
    <xf numFmtId="188" fontId="2" fillId="0" borderId="1" xfId="22" applyNumberFormat="1" applyFont="1" applyBorder="1" applyAlignment="1" quotePrefix="1">
      <alignment horizontal="center"/>
      <protection/>
    </xf>
    <xf numFmtId="188" fontId="2" fillId="0" borderId="1" xfId="22" applyNumberFormat="1" applyFont="1" applyBorder="1">
      <alignment/>
      <protection/>
    </xf>
    <xf numFmtId="188" fontId="2" fillId="0" borderId="1" xfId="22" applyNumberFormat="1" applyFont="1" applyBorder="1" applyAlignment="1">
      <alignment horizontal="center"/>
      <protection/>
    </xf>
    <xf numFmtId="188" fontId="2" fillId="0" borderId="0" xfId="22" applyNumberFormat="1" applyFont="1" applyBorder="1" applyAlignment="1" quotePrefix="1">
      <alignment horizontal="center"/>
      <protection/>
    </xf>
    <xf numFmtId="188" fontId="2" fillId="0" borderId="2" xfId="22" applyNumberFormat="1" applyFont="1" applyBorder="1">
      <alignment/>
      <protection/>
    </xf>
    <xf numFmtId="188" fontId="2" fillId="0" borderId="1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22" applyNumberFormat="1" applyFont="1" applyAlignment="1" applyProtection="1" quotePrefix="1">
      <alignment horizontal="center"/>
      <protection/>
    </xf>
    <xf numFmtId="188" fontId="2" fillId="0" borderId="0" xfId="22" applyNumberFormat="1" applyFont="1" applyAlignment="1" applyProtection="1">
      <alignment horizontal="center"/>
      <protection/>
    </xf>
    <xf numFmtId="188" fontId="2" fillId="0" borderId="0" xfId="22" applyNumberFormat="1" applyFont="1" applyAlignment="1">
      <alignment horizontal="center"/>
      <protection/>
    </xf>
    <xf numFmtId="188" fontId="2" fillId="0" borderId="0" xfId="22" applyNumberFormat="1" applyFont="1" applyAlignment="1" applyProtection="1" quotePrefix="1">
      <alignment horizontal="center"/>
      <protection/>
    </xf>
    <xf numFmtId="188" fontId="2" fillId="0" borderId="0" xfId="0" applyNumberFormat="1" applyFont="1" applyAlignment="1">
      <alignment horizontal="center"/>
    </xf>
    <xf numFmtId="188" fontId="2" fillId="0" borderId="3" xfId="22" applyNumberFormat="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ปกติ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indowProtection="1" showGridLines="0" showRowColHeaders="0" showZeros="0" showOutlineSymbols="0" defaultGridColor="0" zoomScaleSheetLayoutView="6" colorId="1" workbookViewId="0" topLeftCell="B49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6"/>
  <sheetViews>
    <sheetView windowProtection="1" tabSelected="1" view="pageBreakPreview" zoomScaleSheetLayoutView="100" workbookViewId="0" topLeftCell="A5">
      <selection activeCell="E6" sqref="E6"/>
    </sheetView>
  </sheetViews>
  <sheetFormatPr defaultColWidth="9.140625" defaultRowHeight="26.25" customHeight="1"/>
  <cols>
    <col min="1" max="1" width="2.57421875" style="3" customWidth="1"/>
    <col min="2" max="3" width="9.140625" style="3" customWidth="1"/>
    <col min="4" max="4" width="12.7109375" style="3" customWidth="1"/>
    <col min="5" max="5" width="15.7109375" style="3" customWidth="1"/>
    <col min="6" max="6" width="1.1484375" style="3" customWidth="1"/>
    <col min="7" max="7" width="15.7109375" style="3" customWidth="1"/>
    <col min="8" max="8" width="1.28515625" style="3" customWidth="1"/>
    <col min="9" max="9" width="15.421875" style="3" customWidth="1"/>
    <col min="10" max="10" width="1.1484375" style="3" customWidth="1"/>
    <col min="11" max="11" width="15.28125" style="3" customWidth="1"/>
    <col min="12" max="12" width="0.71875" style="3" customWidth="1"/>
    <col min="13" max="13" width="0.42578125" style="3" customWidth="1"/>
    <col min="14" max="14" width="0.13671875" style="3" customWidth="1"/>
    <col min="15" max="15" width="0.42578125" style="3" customWidth="1"/>
    <col min="16" max="16" width="0.2890625" style="3" customWidth="1"/>
    <col min="17" max="17" width="0.42578125" style="3" customWidth="1"/>
    <col min="18" max="18" width="0.5625" style="3" customWidth="1"/>
    <col min="19" max="19" width="0.2890625" style="3" customWidth="1"/>
    <col min="20" max="16384" width="9.140625" style="3" customWidth="1"/>
  </cols>
  <sheetData>
    <row r="1" spans="1:11" ht="26.25" customHeight="1">
      <c r="A1" s="5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6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6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6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6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6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6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26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26.25" customHeight="1">
      <c r="A9" s="38" t="s">
        <v>52</v>
      </c>
      <c r="B9" s="38"/>
      <c r="C9" s="38"/>
      <c r="D9" s="38"/>
      <c r="E9" s="38"/>
      <c r="F9" s="38"/>
      <c r="G9" s="38"/>
      <c r="H9" s="38"/>
      <c r="I9" s="2"/>
      <c r="J9" s="2"/>
      <c r="K9" s="2"/>
    </row>
    <row r="10" spans="1:11" ht="26.25" customHeight="1">
      <c r="A10" s="38" t="s">
        <v>24</v>
      </c>
      <c r="B10" s="38"/>
      <c r="C10" s="38"/>
      <c r="D10" s="38"/>
      <c r="E10" s="38"/>
      <c r="F10" s="38"/>
      <c r="G10" s="38"/>
      <c r="H10" s="38"/>
      <c r="I10" s="2"/>
      <c r="J10" s="2"/>
      <c r="K10" s="2"/>
    </row>
    <row r="11" spans="1:11" ht="26.25" customHeight="1">
      <c r="A11" s="38" t="s">
        <v>42</v>
      </c>
      <c r="B11" s="38"/>
      <c r="C11" s="38"/>
      <c r="D11" s="38"/>
      <c r="E11" s="38"/>
      <c r="F11" s="38"/>
      <c r="G11" s="38"/>
      <c r="H11" s="38"/>
      <c r="I11" s="2"/>
      <c r="J11" s="2"/>
      <c r="K11" s="2"/>
    </row>
    <row r="15" spans="1:11" ht="26.25" customHeight="1">
      <c r="A15" s="38" t="str">
        <f>+A9</f>
        <v>บริษัท เชอร์วู้ด เคมิคอล จำกัด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26.25" customHeight="1">
      <c r="A16" s="38" t="s">
        <v>18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26.25" customHeight="1">
      <c r="A17" s="38" t="s">
        <v>42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26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6.2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26.25" customHeight="1">
      <c r="A20" s="38" t="s">
        <v>19</v>
      </c>
      <c r="B20" s="38"/>
      <c r="C20" s="38"/>
      <c r="D20" s="38"/>
      <c r="E20" s="38"/>
      <c r="F20" s="7"/>
      <c r="G20" s="38" t="s">
        <v>46</v>
      </c>
      <c r="H20" s="38"/>
      <c r="I20" s="6" t="s">
        <v>171</v>
      </c>
      <c r="J20" s="7"/>
      <c r="K20" s="7"/>
    </row>
    <row r="21" spans="1:11" ht="26.25" customHeight="1">
      <c r="A21" s="5" t="s">
        <v>4</v>
      </c>
      <c r="B21" s="2"/>
      <c r="C21" s="2"/>
      <c r="D21" s="2"/>
      <c r="E21" s="2"/>
      <c r="F21" s="2"/>
      <c r="G21" s="2"/>
      <c r="H21" s="2"/>
      <c r="I21" s="2"/>
      <c r="J21" s="2"/>
      <c r="K21" s="7"/>
    </row>
    <row r="22" spans="2:11" ht="26.25" customHeight="1">
      <c r="B22" s="5" t="s">
        <v>5</v>
      </c>
      <c r="C22" s="2"/>
      <c r="D22" s="2"/>
      <c r="G22" s="40" t="s">
        <v>47</v>
      </c>
      <c r="H22" s="38"/>
      <c r="I22" s="8">
        <f>+I159</f>
        <v>36995540.67</v>
      </c>
      <c r="J22" s="2"/>
      <c r="K22" s="8">
        <f>+K159</f>
        <v>37612285.17</v>
      </c>
    </row>
    <row r="23" spans="2:11" ht="26.25" customHeight="1">
      <c r="B23" s="5" t="s">
        <v>138</v>
      </c>
      <c r="C23" s="2"/>
      <c r="D23" s="2"/>
      <c r="G23" s="40" t="s">
        <v>48</v>
      </c>
      <c r="H23" s="38"/>
      <c r="I23" s="8">
        <f>+I164</f>
        <v>39601691.81</v>
      </c>
      <c r="J23" s="2"/>
      <c r="K23" s="8">
        <f>+K164</f>
        <v>45478860.5</v>
      </c>
    </row>
    <row r="24" spans="2:11" ht="26.25" customHeight="1">
      <c r="B24" s="5" t="s">
        <v>139</v>
      </c>
      <c r="C24" s="2"/>
      <c r="D24" s="2"/>
      <c r="E24" s="2"/>
      <c r="F24" s="2"/>
      <c r="G24" s="40" t="s">
        <v>136</v>
      </c>
      <c r="H24" s="38"/>
      <c r="I24" s="8">
        <f>+I171</f>
        <v>45070824.879999995</v>
      </c>
      <c r="J24" s="2"/>
      <c r="K24" s="8">
        <f>+K171</f>
        <v>30711848</v>
      </c>
    </row>
    <row r="25" spans="2:11" ht="26.25" customHeight="1">
      <c r="B25" s="5" t="s">
        <v>6</v>
      </c>
      <c r="C25" s="2"/>
      <c r="D25" s="2"/>
      <c r="E25" s="2"/>
      <c r="F25" s="2"/>
      <c r="H25" s="2"/>
      <c r="I25" s="9">
        <v>196813.45</v>
      </c>
      <c r="J25" s="2"/>
      <c r="K25" s="9">
        <v>191560.34</v>
      </c>
    </row>
    <row r="26" spans="2:11" ht="26.25" customHeight="1">
      <c r="B26" s="2"/>
      <c r="C26" s="5" t="s">
        <v>7</v>
      </c>
      <c r="D26" s="2"/>
      <c r="E26" s="2"/>
      <c r="F26" s="2"/>
      <c r="H26" s="2"/>
      <c r="I26" s="8">
        <f>SUM(I22:I25)</f>
        <v>121864870.81</v>
      </c>
      <c r="J26" s="2"/>
      <c r="K26" s="8">
        <f>SUM(K22:K25)</f>
        <v>113994554.01</v>
      </c>
    </row>
    <row r="27" spans="1:11" ht="26.25" customHeight="1">
      <c r="A27" s="5" t="s">
        <v>97</v>
      </c>
      <c r="B27" s="2"/>
      <c r="C27" s="5"/>
      <c r="D27" s="2"/>
      <c r="E27" s="2"/>
      <c r="F27" s="2"/>
      <c r="G27" s="40" t="s">
        <v>137</v>
      </c>
      <c r="H27" s="38"/>
      <c r="I27" s="8">
        <f>+K203</f>
        <v>103158798.02000001</v>
      </c>
      <c r="J27" s="2"/>
      <c r="K27" s="8">
        <f>+E203</f>
        <v>92992138.82000002</v>
      </c>
    </row>
    <row r="28" spans="1:11" ht="26.25" customHeight="1">
      <c r="A28" s="3" t="s">
        <v>140</v>
      </c>
      <c r="B28" s="2"/>
      <c r="C28" s="2"/>
      <c r="D28" s="2"/>
      <c r="E28" s="2"/>
      <c r="F28" s="2"/>
      <c r="H28" s="2"/>
      <c r="I28" s="8">
        <v>0</v>
      </c>
      <c r="J28" s="2"/>
      <c r="K28" s="8">
        <v>7450000</v>
      </c>
    </row>
    <row r="29" spans="1:11" ht="26.25" customHeight="1">
      <c r="A29" s="3" t="s">
        <v>141</v>
      </c>
      <c r="B29" s="2"/>
      <c r="C29" s="2"/>
      <c r="D29" s="2"/>
      <c r="E29" s="2"/>
      <c r="F29" s="2"/>
      <c r="H29" s="2"/>
      <c r="I29" s="8">
        <v>1737299.92</v>
      </c>
      <c r="J29" s="2"/>
      <c r="K29" s="8">
        <v>1737299.92</v>
      </c>
    </row>
    <row r="30" spans="1:11" ht="26.25" customHeight="1">
      <c r="A30" s="3" t="s">
        <v>33</v>
      </c>
      <c r="B30" s="2"/>
      <c r="C30" s="2"/>
      <c r="D30" s="2"/>
      <c r="E30" s="2"/>
      <c r="F30" s="2"/>
      <c r="H30" s="2"/>
      <c r="I30" s="8">
        <v>254154.54</v>
      </c>
      <c r="J30" s="2"/>
      <c r="K30" s="8">
        <v>319054.54</v>
      </c>
    </row>
    <row r="31" spans="1:11" ht="26.25" customHeight="1" thickBot="1">
      <c r="A31" s="5" t="s">
        <v>8</v>
      </c>
      <c r="B31" s="2"/>
      <c r="C31" s="2"/>
      <c r="D31" s="2"/>
      <c r="E31" s="2"/>
      <c r="F31" s="2"/>
      <c r="G31" s="2"/>
      <c r="H31" s="2"/>
      <c r="I31" s="10">
        <f>SUM(I26:I30)</f>
        <v>227015123.29</v>
      </c>
      <c r="J31" s="2"/>
      <c r="K31" s="10">
        <f>SUM(K26:K30)</f>
        <v>216493047.29000002</v>
      </c>
    </row>
    <row r="32" spans="1:11" ht="26.25" customHeight="1" thickTop="1">
      <c r="A32" s="2"/>
      <c r="B32" s="2"/>
      <c r="C32" s="2"/>
      <c r="D32" s="2"/>
      <c r="E32" s="2"/>
      <c r="F32" s="2"/>
      <c r="G32" s="2"/>
      <c r="H32" s="2"/>
      <c r="I32" s="2"/>
      <c r="J32" s="2"/>
      <c r="K32" s="11"/>
    </row>
    <row r="33" spans="1:11" ht="26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26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26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26.25" customHeight="1">
      <c r="A36" s="5" t="s">
        <v>3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26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26.25" customHeight="1">
      <c r="B38" s="5" t="s">
        <v>49</v>
      </c>
      <c r="C38" s="2"/>
      <c r="D38" s="2"/>
      <c r="E38" s="2"/>
      <c r="F38" s="2"/>
      <c r="G38" s="2"/>
      <c r="H38" s="2"/>
      <c r="I38" s="2"/>
      <c r="J38" s="2"/>
      <c r="K38" s="2"/>
    </row>
    <row r="39" spans="1:11" ht="26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26.25" customHeight="1">
      <c r="B40" s="2"/>
      <c r="C40" s="5" t="s">
        <v>20</v>
      </c>
      <c r="D40" s="2"/>
      <c r="E40" s="2"/>
      <c r="F40" s="2"/>
      <c r="G40" s="2"/>
      <c r="H40" s="2"/>
      <c r="I40" s="2"/>
      <c r="J40" s="2"/>
      <c r="K40" s="2"/>
    </row>
    <row r="41" spans="1:11" ht="26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26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26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3:13" ht="26.25" customHeight="1">
      <c r="C44" s="5" t="s">
        <v>50</v>
      </c>
      <c r="D44" s="2"/>
      <c r="E44" s="2"/>
      <c r="F44" s="2"/>
      <c r="G44" s="1"/>
      <c r="H44" s="2"/>
      <c r="I44" s="1"/>
      <c r="J44" s="2"/>
      <c r="K44" s="1"/>
      <c r="L44" s="2"/>
      <c r="M44" s="1"/>
    </row>
    <row r="45" spans="1:13" ht="26.25" customHeight="1">
      <c r="A45" s="2"/>
      <c r="C45" s="2"/>
      <c r="D45" s="2" t="s">
        <v>51</v>
      </c>
      <c r="E45" s="2"/>
      <c r="F45" s="2"/>
      <c r="G45" s="1"/>
      <c r="H45" s="2"/>
      <c r="I45" s="1"/>
      <c r="J45" s="2"/>
      <c r="K45" s="1"/>
      <c r="L45" s="2"/>
      <c r="M45" s="1"/>
    </row>
    <row r="46" spans="1:11" ht="26.25" customHeight="1">
      <c r="A46" s="5" t="str">
        <f>+A9</f>
        <v>บริษัท เชอร์วู้ด เคมิคอล จำกัด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26.25" customHeight="1">
      <c r="A47" s="39" t="s">
        <v>21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9" ht="26.25" customHeight="1">
      <c r="A48" s="41" t="s">
        <v>22</v>
      </c>
      <c r="B48" s="41"/>
      <c r="C48" s="41"/>
      <c r="D48" s="41"/>
      <c r="E48" s="41"/>
      <c r="F48" s="24"/>
      <c r="G48" s="38" t="s">
        <v>46</v>
      </c>
      <c r="H48" s="38"/>
      <c r="I48" s="6" t="s">
        <v>171</v>
      </c>
    </row>
    <row r="49" spans="1:11" ht="26.25" customHeight="1">
      <c r="A49" s="5" t="s">
        <v>9</v>
      </c>
      <c r="B49" s="2"/>
      <c r="C49" s="2"/>
      <c r="D49" s="2"/>
      <c r="E49" s="2"/>
      <c r="F49" s="2"/>
      <c r="G49" s="2"/>
      <c r="H49" s="2"/>
      <c r="I49" s="2"/>
      <c r="J49" s="2"/>
      <c r="K49" s="7"/>
    </row>
    <row r="50" spans="2:11" ht="26.25" customHeight="1">
      <c r="B50" s="5" t="s">
        <v>142</v>
      </c>
      <c r="C50" s="2"/>
      <c r="D50" s="2"/>
      <c r="E50" s="2"/>
      <c r="F50" s="2"/>
      <c r="G50" s="40" t="s">
        <v>147</v>
      </c>
      <c r="H50" s="38"/>
      <c r="I50" s="8">
        <f>+I213</f>
        <v>13975041.12</v>
      </c>
      <c r="J50" s="2"/>
      <c r="K50" s="8">
        <f>+K213</f>
        <v>16194762.12</v>
      </c>
    </row>
    <row r="51" spans="2:11" ht="26.25" customHeight="1">
      <c r="B51" s="5" t="s">
        <v>143</v>
      </c>
      <c r="C51" s="2"/>
      <c r="D51" s="2"/>
      <c r="E51" s="2"/>
      <c r="F51" s="2"/>
      <c r="G51" s="2"/>
      <c r="H51" s="2"/>
      <c r="I51" s="8">
        <v>77490417.74</v>
      </c>
      <c r="J51" s="2"/>
      <c r="K51" s="8">
        <v>57782341.02</v>
      </c>
    </row>
    <row r="52" spans="2:11" ht="26.25" customHeight="1">
      <c r="B52" s="5" t="s">
        <v>198</v>
      </c>
      <c r="C52" s="2"/>
      <c r="D52" s="2"/>
      <c r="E52" s="2"/>
      <c r="F52" s="2"/>
      <c r="G52" s="37"/>
      <c r="H52" s="7"/>
      <c r="I52" s="8">
        <f>+-I222</f>
        <v>21032000</v>
      </c>
      <c r="J52" s="2"/>
      <c r="K52" s="8">
        <f>+-K222</f>
        <v>21032000</v>
      </c>
    </row>
    <row r="53" spans="2:11" ht="26.25" customHeight="1">
      <c r="B53" s="5" t="s">
        <v>144</v>
      </c>
      <c r="C53" s="2"/>
      <c r="D53" s="2"/>
      <c r="E53" s="2"/>
      <c r="F53" s="2"/>
      <c r="G53" s="2"/>
      <c r="H53" s="2"/>
      <c r="I53" s="8">
        <v>6983334.74</v>
      </c>
      <c r="J53" s="2"/>
      <c r="K53" s="8">
        <v>7221163.68</v>
      </c>
    </row>
    <row r="54" spans="2:11" ht="26.25" customHeight="1">
      <c r="B54" s="5" t="s">
        <v>145</v>
      </c>
      <c r="C54" s="2"/>
      <c r="D54" s="2"/>
      <c r="E54" s="2"/>
      <c r="F54" s="2"/>
      <c r="G54" s="2"/>
      <c r="H54" s="2"/>
      <c r="I54" s="8">
        <v>24000000</v>
      </c>
      <c r="J54" s="2"/>
      <c r="K54" s="8">
        <v>0</v>
      </c>
    </row>
    <row r="55" spans="2:11" ht="26.25" customHeight="1">
      <c r="B55" s="5" t="s">
        <v>197</v>
      </c>
      <c r="C55" s="2"/>
      <c r="D55" s="2"/>
      <c r="E55" s="2"/>
      <c r="F55" s="2"/>
      <c r="G55" s="2"/>
      <c r="H55" s="2"/>
      <c r="I55" s="9">
        <v>12377330.95</v>
      </c>
      <c r="J55" s="2"/>
      <c r="K55" s="9">
        <v>15012396.51</v>
      </c>
    </row>
    <row r="56" spans="2:11" ht="26.25" customHeight="1">
      <c r="B56" s="2"/>
      <c r="C56" s="5" t="s">
        <v>10</v>
      </c>
      <c r="D56" s="2"/>
      <c r="E56" s="2"/>
      <c r="F56" s="2"/>
      <c r="G56" s="2"/>
      <c r="H56" s="2"/>
      <c r="I56" s="8">
        <f>SUM(I50:I55)</f>
        <v>155858124.54999998</v>
      </c>
      <c r="J56" s="2"/>
      <c r="K56" s="8">
        <f>SUM(K50:K55)</f>
        <v>117242663.33</v>
      </c>
    </row>
    <row r="57" spans="1:11" ht="26.25" customHeight="1">
      <c r="A57" s="5" t="s">
        <v>146</v>
      </c>
      <c r="B57" s="2"/>
      <c r="C57" s="2"/>
      <c r="D57" s="2"/>
      <c r="E57" s="2"/>
      <c r="F57" s="2"/>
      <c r="G57" s="40" t="s">
        <v>148</v>
      </c>
      <c r="H57" s="38"/>
      <c r="I57" s="8">
        <f>+I223</f>
        <v>6758000</v>
      </c>
      <c r="J57" s="2"/>
      <c r="K57" s="8">
        <f>+K223</f>
        <v>27790000</v>
      </c>
    </row>
    <row r="58" spans="1:11" ht="26.25" customHeight="1">
      <c r="A58" s="2"/>
      <c r="C58" s="5" t="s">
        <v>11</v>
      </c>
      <c r="D58" s="2"/>
      <c r="E58" s="2"/>
      <c r="F58" s="2"/>
      <c r="G58" s="2"/>
      <c r="H58" s="2"/>
      <c r="I58" s="12">
        <f>SUM(I56:I57)</f>
        <v>162616124.54999998</v>
      </c>
      <c r="J58" s="2"/>
      <c r="K58" s="12">
        <f>SUM(K56:K57)</f>
        <v>145032663.32999998</v>
      </c>
    </row>
    <row r="59" spans="1:11" ht="26.25" customHeight="1">
      <c r="A59" s="5" t="s">
        <v>12</v>
      </c>
      <c r="B59" s="2"/>
      <c r="C59" s="2"/>
      <c r="D59" s="2"/>
      <c r="E59" s="2"/>
      <c r="F59" s="2"/>
      <c r="G59" s="2"/>
      <c r="H59" s="2"/>
      <c r="I59" s="5" t="s">
        <v>13</v>
      </c>
      <c r="J59" s="2"/>
      <c r="K59" s="5" t="s">
        <v>13</v>
      </c>
    </row>
    <row r="60" spans="2:11" ht="26.25" customHeight="1">
      <c r="B60" s="5" t="s">
        <v>14</v>
      </c>
      <c r="C60" s="2"/>
      <c r="D60" s="2"/>
      <c r="E60" s="2"/>
      <c r="F60" s="2"/>
      <c r="G60" s="2"/>
      <c r="H60" s="2"/>
      <c r="I60" s="2"/>
      <c r="J60" s="2"/>
      <c r="K60" s="2"/>
    </row>
    <row r="61" spans="2:11" ht="26.25" customHeight="1">
      <c r="B61" s="5" t="s">
        <v>26</v>
      </c>
      <c r="C61" s="2"/>
      <c r="D61" s="2"/>
      <c r="E61" s="2"/>
      <c r="F61" s="2"/>
      <c r="G61" s="2"/>
      <c r="H61" s="2"/>
      <c r="I61" s="2"/>
      <c r="J61" s="2"/>
      <c r="K61" s="2"/>
    </row>
    <row r="62" spans="2:11" ht="26.25" customHeight="1" thickBot="1">
      <c r="B62" s="5" t="s">
        <v>149</v>
      </c>
      <c r="C62" s="2"/>
      <c r="D62" s="2"/>
      <c r="E62" s="2"/>
      <c r="F62" s="2"/>
      <c r="G62" s="2"/>
      <c r="H62" s="2"/>
      <c r="I62" s="13">
        <v>30000000</v>
      </c>
      <c r="J62" s="2"/>
      <c r="K62" s="13">
        <v>30000000</v>
      </c>
    </row>
    <row r="63" spans="2:11" ht="26.25" customHeight="1" thickTop="1">
      <c r="B63" s="5" t="s">
        <v>27</v>
      </c>
      <c r="C63" s="2"/>
      <c r="D63" s="2"/>
      <c r="E63" s="2"/>
      <c r="F63" s="2"/>
      <c r="G63" s="2"/>
      <c r="H63" s="2"/>
      <c r="I63" s="2"/>
      <c r="J63" s="2"/>
      <c r="K63" s="2"/>
    </row>
    <row r="64" spans="2:11" ht="26.25" customHeight="1">
      <c r="B64" s="5" t="s">
        <v>150</v>
      </c>
      <c r="C64" s="2"/>
      <c r="D64" s="2"/>
      <c r="E64" s="2"/>
      <c r="F64" s="2"/>
      <c r="G64" s="2"/>
      <c r="H64" s="2"/>
      <c r="I64" s="8">
        <v>30000000</v>
      </c>
      <c r="J64" s="2"/>
      <c r="K64" s="8">
        <v>30000000</v>
      </c>
    </row>
    <row r="65" spans="2:11" ht="26.25" customHeight="1">
      <c r="B65" s="5" t="s">
        <v>151</v>
      </c>
      <c r="C65" s="2"/>
      <c r="D65" s="2"/>
      <c r="E65" s="2"/>
      <c r="F65" s="2"/>
      <c r="G65" s="2"/>
      <c r="H65" s="2"/>
      <c r="I65" s="15"/>
      <c r="J65" s="2"/>
      <c r="K65" s="15"/>
    </row>
    <row r="66" spans="2:11" ht="26.25" customHeight="1">
      <c r="B66" s="5" t="s">
        <v>152</v>
      </c>
      <c r="C66" s="2"/>
      <c r="D66" s="2"/>
      <c r="E66" s="2"/>
      <c r="F66" s="2"/>
      <c r="G66" s="2"/>
      <c r="H66" s="2"/>
      <c r="I66" s="15"/>
      <c r="J66" s="16"/>
      <c r="K66" s="15"/>
    </row>
    <row r="67" spans="2:11" ht="26.25" customHeight="1">
      <c r="B67" s="5" t="s">
        <v>153</v>
      </c>
      <c r="C67" s="2"/>
      <c r="D67" s="2"/>
      <c r="E67" s="2"/>
      <c r="F67" s="2"/>
      <c r="G67" s="2"/>
      <c r="H67" s="2"/>
      <c r="I67" s="15">
        <f>+I281</f>
        <v>3000000</v>
      </c>
      <c r="J67" s="2"/>
      <c r="K67" s="15">
        <f>+K281</f>
        <v>3000000</v>
      </c>
    </row>
    <row r="68" spans="2:11" ht="26.25" customHeight="1">
      <c r="B68" s="5" t="s">
        <v>154</v>
      </c>
      <c r="C68" s="2"/>
      <c r="D68" s="2"/>
      <c r="E68" s="2"/>
      <c r="F68" s="2"/>
      <c r="G68" s="2"/>
      <c r="H68" s="2"/>
      <c r="I68" s="15">
        <f>+I289</f>
        <v>31398998.739999935</v>
      </c>
      <c r="J68" s="2"/>
      <c r="K68" s="15">
        <f>+K289</f>
        <v>38460383.96000002</v>
      </c>
    </row>
    <row r="69" spans="3:11" ht="26.25" customHeight="1">
      <c r="C69" s="5" t="s">
        <v>25</v>
      </c>
      <c r="D69" s="2"/>
      <c r="E69" s="2"/>
      <c r="F69" s="2"/>
      <c r="G69" s="2"/>
      <c r="H69" s="2"/>
      <c r="I69" s="12">
        <f>SUM(I64:I68)</f>
        <v>64398998.739999935</v>
      </c>
      <c r="J69" s="2"/>
      <c r="K69" s="12">
        <f>SUM(K64:K68)</f>
        <v>71460383.96000002</v>
      </c>
    </row>
    <row r="70" spans="1:11" ht="26.25" customHeight="1" thickBot="1">
      <c r="A70" s="5" t="s">
        <v>15</v>
      </c>
      <c r="B70" s="2"/>
      <c r="C70" s="2"/>
      <c r="D70" s="2"/>
      <c r="E70" s="2"/>
      <c r="F70" s="2"/>
      <c r="G70" s="2"/>
      <c r="H70" s="2"/>
      <c r="I70" s="10">
        <f>+I58+I69</f>
        <v>227015123.2899999</v>
      </c>
      <c r="J70" s="2"/>
      <c r="K70" s="10">
        <f>+K58+K69</f>
        <v>216493047.29000002</v>
      </c>
    </row>
    <row r="71" spans="1:11" ht="26.25" customHeight="1" thickTop="1">
      <c r="A71" s="2"/>
      <c r="B71" s="2"/>
      <c r="C71" s="2"/>
      <c r="D71" s="2"/>
      <c r="E71" s="2"/>
      <c r="F71" s="2"/>
      <c r="G71" s="2"/>
      <c r="H71" s="2"/>
      <c r="I71" s="11"/>
      <c r="J71" s="2"/>
      <c r="K71" s="11"/>
    </row>
    <row r="72" spans="1:11" ht="26.25" customHeight="1">
      <c r="A72" s="5" t="s">
        <v>3</v>
      </c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26.25" customHeight="1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26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3:13" ht="26.25" customHeight="1">
      <c r="C76" s="5" t="s">
        <v>50</v>
      </c>
      <c r="D76" s="2"/>
      <c r="E76" s="2"/>
      <c r="F76" s="2"/>
      <c r="G76" s="1"/>
      <c r="H76" s="2"/>
      <c r="I76" s="1"/>
      <c r="J76" s="2"/>
      <c r="K76" s="1"/>
      <c r="L76" s="2"/>
      <c r="M76" s="1"/>
    </row>
    <row r="77" spans="1:13" ht="26.25" customHeight="1">
      <c r="A77" s="2"/>
      <c r="C77" s="2"/>
      <c r="D77" s="2" t="s">
        <v>51</v>
      </c>
      <c r="E77" s="2"/>
      <c r="F77" s="2"/>
      <c r="G77" s="1"/>
      <c r="H77" s="2"/>
      <c r="I77" s="1"/>
      <c r="J77" s="2"/>
      <c r="K77" s="1"/>
      <c r="L77" s="2"/>
      <c r="M77" s="1"/>
    </row>
    <row r="78" spans="1:11" ht="26.25" customHeight="1">
      <c r="A78" s="38" t="str">
        <f>+A9</f>
        <v>บริษัท เชอร์วู้ด เคมิคอล จำกัด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</row>
    <row r="79" spans="1:11" ht="26.25" customHeight="1">
      <c r="A79" s="38" t="s">
        <v>28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</row>
    <row r="80" spans="1:11" ht="26.25" customHeight="1">
      <c r="A80" s="38" t="s">
        <v>45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</row>
    <row r="81" spans="1:11" ht="26.2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26.25" customHeight="1">
      <c r="A82" s="2"/>
      <c r="B82" s="2"/>
      <c r="C82" s="2"/>
      <c r="D82" s="2"/>
      <c r="E82" s="2"/>
      <c r="F82" s="2"/>
      <c r="G82" s="2"/>
      <c r="H82" s="2"/>
      <c r="I82" s="6" t="s">
        <v>171</v>
      </c>
      <c r="J82" s="2"/>
      <c r="K82" s="7"/>
    </row>
    <row r="83" spans="1:11" ht="26.25" customHeight="1">
      <c r="A83" s="5" t="s">
        <v>38</v>
      </c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26.25" customHeight="1">
      <c r="A84" s="2"/>
      <c r="B84" s="5" t="s">
        <v>122</v>
      </c>
      <c r="C84" s="2"/>
      <c r="D84" s="2"/>
      <c r="E84" s="2"/>
      <c r="F84" s="2"/>
      <c r="G84" s="2"/>
      <c r="H84" s="2"/>
      <c r="I84" s="8">
        <v>349972265.2</v>
      </c>
      <c r="J84" s="2"/>
      <c r="K84" s="8">
        <v>305599329.58</v>
      </c>
    </row>
    <row r="85" spans="1:11" ht="26.25" customHeight="1">
      <c r="A85" s="2"/>
      <c r="B85" s="5" t="s">
        <v>123</v>
      </c>
      <c r="C85" s="2"/>
      <c r="D85" s="2"/>
      <c r="E85" s="2"/>
      <c r="F85" s="2"/>
      <c r="G85" s="2"/>
      <c r="H85" s="2"/>
      <c r="I85" s="8">
        <v>52396.59</v>
      </c>
      <c r="J85" s="2"/>
      <c r="K85" s="8">
        <v>453793.29</v>
      </c>
    </row>
    <row r="86" spans="1:11" ht="26.25" customHeight="1">
      <c r="A86" s="2"/>
      <c r="B86" s="2"/>
      <c r="C86" s="5" t="s">
        <v>1</v>
      </c>
      <c r="D86" s="2"/>
      <c r="E86" s="2"/>
      <c r="F86" s="2"/>
      <c r="G86" s="2"/>
      <c r="H86" s="2"/>
      <c r="I86" s="12">
        <f>SUM(I84:I85)</f>
        <v>350024661.78999996</v>
      </c>
      <c r="J86" s="2"/>
      <c r="K86" s="12">
        <f>SUM(K84:K85)</f>
        <v>306053122.87</v>
      </c>
    </row>
    <row r="87" spans="1:11" ht="26.25" customHeight="1">
      <c r="A87" s="5" t="s">
        <v>39</v>
      </c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26.25" customHeight="1">
      <c r="A88" s="5"/>
      <c r="B88" s="5" t="s">
        <v>124</v>
      </c>
      <c r="C88" s="2"/>
      <c r="D88" s="2"/>
      <c r="E88" s="2"/>
      <c r="F88" s="2"/>
      <c r="G88" s="2"/>
      <c r="H88" s="2"/>
      <c r="I88" s="2">
        <v>233286895.12</v>
      </c>
      <c r="J88" s="2"/>
      <c r="K88" s="2">
        <v>207083605.35</v>
      </c>
    </row>
    <row r="89" spans="1:11" ht="26.25" customHeight="1">
      <c r="A89" s="2"/>
      <c r="B89" s="5" t="s">
        <v>34</v>
      </c>
      <c r="C89" s="2"/>
      <c r="D89" s="2"/>
      <c r="E89" s="2"/>
      <c r="F89" s="2"/>
      <c r="G89" s="2"/>
      <c r="H89" s="2"/>
      <c r="I89" s="8">
        <v>72348728.23</v>
      </c>
      <c r="J89" s="2"/>
      <c r="K89" s="8">
        <v>61401063.67</v>
      </c>
    </row>
    <row r="90" spans="1:11" ht="26.25" customHeight="1">
      <c r="A90" s="2"/>
      <c r="B90" s="2"/>
      <c r="C90" s="5" t="s">
        <v>2</v>
      </c>
      <c r="D90" s="2"/>
      <c r="E90" s="2"/>
      <c r="F90" s="2"/>
      <c r="G90" s="2"/>
      <c r="H90" s="2"/>
      <c r="I90" s="12">
        <f>SUM(I88:I89)</f>
        <v>305635623.35</v>
      </c>
      <c r="J90" s="2"/>
      <c r="K90" s="12">
        <f>SUM(K88:K89)</f>
        <v>268484669.02</v>
      </c>
    </row>
    <row r="91" spans="1:11" ht="26.25" customHeight="1">
      <c r="A91" s="5" t="s">
        <v>199</v>
      </c>
      <c r="B91" s="2"/>
      <c r="C91" s="5"/>
      <c r="D91" s="2"/>
      <c r="E91" s="2"/>
      <c r="F91" s="2"/>
      <c r="G91" s="2"/>
      <c r="H91" s="2"/>
      <c r="I91" s="14">
        <f>+I86-I90</f>
        <v>44389038.43999994</v>
      </c>
      <c r="J91" s="2"/>
      <c r="K91" s="14">
        <f>+K86-K90</f>
        <v>37568453.850000024</v>
      </c>
    </row>
    <row r="92" spans="1:11" ht="26.25" customHeight="1">
      <c r="A92" s="2" t="s">
        <v>41</v>
      </c>
      <c r="B92" s="2"/>
      <c r="C92" s="5"/>
      <c r="D92" s="2"/>
      <c r="E92" s="2"/>
      <c r="F92" s="2"/>
      <c r="G92" s="2"/>
      <c r="H92" s="2"/>
      <c r="I92" s="15">
        <v>-4136053.32</v>
      </c>
      <c r="J92" s="16"/>
      <c r="K92" s="15">
        <v>-7202081.02</v>
      </c>
    </row>
    <row r="93" spans="1:11" ht="26.25" customHeight="1">
      <c r="A93" s="2" t="s">
        <v>125</v>
      </c>
      <c r="B93" s="2"/>
      <c r="C93" s="5"/>
      <c r="D93" s="2"/>
      <c r="E93" s="2"/>
      <c r="F93" s="2"/>
      <c r="G93" s="2"/>
      <c r="H93" s="2"/>
      <c r="I93" s="15">
        <v>-11983334.74</v>
      </c>
      <c r="J93" s="16"/>
      <c r="K93" s="15">
        <v>-9836836.15</v>
      </c>
    </row>
    <row r="94" spans="1:11" ht="26.25" customHeight="1" thickBot="1">
      <c r="A94" s="5" t="s">
        <v>126</v>
      </c>
      <c r="B94" s="2"/>
      <c r="C94" s="2"/>
      <c r="D94" s="2"/>
      <c r="E94" s="2"/>
      <c r="F94" s="2"/>
      <c r="G94" s="2"/>
      <c r="H94" s="2"/>
      <c r="I94" s="10">
        <f>SUM(I91:I93)</f>
        <v>28269650.379999936</v>
      </c>
      <c r="J94" s="2"/>
      <c r="K94" s="10">
        <f>SUM(K91:K93)</f>
        <v>20529536.680000022</v>
      </c>
    </row>
    <row r="95" spans="1:8" ht="26.25" customHeight="1" thickTop="1">
      <c r="A95" s="5" t="s">
        <v>40</v>
      </c>
      <c r="B95" s="2"/>
      <c r="C95" s="2"/>
      <c r="D95" s="2"/>
      <c r="E95" s="2"/>
      <c r="F95" s="2"/>
      <c r="G95" s="2"/>
      <c r="H95" s="2"/>
    </row>
    <row r="96" spans="1:11" ht="26.25" customHeight="1">
      <c r="A96" s="2"/>
      <c r="B96" s="5" t="s">
        <v>127</v>
      </c>
      <c r="C96" s="2"/>
      <c r="D96" s="2"/>
      <c r="E96" s="2"/>
      <c r="F96" s="2"/>
      <c r="G96" s="2"/>
      <c r="H96" s="2"/>
      <c r="I96" s="8">
        <f>+I94/300000</f>
        <v>94.23216793333312</v>
      </c>
      <c r="J96" s="2"/>
      <c r="K96" s="8">
        <f>+K94/300000</f>
        <v>68.43178893333341</v>
      </c>
    </row>
    <row r="97" spans="1:11" ht="26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26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26.2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26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26.25" customHeight="1">
      <c r="A101" s="5" t="s">
        <v>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26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26.2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26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26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3:13" ht="26.25" customHeight="1">
      <c r="C106" s="5" t="s">
        <v>50</v>
      </c>
      <c r="D106" s="2"/>
      <c r="E106" s="2"/>
      <c r="F106" s="2"/>
      <c r="G106" s="1"/>
      <c r="H106" s="2"/>
      <c r="I106" s="1"/>
      <c r="J106" s="2"/>
      <c r="K106" s="1"/>
      <c r="L106" s="2"/>
      <c r="M106" s="1"/>
    </row>
    <row r="107" spans="1:13" ht="26.25" customHeight="1">
      <c r="A107" s="2"/>
      <c r="C107" s="2"/>
      <c r="D107" s="2" t="s">
        <v>51</v>
      </c>
      <c r="E107" s="2"/>
      <c r="F107" s="2"/>
      <c r="G107" s="1"/>
      <c r="H107" s="2"/>
      <c r="I107" s="1"/>
      <c r="J107" s="2"/>
      <c r="K107" s="1"/>
      <c r="L107" s="2"/>
      <c r="M107" s="1"/>
    </row>
    <row r="108" spans="1:11" ht="26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26.25" customHeight="1">
      <c r="A109" s="38" t="str">
        <f>+A9</f>
        <v>บริษัท เชอร์วู้ด เคมิคอล จำกัด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26.25" customHeight="1">
      <c r="A110" s="38" t="s">
        <v>23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</row>
    <row r="111" spans="1:11" ht="26.25" customHeight="1">
      <c r="A111" s="38" t="s">
        <v>42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</row>
    <row r="112" spans="1:11" ht="26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3" s="19" customFormat="1" ht="26.25" customHeight="1">
      <c r="A113" s="17" t="s">
        <v>43</v>
      </c>
      <c r="B113" s="17"/>
      <c r="C113" s="17"/>
      <c r="D113" s="17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ht="26.25" customHeight="1">
      <c r="A114" s="2"/>
      <c r="B114" s="3" t="s">
        <v>44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26.25" customHeight="1">
      <c r="A115" s="2"/>
      <c r="B115" s="3" t="s">
        <v>185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26.25" customHeight="1">
      <c r="A116" s="2"/>
      <c r="B116" s="4" t="s">
        <v>184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23.25" customHeight="1">
      <c r="A117" s="2"/>
      <c r="B117" s="3" t="s">
        <v>53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23.25" customHeight="1">
      <c r="A118" s="2"/>
      <c r="B118" s="4" t="s">
        <v>170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23.25" customHeight="1">
      <c r="A119" s="2"/>
      <c r="B119" s="4" t="s">
        <v>172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23.25" customHeight="1">
      <c r="A120" s="2"/>
      <c r="B120" s="4" t="s">
        <v>173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1" ht="26.25" customHeight="1">
      <c r="A121" s="5" t="s">
        <v>35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26.25" customHeight="1">
      <c r="B122" s="5" t="s">
        <v>174</v>
      </c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26.25" customHeight="1">
      <c r="A123" s="2"/>
      <c r="B123" s="6" t="s">
        <v>206</v>
      </c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26.25" customHeight="1">
      <c r="A124" s="2"/>
      <c r="B124" s="6" t="s">
        <v>205</v>
      </c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26.25" customHeight="1">
      <c r="A125" s="2"/>
      <c r="B125" s="5" t="s">
        <v>56</v>
      </c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26.25" customHeight="1">
      <c r="A126" s="2"/>
      <c r="B126" s="6" t="s">
        <v>208</v>
      </c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26.25" customHeight="1">
      <c r="A127" s="2"/>
      <c r="B127" s="6" t="s">
        <v>207</v>
      </c>
      <c r="C127" s="6"/>
      <c r="D127" s="6"/>
      <c r="E127" s="6"/>
      <c r="F127" s="6"/>
      <c r="G127" s="6"/>
      <c r="H127" s="6"/>
      <c r="I127" s="6"/>
      <c r="J127" s="6"/>
      <c r="K127" s="6"/>
    </row>
    <row r="128" spans="2:13" ht="23.25" customHeight="1">
      <c r="B128" s="5" t="s">
        <v>55</v>
      </c>
      <c r="C128" s="2"/>
      <c r="D128" s="2"/>
      <c r="E128" s="2"/>
      <c r="F128" s="2"/>
      <c r="G128" s="2"/>
      <c r="K128" s="2"/>
      <c r="L128" s="2"/>
      <c r="M128" s="2"/>
    </row>
    <row r="129" spans="1:13" ht="23.25" customHeight="1">
      <c r="A129" s="2"/>
      <c r="B129" s="6" t="s">
        <v>187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2:13" ht="23.25" customHeight="1">
      <c r="B130" s="6" t="s">
        <v>186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2:13" ht="23.25" customHeight="1">
      <c r="B131" s="5" t="s">
        <v>61</v>
      </c>
      <c r="C131" s="2"/>
      <c r="D131" s="2"/>
      <c r="E131" s="2"/>
      <c r="F131" s="2"/>
      <c r="G131" s="2"/>
      <c r="K131" s="2"/>
      <c r="L131" s="2"/>
      <c r="M131" s="2"/>
    </row>
    <row r="132" spans="2:13" ht="23.25" customHeight="1">
      <c r="B132" s="5" t="s">
        <v>105</v>
      </c>
      <c r="C132" s="2"/>
      <c r="D132" s="2"/>
      <c r="E132" s="2"/>
      <c r="F132" s="2"/>
      <c r="G132" s="2"/>
      <c r="K132" s="2"/>
      <c r="L132" s="2"/>
      <c r="M132" s="2"/>
    </row>
    <row r="133" spans="2:13" ht="23.25" customHeight="1">
      <c r="B133" s="5" t="s">
        <v>106</v>
      </c>
      <c r="C133" s="2"/>
      <c r="D133" s="2"/>
      <c r="E133" s="2"/>
      <c r="F133" s="2"/>
      <c r="G133" s="2"/>
      <c r="K133" s="2"/>
      <c r="L133" s="2"/>
      <c r="M133" s="2"/>
    </row>
    <row r="134" spans="2:13" ht="23.25" customHeight="1">
      <c r="B134" s="5"/>
      <c r="D134" s="2" t="s">
        <v>62</v>
      </c>
      <c r="E134" s="2"/>
      <c r="F134" s="2"/>
      <c r="G134" s="2"/>
      <c r="I134" s="26" t="s">
        <v>57</v>
      </c>
      <c r="L134" s="2"/>
      <c r="M134" s="2"/>
    </row>
    <row r="135" spans="2:13" ht="23.25" customHeight="1">
      <c r="B135" s="5"/>
      <c r="D135" s="2" t="s">
        <v>58</v>
      </c>
      <c r="E135" s="2"/>
      <c r="F135" s="2"/>
      <c r="G135" s="2"/>
      <c r="I135" s="26" t="s">
        <v>59</v>
      </c>
      <c r="L135" s="2"/>
      <c r="M135" s="2"/>
    </row>
    <row r="136" spans="2:13" ht="23.25" customHeight="1">
      <c r="B136" s="5"/>
      <c r="D136" s="2" t="s">
        <v>175</v>
      </c>
      <c r="E136" s="2"/>
      <c r="F136" s="2"/>
      <c r="G136" s="2"/>
      <c r="I136" s="26" t="s">
        <v>59</v>
      </c>
      <c r="L136" s="2"/>
      <c r="M136" s="2"/>
    </row>
    <row r="137" spans="1:13" ht="23.25" customHeight="1">
      <c r="A137" s="2"/>
      <c r="B137" s="6"/>
      <c r="D137" s="6" t="s">
        <v>60</v>
      </c>
      <c r="E137" s="6"/>
      <c r="F137" s="6"/>
      <c r="G137" s="6"/>
      <c r="I137" s="26" t="s">
        <v>59</v>
      </c>
      <c r="L137" s="6"/>
      <c r="M137" s="6"/>
    </row>
    <row r="138" spans="1:13" ht="23.25" customHeight="1">
      <c r="A138" s="2"/>
      <c r="B138" s="6"/>
      <c r="D138" s="6"/>
      <c r="E138" s="6"/>
      <c r="F138" s="6"/>
      <c r="G138" s="6"/>
      <c r="I138" s="26"/>
      <c r="L138" s="6"/>
      <c r="M138" s="6"/>
    </row>
    <row r="139" spans="1:13" ht="23.25" customHeight="1">
      <c r="A139" s="2"/>
      <c r="B139" s="6"/>
      <c r="D139" s="6"/>
      <c r="E139" s="6"/>
      <c r="F139" s="6"/>
      <c r="G139" s="6"/>
      <c r="I139" s="26"/>
      <c r="L139" s="6"/>
      <c r="M139" s="6"/>
    </row>
    <row r="140" spans="3:13" ht="26.25" customHeight="1">
      <c r="C140" s="5" t="s">
        <v>50</v>
      </c>
      <c r="D140" s="2"/>
      <c r="E140" s="2"/>
      <c r="F140" s="2"/>
      <c r="G140" s="1"/>
      <c r="H140" s="2"/>
      <c r="I140" s="1"/>
      <c r="J140" s="2"/>
      <c r="K140" s="1"/>
      <c r="L140" s="2"/>
      <c r="M140" s="1"/>
    </row>
    <row r="141" spans="1:13" ht="26.25" customHeight="1">
      <c r="A141" s="2"/>
      <c r="C141" s="2"/>
      <c r="D141" s="2" t="s">
        <v>51</v>
      </c>
      <c r="E141" s="2"/>
      <c r="F141" s="2"/>
      <c r="G141" s="1"/>
      <c r="H141" s="2"/>
      <c r="I141" s="1"/>
      <c r="J141" s="2"/>
      <c r="K141" s="1"/>
      <c r="L141" s="2"/>
      <c r="M141" s="1"/>
    </row>
    <row r="142" spans="1:13" ht="23.25" customHeight="1">
      <c r="A142" s="39" t="s">
        <v>37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6"/>
    </row>
    <row r="143" spans="1:13" ht="23.25" customHeight="1">
      <c r="A143" s="25"/>
      <c r="B143" s="20" t="s">
        <v>63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6"/>
    </row>
    <row r="144" spans="1:13" ht="23.25" customHeight="1">
      <c r="A144" s="25"/>
      <c r="B144" s="21" t="s">
        <v>107</v>
      </c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6"/>
    </row>
    <row r="145" spans="2:13" ht="23.25" customHeight="1">
      <c r="B145" s="5" t="s">
        <v>64</v>
      </c>
      <c r="C145" s="2"/>
      <c r="D145" s="2"/>
      <c r="E145" s="2"/>
      <c r="F145" s="2"/>
      <c r="G145" s="2"/>
      <c r="K145" s="2"/>
      <c r="L145" s="2"/>
      <c r="M145" s="2"/>
    </row>
    <row r="146" spans="1:13" ht="23.25" customHeight="1">
      <c r="A146" s="2"/>
      <c r="B146" s="6" t="s">
        <v>108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2:13" ht="23.25" customHeight="1">
      <c r="B147" s="6" t="s">
        <v>66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23.25" customHeight="1">
      <c r="A148" s="2"/>
      <c r="B148" s="6" t="s">
        <v>109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2:13" ht="23.25" customHeight="1">
      <c r="B149" s="21" t="s">
        <v>65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2:13" ht="23.25" customHeight="1">
      <c r="B150" s="21" t="s">
        <v>188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2:11" s="19" customFormat="1" ht="26.25" customHeight="1">
      <c r="B151" s="20" t="s">
        <v>54</v>
      </c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1:13" s="19" customFormat="1" ht="26.25" customHeight="1">
      <c r="A152" s="17"/>
      <c r="B152" s="21" t="s">
        <v>110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</row>
    <row r="153" spans="2:13" s="19" customFormat="1" ht="26.25" customHeight="1">
      <c r="B153" s="21" t="s">
        <v>176</v>
      </c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</row>
    <row r="154" spans="1:10" ht="26.25" customHeight="1">
      <c r="A154" s="5" t="s">
        <v>36</v>
      </c>
      <c r="B154" s="2"/>
      <c r="C154" s="2"/>
      <c r="D154" s="2"/>
      <c r="E154" s="2"/>
      <c r="F154" s="2"/>
      <c r="G154" s="2"/>
      <c r="H154" s="2"/>
      <c r="I154" s="2"/>
      <c r="J154" s="2"/>
    </row>
    <row r="155" spans="1:11" ht="26.25" customHeight="1">
      <c r="A155" s="5"/>
      <c r="B155" s="2"/>
      <c r="C155" s="2"/>
      <c r="D155" s="2"/>
      <c r="E155" s="2"/>
      <c r="F155" s="2"/>
      <c r="G155" s="2"/>
      <c r="H155" s="2"/>
      <c r="I155" s="6" t="s">
        <v>171</v>
      </c>
      <c r="J155" s="2"/>
      <c r="K155" s="7"/>
    </row>
    <row r="156" spans="1:11" ht="26.25" customHeight="1">
      <c r="A156" s="2"/>
      <c r="C156" s="5" t="s">
        <v>16</v>
      </c>
      <c r="D156" s="2"/>
      <c r="E156" s="2"/>
      <c r="F156" s="2"/>
      <c r="G156" s="2"/>
      <c r="H156" s="2"/>
      <c r="I156" s="8">
        <v>45000</v>
      </c>
      <c r="J156" s="2"/>
      <c r="K156" s="8">
        <v>55000</v>
      </c>
    </row>
    <row r="157" spans="1:11" ht="26.25" customHeight="1">
      <c r="A157" s="2"/>
      <c r="C157" s="5" t="s">
        <v>67</v>
      </c>
      <c r="D157" s="2"/>
      <c r="E157" s="2"/>
      <c r="F157" s="2"/>
      <c r="G157" s="2"/>
      <c r="H157" s="2"/>
      <c r="I157" s="8">
        <v>27331712.58</v>
      </c>
      <c r="J157" s="2"/>
      <c r="K157" s="8">
        <v>16725949.61</v>
      </c>
    </row>
    <row r="158" spans="1:11" ht="26.25" customHeight="1">
      <c r="A158" s="2"/>
      <c r="C158" s="5" t="s">
        <v>68</v>
      </c>
      <c r="D158" s="2"/>
      <c r="E158" s="2"/>
      <c r="F158" s="2"/>
      <c r="G158" s="2"/>
      <c r="H158" s="2"/>
      <c r="I158" s="8">
        <v>9618828.09</v>
      </c>
      <c r="J158" s="2"/>
      <c r="K158" s="8">
        <v>20831335.56</v>
      </c>
    </row>
    <row r="159" spans="1:11" ht="26.25" customHeight="1" thickBot="1">
      <c r="A159" s="2"/>
      <c r="C159" s="2"/>
      <c r="D159" s="5" t="s">
        <v>17</v>
      </c>
      <c r="E159" s="2"/>
      <c r="F159" s="2"/>
      <c r="G159" s="2"/>
      <c r="H159" s="2"/>
      <c r="I159" s="10">
        <f>SUM(I156:I158)</f>
        <v>36995540.67</v>
      </c>
      <c r="J159" s="2"/>
      <c r="K159" s="10">
        <f>SUM(K156:K158)</f>
        <v>37612285.17</v>
      </c>
    </row>
    <row r="160" spans="1:10" ht="26.25" customHeight="1" thickTop="1">
      <c r="A160" s="5" t="s">
        <v>71</v>
      </c>
      <c r="B160" s="2"/>
      <c r="C160" s="2"/>
      <c r="D160" s="2"/>
      <c r="E160" s="2"/>
      <c r="F160" s="2"/>
      <c r="G160" s="2"/>
      <c r="H160" s="2"/>
      <c r="I160" s="2"/>
      <c r="J160" s="2"/>
    </row>
    <row r="161" spans="1:11" ht="26.25" customHeight="1">
      <c r="A161" s="5"/>
      <c r="B161" s="2"/>
      <c r="C161" s="2"/>
      <c r="D161" s="2"/>
      <c r="E161" s="2"/>
      <c r="F161" s="2"/>
      <c r="G161" s="2"/>
      <c r="H161" s="2"/>
      <c r="I161" s="6" t="s">
        <v>171</v>
      </c>
      <c r="J161" s="2"/>
      <c r="K161" s="7"/>
    </row>
    <row r="162" spans="1:11" ht="26.25" customHeight="1">
      <c r="A162" s="2"/>
      <c r="C162" s="5" t="s">
        <v>69</v>
      </c>
      <c r="D162" s="2"/>
      <c r="E162" s="2"/>
      <c r="F162" s="2"/>
      <c r="G162" s="2"/>
      <c r="H162" s="2"/>
      <c r="I162" s="8">
        <v>41679200.29</v>
      </c>
      <c r="J162" s="2"/>
      <c r="K162" s="8">
        <v>47888683.93</v>
      </c>
    </row>
    <row r="163" spans="1:11" ht="26.25" customHeight="1">
      <c r="A163" s="2"/>
      <c r="C163" s="5" t="s">
        <v>70</v>
      </c>
      <c r="D163" s="2"/>
      <c r="E163" s="2"/>
      <c r="F163" s="2"/>
      <c r="G163" s="2"/>
      <c r="H163" s="2"/>
      <c r="I163" s="8">
        <v>-2077508.48</v>
      </c>
      <c r="J163" s="2"/>
      <c r="K163" s="8">
        <v>-2409823.43</v>
      </c>
    </row>
    <row r="164" spans="1:11" ht="26.25" customHeight="1" thickBot="1">
      <c r="A164" s="2"/>
      <c r="C164" s="5" t="s">
        <v>189</v>
      </c>
      <c r="D164" s="5"/>
      <c r="E164" s="2"/>
      <c r="F164" s="2"/>
      <c r="G164" s="2"/>
      <c r="H164" s="2"/>
      <c r="I164" s="10">
        <f>SUM(I162:I163)</f>
        <v>39601691.81</v>
      </c>
      <c r="J164" s="2"/>
      <c r="K164" s="10">
        <f>SUM(K162:K163)</f>
        <v>45478860.5</v>
      </c>
    </row>
    <row r="165" spans="1:11" ht="26.25" customHeight="1" thickTop="1">
      <c r="A165" s="2" t="s">
        <v>72</v>
      </c>
      <c r="C165" s="2"/>
      <c r="D165" s="5"/>
      <c r="E165" s="2"/>
      <c r="F165" s="2"/>
      <c r="G165" s="2"/>
      <c r="H165" s="2"/>
      <c r="I165" s="15"/>
      <c r="J165" s="2"/>
      <c r="K165" s="15"/>
    </row>
    <row r="166" spans="1:11" ht="26.25" customHeight="1">
      <c r="A166" s="2"/>
      <c r="C166" s="2"/>
      <c r="D166" s="5"/>
      <c r="E166" s="2"/>
      <c r="F166" s="2"/>
      <c r="G166" s="2"/>
      <c r="H166" s="2"/>
      <c r="I166" s="6" t="s">
        <v>171</v>
      </c>
      <c r="J166" s="2"/>
      <c r="K166" s="15"/>
    </row>
    <row r="167" spans="1:11" ht="26.25" customHeight="1">
      <c r="A167" s="2"/>
      <c r="C167" s="2" t="s">
        <v>73</v>
      </c>
      <c r="D167" s="5"/>
      <c r="E167" s="2"/>
      <c r="F167" s="2"/>
      <c r="G167" s="2"/>
      <c r="H167" s="2"/>
      <c r="I167" s="15">
        <v>11099467.6</v>
      </c>
      <c r="J167" s="2"/>
      <c r="K167" s="15">
        <v>10939360.14</v>
      </c>
    </row>
    <row r="168" spans="1:11" ht="26.25" customHeight="1">
      <c r="A168" s="2"/>
      <c r="C168" s="2" t="s">
        <v>74</v>
      </c>
      <c r="D168" s="5"/>
      <c r="E168" s="2"/>
      <c r="F168" s="2"/>
      <c r="G168" s="2"/>
      <c r="H168" s="2"/>
      <c r="I168" s="15">
        <v>7699.67</v>
      </c>
      <c r="J168" s="2"/>
      <c r="K168" s="15">
        <v>44355.12</v>
      </c>
    </row>
    <row r="169" spans="1:11" ht="26.25" customHeight="1">
      <c r="A169" s="2"/>
      <c r="C169" s="2" t="s">
        <v>75</v>
      </c>
      <c r="D169" s="5"/>
      <c r="E169" s="2"/>
      <c r="F169" s="2"/>
      <c r="G169" s="2"/>
      <c r="H169" s="2"/>
      <c r="I169" s="15">
        <v>25583467.09</v>
      </c>
      <c r="J169" s="2"/>
      <c r="K169" s="15">
        <v>15203135.4</v>
      </c>
    </row>
    <row r="170" spans="1:11" ht="26.25" customHeight="1">
      <c r="A170" s="2"/>
      <c r="C170" s="2" t="s">
        <v>76</v>
      </c>
      <c r="D170" s="5"/>
      <c r="E170" s="2"/>
      <c r="F170" s="2"/>
      <c r="G170" s="2"/>
      <c r="H170" s="2"/>
      <c r="I170" s="15">
        <v>8380190.52</v>
      </c>
      <c r="J170" s="2"/>
      <c r="K170" s="15">
        <v>4524997.34</v>
      </c>
    </row>
    <row r="171" spans="1:11" ht="26.25" customHeight="1" thickBot="1">
      <c r="A171" s="2"/>
      <c r="C171" s="2"/>
      <c r="D171" s="5" t="s">
        <v>17</v>
      </c>
      <c r="E171" s="2"/>
      <c r="F171" s="2"/>
      <c r="G171" s="2"/>
      <c r="H171" s="2"/>
      <c r="I171" s="10">
        <f>SUM(I167:I170)</f>
        <v>45070824.879999995</v>
      </c>
      <c r="J171" s="2"/>
      <c r="K171" s="10">
        <f>SUM(K167:K170)</f>
        <v>30711848</v>
      </c>
    </row>
    <row r="172" spans="1:11" ht="10.5" customHeight="1" thickTop="1">
      <c r="A172" s="2"/>
      <c r="C172" s="2"/>
      <c r="D172" s="5"/>
      <c r="E172" s="2"/>
      <c r="F172" s="2"/>
      <c r="G172" s="2"/>
      <c r="H172" s="2"/>
      <c r="I172" s="15"/>
      <c r="J172" s="2"/>
      <c r="K172" s="15"/>
    </row>
    <row r="173" spans="3:13" ht="30.75" customHeight="1">
      <c r="C173" s="5" t="s">
        <v>50</v>
      </c>
      <c r="D173" s="2"/>
      <c r="E173" s="2"/>
      <c r="F173" s="2"/>
      <c r="G173" s="1"/>
      <c r="H173" s="2"/>
      <c r="I173" s="1"/>
      <c r="J173" s="2"/>
      <c r="K173" s="1"/>
      <c r="L173" s="2"/>
      <c r="M173" s="1"/>
    </row>
    <row r="174" spans="1:13" ht="26.25" customHeight="1">
      <c r="A174" s="2"/>
      <c r="C174" s="2"/>
      <c r="D174" s="2" t="s">
        <v>51</v>
      </c>
      <c r="E174" s="2"/>
      <c r="F174" s="2"/>
      <c r="G174" s="1"/>
      <c r="H174" s="2"/>
      <c r="I174" s="1"/>
      <c r="J174" s="2"/>
      <c r="K174" s="1"/>
      <c r="L174" s="2"/>
      <c r="M174" s="1"/>
    </row>
    <row r="175" spans="1:13" ht="26.25" customHeight="1">
      <c r="A175" s="39" t="s">
        <v>155</v>
      </c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1"/>
    </row>
    <row r="176" spans="1:10" ht="24" customHeight="1">
      <c r="A176" s="5" t="s">
        <v>89</v>
      </c>
      <c r="B176" s="2"/>
      <c r="C176" s="2"/>
      <c r="D176" s="2"/>
      <c r="E176" s="2"/>
      <c r="F176" s="2"/>
      <c r="G176" s="2"/>
      <c r="H176" s="2"/>
      <c r="I176" s="2"/>
      <c r="J176" s="2"/>
    </row>
    <row r="177" spans="1:11" ht="24" customHeight="1">
      <c r="A177" s="2"/>
      <c r="B177" s="2"/>
      <c r="C177" s="2"/>
      <c r="D177" s="2"/>
      <c r="E177" s="39" t="s">
        <v>0</v>
      </c>
      <c r="F177" s="39"/>
      <c r="G177" s="39"/>
      <c r="H177" s="39"/>
      <c r="I177" s="39"/>
      <c r="J177" s="39"/>
      <c r="K177" s="39"/>
    </row>
    <row r="178" spans="1:11" ht="24" customHeight="1">
      <c r="A178" s="2"/>
      <c r="B178" s="2"/>
      <c r="C178" s="2"/>
      <c r="D178" s="2"/>
      <c r="E178" s="27" t="s">
        <v>77</v>
      </c>
      <c r="F178" s="28"/>
      <c r="G178" s="42" t="s">
        <v>78</v>
      </c>
      <c r="H178" s="42"/>
      <c r="I178" s="42"/>
      <c r="J178" s="28"/>
      <c r="K178" s="27" t="s">
        <v>77</v>
      </c>
    </row>
    <row r="179" spans="1:11" ht="24" customHeight="1">
      <c r="A179" s="2"/>
      <c r="B179" s="2"/>
      <c r="C179" s="2"/>
      <c r="D179" s="2"/>
      <c r="E179" s="29" t="s">
        <v>79</v>
      </c>
      <c r="F179" s="16"/>
      <c r="G179" s="29" t="s">
        <v>80</v>
      </c>
      <c r="H179" s="16"/>
      <c r="I179" s="29" t="s">
        <v>81</v>
      </c>
      <c r="J179" s="16"/>
      <c r="K179" s="29" t="s">
        <v>79</v>
      </c>
    </row>
    <row r="180" spans="1:11" ht="24" customHeight="1">
      <c r="A180" s="2"/>
      <c r="B180" s="2"/>
      <c r="C180" s="2"/>
      <c r="D180" s="2"/>
      <c r="E180" s="30" t="s">
        <v>82</v>
      </c>
      <c r="F180" s="31"/>
      <c r="G180" s="31"/>
      <c r="H180" s="31"/>
      <c r="I180" s="32" t="s">
        <v>83</v>
      </c>
      <c r="J180" s="31"/>
      <c r="K180" s="30" t="s">
        <v>84</v>
      </c>
    </row>
    <row r="181" spans="1:11" ht="24" customHeight="1">
      <c r="A181" s="2"/>
      <c r="B181" s="2" t="s">
        <v>85</v>
      </c>
      <c r="C181" s="2"/>
      <c r="D181" s="2"/>
      <c r="E181" s="33"/>
      <c r="F181" s="16"/>
      <c r="G181" s="16"/>
      <c r="H181" s="16"/>
      <c r="I181" s="29"/>
      <c r="J181" s="16"/>
      <c r="K181" s="33"/>
    </row>
    <row r="182" spans="1:11" ht="24" customHeight="1">
      <c r="A182" s="2"/>
      <c r="B182" s="3" t="s">
        <v>90</v>
      </c>
      <c r="D182" s="2"/>
      <c r="E182" s="8">
        <v>33940500</v>
      </c>
      <c r="F182" s="2"/>
      <c r="G182" s="2">
        <v>0</v>
      </c>
      <c r="H182" s="2"/>
      <c r="I182" s="2">
        <v>0</v>
      </c>
      <c r="J182" s="2"/>
      <c r="K182" s="3">
        <f>+E182+G182-I182</f>
        <v>33940500</v>
      </c>
    </row>
    <row r="183" spans="1:11" ht="24" customHeight="1">
      <c r="A183" s="2"/>
      <c r="B183" s="5" t="s">
        <v>91</v>
      </c>
      <c r="D183" s="2"/>
      <c r="E183" s="8">
        <v>54660630.77</v>
      </c>
      <c r="F183" s="2"/>
      <c r="G183" s="2">
        <v>14698995.98</v>
      </c>
      <c r="H183" s="2"/>
      <c r="I183" s="2">
        <v>0</v>
      </c>
      <c r="J183" s="2"/>
      <c r="K183" s="3">
        <f>+E183+G183-I183</f>
        <v>69359626.75</v>
      </c>
    </row>
    <row r="184" spans="1:11" ht="24" customHeight="1">
      <c r="A184" s="2"/>
      <c r="B184" s="5" t="s">
        <v>92</v>
      </c>
      <c r="D184" s="2"/>
      <c r="E184" s="8">
        <v>17248173.87</v>
      </c>
      <c r="F184" s="2"/>
      <c r="G184" s="2">
        <v>1690666.5</v>
      </c>
      <c r="H184" s="2"/>
      <c r="I184" s="2">
        <v>63500</v>
      </c>
      <c r="J184" s="2"/>
      <c r="K184" s="3">
        <f aca="true" t="shared" si="0" ref="K184:K191">+E184+G184-I184</f>
        <v>18875340.37</v>
      </c>
    </row>
    <row r="185" spans="1:11" ht="24" customHeight="1">
      <c r="A185" s="2"/>
      <c r="B185" s="5" t="s">
        <v>93</v>
      </c>
      <c r="D185" s="2"/>
      <c r="E185" s="8">
        <v>5793709.95</v>
      </c>
      <c r="F185" s="2"/>
      <c r="G185" s="2">
        <v>1589820</v>
      </c>
      <c r="H185" s="2"/>
      <c r="I185" s="2">
        <v>0</v>
      </c>
      <c r="J185" s="2"/>
      <c r="K185" s="3">
        <f t="shared" si="0"/>
        <v>7383529.95</v>
      </c>
    </row>
    <row r="186" spans="1:11" ht="24" customHeight="1">
      <c r="A186" s="2"/>
      <c r="B186" s="3" t="s">
        <v>94</v>
      </c>
      <c r="D186" s="2"/>
      <c r="E186" s="8">
        <v>602833.33</v>
      </c>
      <c r="F186" s="2"/>
      <c r="G186" s="2">
        <v>136298.7</v>
      </c>
      <c r="H186" s="2"/>
      <c r="I186" s="2">
        <v>0</v>
      </c>
      <c r="J186" s="2"/>
      <c r="K186" s="3">
        <f t="shared" si="0"/>
        <v>739132.03</v>
      </c>
    </row>
    <row r="187" spans="1:11" ht="24" customHeight="1">
      <c r="A187" s="2"/>
      <c r="B187" s="3" t="s">
        <v>86</v>
      </c>
      <c r="D187" s="2"/>
      <c r="E187" s="8">
        <v>447115.4</v>
      </c>
      <c r="F187" s="2"/>
      <c r="G187" s="2">
        <v>32969.21</v>
      </c>
      <c r="H187" s="2"/>
      <c r="I187" s="2">
        <v>0</v>
      </c>
      <c r="J187" s="2"/>
      <c r="K187" s="3">
        <f t="shared" si="0"/>
        <v>480084.61000000004</v>
      </c>
    </row>
    <row r="188" spans="1:11" ht="24" customHeight="1">
      <c r="A188" s="2"/>
      <c r="B188" s="5" t="s">
        <v>95</v>
      </c>
      <c r="D188" s="2"/>
      <c r="E188" s="8">
        <v>2237149.74</v>
      </c>
      <c r="F188" s="2"/>
      <c r="G188" s="2">
        <v>388954.2</v>
      </c>
      <c r="H188" s="2"/>
      <c r="I188" s="2">
        <v>69100</v>
      </c>
      <c r="J188" s="2"/>
      <c r="K188" s="3">
        <f t="shared" si="0"/>
        <v>2557003.9400000004</v>
      </c>
    </row>
    <row r="189" spans="1:11" ht="24" customHeight="1">
      <c r="A189" s="2"/>
      <c r="B189" s="3" t="s">
        <v>87</v>
      </c>
      <c r="D189" s="2"/>
      <c r="E189" s="8">
        <v>1293633.2</v>
      </c>
      <c r="F189" s="2"/>
      <c r="G189" s="2">
        <v>316835.51</v>
      </c>
      <c r="H189" s="2"/>
      <c r="I189" s="2">
        <v>72300</v>
      </c>
      <c r="J189" s="2"/>
      <c r="K189" s="3">
        <f t="shared" si="0"/>
        <v>1538168.71</v>
      </c>
    </row>
    <row r="190" spans="1:11" ht="24" customHeight="1">
      <c r="A190" s="2"/>
      <c r="B190" s="3" t="s">
        <v>190</v>
      </c>
      <c r="D190" s="2"/>
      <c r="E190" s="8">
        <v>4413900</v>
      </c>
      <c r="F190" s="2"/>
      <c r="G190" s="2">
        <v>786000</v>
      </c>
      <c r="H190" s="2"/>
      <c r="I190" s="2">
        <v>0</v>
      </c>
      <c r="J190" s="2"/>
      <c r="K190" s="3">
        <f t="shared" si="0"/>
        <v>5199900</v>
      </c>
    </row>
    <row r="191" spans="1:11" ht="24" customHeight="1">
      <c r="A191" s="2"/>
      <c r="B191" s="5" t="s">
        <v>96</v>
      </c>
      <c r="D191" s="2"/>
      <c r="E191" s="15">
        <v>0</v>
      </c>
      <c r="F191" s="2"/>
      <c r="G191" s="2">
        <v>14698995.98</v>
      </c>
      <c r="H191" s="2"/>
      <c r="I191" s="2">
        <v>14698995.98</v>
      </c>
      <c r="J191" s="2"/>
      <c r="K191" s="3">
        <f t="shared" si="0"/>
        <v>0</v>
      </c>
    </row>
    <row r="192" spans="1:11" ht="24" customHeight="1">
      <c r="A192" s="2"/>
      <c r="C192" s="2"/>
      <c r="D192" s="5" t="s">
        <v>17</v>
      </c>
      <c r="E192" s="12">
        <f>SUM(E182:E191)</f>
        <v>120637646.26000002</v>
      </c>
      <c r="F192" s="2"/>
      <c r="G192" s="12">
        <f>SUM(G182:G191)</f>
        <v>34339536.08</v>
      </c>
      <c r="H192" s="2"/>
      <c r="I192" s="12">
        <f>SUM(I182:I191)</f>
        <v>14903895.98</v>
      </c>
      <c r="J192" s="2"/>
      <c r="K192" s="12">
        <f>SUM(K182:K191)</f>
        <v>140073286.36</v>
      </c>
    </row>
    <row r="193" spans="1:11" ht="24" customHeight="1">
      <c r="A193" s="2"/>
      <c r="B193" s="5" t="s">
        <v>88</v>
      </c>
      <c r="D193" s="2"/>
      <c r="E193" s="2"/>
      <c r="F193" s="2"/>
      <c r="G193" s="2"/>
      <c r="H193" s="2"/>
      <c r="I193" s="2"/>
      <c r="J193" s="2"/>
      <c r="K193" s="15"/>
    </row>
    <row r="194" spans="1:11" ht="24" customHeight="1">
      <c r="A194" s="2"/>
      <c r="B194" s="5" t="s">
        <v>91</v>
      </c>
      <c r="D194" s="2"/>
      <c r="E194" s="8">
        <v>9343485.97</v>
      </c>
      <c r="F194" s="2"/>
      <c r="G194" s="2">
        <v>2755590.43</v>
      </c>
      <c r="H194" s="2"/>
      <c r="I194" s="2">
        <v>0</v>
      </c>
      <c r="J194" s="2"/>
      <c r="K194" s="3">
        <f>+E194+G194-I194</f>
        <v>12099076.4</v>
      </c>
    </row>
    <row r="195" spans="1:11" ht="24" customHeight="1">
      <c r="A195" s="2"/>
      <c r="B195" s="5" t="s">
        <v>92</v>
      </c>
      <c r="D195" s="2"/>
      <c r="E195" s="8">
        <v>9531714.59</v>
      </c>
      <c r="F195" s="2"/>
      <c r="G195" s="2">
        <v>3528494.77</v>
      </c>
      <c r="H195" s="2"/>
      <c r="I195" s="2">
        <v>53507.02</v>
      </c>
      <c r="J195" s="2"/>
      <c r="K195" s="3">
        <f aca="true" t="shared" si="1" ref="K195:K201">+E195+G195-I195</f>
        <v>13006702.34</v>
      </c>
    </row>
    <row r="196" spans="1:11" ht="24" customHeight="1">
      <c r="A196" s="2"/>
      <c r="B196" s="5" t="s">
        <v>93</v>
      </c>
      <c r="D196" s="2"/>
      <c r="E196" s="8">
        <v>3612667.84</v>
      </c>
      <c r="F196" s="2"/>
      <c r="G196" s="2">
        <v>1406006.99</v>
      </c>
      <c r="H196" s="2"/>
      <c r="I196" s="2">
        <v>0</v>
      </c>
      <c r="J196" s="2"/>
      <c r="K196" s="3">
        <f t="shared" si="1"/>
        <v>5018674.83</v>
      </c>
    </row>
    <row r="197" spans="1:11" ht="24" customHeight="1">
      <c r="A197" s="2"/>
      <c r="B197" s="3" t="s">
        <v>94</v>
      </c>
      <c r="D197" s="2"/>
      <c r="E197" s="8">
        <v>374970.74</v>
      </c>
      <c r="F197" s="2"/>
      <c r="G197" s="2">
        <v>132564.87</v>
      </c>
      <c r="H197" s="2"/>
      <c r="I197" s="2">
        <v>0</v>
      </c>
      <c r="J197" s="2"/>
      <c r="K197" s="3">
        <f t="shared" si="1"/>
        <v>507535.61</v>
      </c>
    </row>
    <row r="198" spans="1:11" ht="24" customHeight="1">
      <c r="A198" s="2"/>
      <c r="B198" s="3" t="s">
        <v>86</v>
      </c>
      <c r="D198" s="2"/>
      <c r="E198" s="8">
        <v>326978.54</v>
      </c>
      <c r="F198" s="2"/>
      <c r="G198" s="2">
        <v>59946.73</v>
      </c>
      <c r="H198" s="2"/>
      <c r="I198" s="2">
        <v>0</v>
      </c>
      <c r="J198" s="2"/>
      <c r="K198" s="3">
        <f t="shared" si="1"/>
        <v>386925.26999999996</v>
      </c>
    </row>
    <row r="199" spans="1:11" ht="24" customHeight="1">
      <c r="A199" s="2"/>
      <c r="B199" s="5" t="s">
        <v>95</v>
      </c>
      <c r="D199" s="2"/>
      <c r="E199" s="8">
        <v>1266330.4</v>
      </c>
      <c r="F199" s="2"/>
      <c r="G199" s="2">
        <v>495487.94</v>
      </c>
      <c r="H199" s="2"/>
      <c r="I199" s="2">
        <v>56654.4</v>
      </c>
      <c r="J199" s="2"/>
      <c r="K199" s="3">
        <f t="shared" si="1"/>
        <v>1705163.94</v>
      </c>
    </row>
    <row r="200" spans="1:11" ht="24" customHeight="1">
      <c r="A200" s="2"/>
      <c r="B200" s="3" t="s">
        <v>87</v>
      </c>
      <c r="D200" s="2"/>
      <c r="E200" s="8">
        <v>730337.45</v>
      </c>
      <c r="F200" s="2"/>
      <c r="G200" s="2">
        <v>249680.18</v>
      </c>
      <c r="H200" s="2"/>
      <c r="I200" s="2">
        <v>72297</v>
      </c>
      <c r="J200" s="2"/>
      <c r="K200" s="3">
        <f t="shared" si="1"/>
        <v>907720.6299999999</v>
      </c>
    </row>
    <row r="201" spans="1:11" ht="24" customHeight="1">
      <c r="A201" s="2"/>
      <c r="B201" s="3" t="s">
        <v>190</v>
      </c>
      <c r="D201" s="2"/>
      <c r="E201" s="8">
        <v>2459021.91</v>
      </c>
      <c r="F201" s="2"/>
      <c r="G201" s="2">
        <v>823667.41</v>
      </c>
      <c r="H201" s="2"/>
      <c r="I201" s="2">
        <v>0</v>
      </c>
      <c r="J201" s="2"/>
      <c r="K201" s="3">
        <f t="shared" si="1"/>
        <v>3282689.3200000003</v>
      </c>
    </row>
    <row r="202" spans="1:11" ht="24" customHeight="1">
      <c r="A202" s="2"/>
      <c r="C202" s="2"/>
      <c r="D202" s="5" t="s">
        <v>17</v>
      </c>
      <c r="E202" s="12">
        <f>SUM(E194:E201)</f>
        <v>27645507.439999998</v>
      </c>
      <c r="F202" s="2"/>
      <c r="G202" s="12">
        <f>SUM(G194:G201)</f>
        <v>9451439.320000002</v>
      </c>
      <c r="H202" s="2"/>
      <c r="I202" s="12">
        <f>SUM(I194:I201)</f>
        <v>182458.41999999998</v>
      </c>
      <c r="J202" s="2"/>
      <c r="K202" s="12">
        <f>SUM(K194:K201)</f>
        <v>36914488.34</v>
      </c>
    </row>
    <row r="203" spans="1:11" ht="24" customHeight="1" thickBot="1">
      <c r="A203" s="2"/>
      <c r="B203" s="2" t="s">
        <v>97</v>
      </c>
      <c r="E203" s="34">
        <f>+E192-E202</f>
        <v>92992138.82000002</v>
      </c>
      <c r="F203" s="2"/>
      <c r="G203" s="2"/>
      <c r="H203" s="2"/>
      <c r="I203" s="2"/>
      <c r="J203" s="2"/>
      <c r="K203" s="34">
        <f>+K192-K202</f>
        <v>103158798.02000001</v>
      </c>
    </row>
    <row r="204" spans="1:11" ht="29.25" customHeight="1" thickTop="1">
      <c r="A204" s="2"/>
      <c r="B204" s="2" t="s">
        <v>158</v>
      </c>
      <c r="E204" s="16"/>
      <c r="F204" s="2"/>
      <c r="G204" s="2"/>
      <c r="H204" s="2"/>
      <c r="I204" s="2"/>
      <c r="J204" s="2"/>
      <c r="K204" s="16"/>
    </row>
    <row r="205" spans="1:11" ht="24" customHeight="1">
      <c r="A205" s="2"/>
      <c r="B205" s="2" t="s">
        <v>159</v>
      </c>
      <c r="E205" s="16"/>
      <c r="F205" s="2"/>
      <c r="G205" s="2"/>
      <c r="H205" s="2"/>
      <c r="I205" s="2"/>
      <c r="J205" s="2"/>
      <c r="K205" s="16"/>
    </row>
    <row r="206" spans="1:11" ht="9.75" customHeight="1">
      <c r="A206" s="2"/>
      <c r="B206" s="2"/>
      <c r="E206" s="16"/>
      <c r="F206" s="2"/>
      <c r="G206" s="2"/>
      <c r="H206" s="2"/>
      <c r="I206" s="2"/>
      <c r="J206" s="2"/>
      <c r="K206" s="16"/>
    </row>
    <row r="207" spans="3:13" ht="33" customHeight="1">
      <c r="C207" s="5" t="s">
        <v>50</v>
      </c>
      <c r="D207" s="2"/>
      <c r="E207" s="2"/>
      <c r="F207" s="2"/>
      <c r="G207" s="1"/>
      <c r="H207" s="2"/>
      <c r="I207" s="1"/>
      <c r="J207" s="2"/>
      <c r="K207" s="1"/>
      <c r="L207" s="2"/>
      <c r="M207" s="1"/>
    </row>
    <row r="208" spans="1:13" ht="26.25" customHeight="1">
      <c r="A208" s="2"/>
      <c r="C208" s="2"/>
      <c r="D208" s="2" t="s">
        <v>51</v>
      </c>
      <c r="E208" s="2"/>
      <c r="F208" s="2"/>
      <c r="G208" s="1"/>
      <c r="H208" s="2"/>
      <c r="I208" s="1"/>
      <c r="J208" s="2"/>
      <c r="K208" s="1"/>
      <c r="L208" s="2"/>
      <c r="M208" s="1"/>
    </row>
    <row r="209" spans="1:13" ht="26.25" customHeight="1">
      <c r="A209" s="39" t="s">
        <v>156</v>
      </c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1"/>
    </row>
    <row r="210" spans="1:11" ht="26.25" customHeight="1">
      <c r="A210" s="2" t="s">
        <v>98</v>
      </c>
      <c r="C210" s="2"/>
      <c r="D210" s="5"/>
      <c r="E210" s="2"/>
      <c r="F210" s="2"/>
      <c r="G210" s="2"/>
      <c r="H210" s="2"/>
      <c r="I210" s="15"/>
      <c r="J210" s="2"/>
      <c r="K210" s="15"/>
    </row>
    <row r="211" spans="1:11" ht="26.25" customHeight="1">
      <c r="A211" s="2"/>
      <c r="C211" s="2"/>
      <c r="D211" s="5"/>
      <c r="E211" s="2"/>
      <c r="F211" s="2"/>
      <c r="G211" s="2"/>
      <c r="H211" s="2"/>
      <c r="I211" s="6" t="s">
        <v>171</v>
      </c>
      <c r="J211" s="2"/>
      <c r="K211" s="15"/>
    </row>
    <row r="212" spans="1:11" ht="26.25" customHeight="1">
      <c r="A212" s="2"/>
      <c r="C212" s="2" t="s">
        <v>99</v>
      </c>
      <c r="D212" s="5"/>
      <c r="E212" s="2"/>
      <c r="F212" s="2"/>
      <c r="G212" s="2"/>
      <c r="H212" s="2"/>
      <c r="I212" s="15">
        <v>13975041.12</v>
      </c>
      <c r="J212" s="2"/>
      <c r="K212" s="15">
        <v>16194762.12</v>
      </c>
    </row>
    <row r="213" spans="1:11" ht="26.25" customHeight="1" thickBot="1">
      <c r="A213" s="2"/>
      <c r="C213" s="2"/>
      <c r="D213" s="5" t="s">
        <v>17</v>
      </c>
      <c r="E213" s="2"/>
      <c r="F213" s="2"/>
      <c r="G213" s="2"/>
      <c r="H213" s="2"/>
      <c r="I213" s="10">
        <f>SUM(I212)</f>
        <v>13975041.12</v>
      </c>
      <c r="J213" s="2"/>
      <c r="K213" s="10">
        <f>SUM(K212)</f>
        <v>16194762.12</v>
      </c>
    </row>
    <row r="214" spans="1:11" ht="26.25" customHeight="1" thickTop="1">
      <c r="A214" s="2"/>
      <c r="B214" s="6" t="s">
        <v>162</v>
      </c>
      <c r="C214" s="2"/>
      <c r="D214" s="5"/>
      <c r="E214" s="2"/>
      <c r="F214" s="2"/>
      <c r="G214" s="2"/>
      <c r="H214" s="2"/>
      <c r="I214" s="15"/>
      <c r="J214" s="2"/>
      <c r="K214" s="15"/>
    </row>
    <row r="215" spans="1:11" ht="26.25" customHeight="1">
      <c r="A215" s="2"/>
      <c r="B215" s="3" t="s">
        <v>160</v>
      </c>
      <c r="C215" s="2"/>
      <c r="D215" s="5"/>
      <c r="E215" s="2"/>
      <c r="F215" s="2"/>
      <c r="G215" s="2"/>
      <c r="H215" s="2"/>
      <c r="I215" s="15"/>
      <c r="J215" s="2"/>
      <c r="K215" s="15"/>
    </row>
    <row r="216" spans="1:11" ht="26.25" customHeight="1">
      <c r="A216" s="2"/>
      <c r="B216" s="3" t="s">
        <v>161</v>
      </c>
      <c r="C216" s="2"/>
      <c r="D216" s="5"/>
      <c r="E216" s="2"/>
      <c r="F216" s="2"/>
      <c r="G216" s="2"/>
      <c r="H216" s="2"/>
      <c r="I216" s="15"/>
      <c r="J216" s="2"/>
      <c r="K216" s="15"/>
    </row>
    <row r="217" ht="24" customHeight="1">
      <c r="A217" s="3" t="s">
        <v>101</v>
      </c>
    </row>
    <row r="218" spans="9:11" ht="24" customHeight="1">
      <c r="I218" s="6" t="s">
        <v>171</v>
      </c>
      <c r="K218" s="7"/>
    </row>
    <row r="219" spans="3:11" ht="24" customHeight="1">
      <c r="C219" s="3" t="s">
        <v>102</v>
      </c>
      <c r="I219" s="8">
        <v>9000000</v>
      </c>
      <c r="K219" s="8">
        <v>15000000</v>
      </c>
    </row>
    <row r="220" spans="3:11" ht="24" customHeight="1">
      <c r="C220" s="3" t="s">
        <v>103</v>
      </c>
      <c r="I220" s="9">
        <v>18790000</v>
      </c>
      <c r="K220" s="9">
        <v>33822000</v>
      </c>
    </row>
    <row r="221" spans="4:11" ht="24" customHeight="1">
      <c r="D221" s="3" t="s">
        <v>17</v>
      </c>
      <c r="I221" s="8">
        <f>SUM(I219:I220)</f>
        <v>27790000</v>
      </c>
      <c r="K221" s="8">
        <f>SUM(K219:K220)</f>
        <v>48822000</v>
      </c>
    </row>
    <row r="222" spans="3:11" ht="24" customHeight="1">
      <c r="C222" s="3" t="s">
        <v>100</v>
      </c>
      <c r="I222" s="8">
        <v>-21032000</v>
      </c>
      <c r="K222" s="8">
        <v>-21032000</v>
      </c>
    </row>
    <row r="223" spans="3:11" ht="24" customHeight="1" thickBot="1">
      <c r="C223" s="3" t="s">
        <v>104</v>
      </c>
      <c r="I223" s="10">
        <f>SUM(I221:I222)</f>
        <v>6758000</v>
      </c>
      <c r="K223" s="10">
        <f>SUM(K221:K222)</f>
        <v>27790000</v>
      </c>
    </row>
    <row r="224" spans="2:13" ht="25.5" customHeight="1" thickTop="1">
      <c r="B224" s="21" t="s">
        <v>177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 spans="2:13" ht="23.25" customHeight="1">
      <c r="B225" s="21" t="s">
        <v>178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</row>
    <row r="226" spans="2:11" ht="26.25" customHeight="1">
      <c r="B226" s="21" t="s">
        <v>179</v>
      </c>
      <c r="C226" s="2"/>
      <c r="D226" s="2"/>
      <c r="E226" s="2"/>
      <c r="F226" s="2"/>
      <c r="G226" s="2"/>
      <c r="H226" s="2"/>
      <c r="I226" s="2"/>
      <c r="J226" s="2"/>
      <c r="K226" s="2"/>
    </row>
    <row r="227" spans="2:11" ht="26.25" customHeight="1">
      <c r="B227" s="21" t="s">
        <v>180</v>
      </c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26.25" customHeight="1">
      <c r="A228" s="5" t="s">
        <v>13</v>
      </c>
      <c r="B228" s="21" t="s">
        <v>210</v>
      </c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26.25" customHeight="1">
      <c r="A229" s="5"/>
      <c r="B229" s="21" t="s">
        <v>182</v>
      </c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26.25" customHeight="1">
      <c r="A230" s="17" t="s">
        <v>111</v>
      </c>
      <c r="B230" s="17"/>
      <c r="C230" s="17"/>
      <c r="D230" s="17"/>
      <c r="E230" s="17"/>
      <c r="F230" s="17"/>
      <c r="G230" s="17"/>
      <c r="H230" s="17"/>
      <c r="I230" s="17"/>
      <c r="J230" s="17"/>
      <c r="K230" s="17"/>
    </row>
    <row r="231" spans="1:11" ht="26.25" customHeight="1">
      <c r="A231" s="17"/>
      <c r="B231" s="17" t="s">
        <v>191</v>
      </c>
      <c r="C231" s="17"/>
      <c r="D231" s="17"/>
      <c r="E231" s="17"/>
      <c r="F231" s="17"/>
      <c r="G231" s="17"/>
      <c r="H231" s="17"/>
      <c r="I231" s="17"/>
      <c r="J231" s="17"/>
      <c r="K231" s="17"/>
    </row>
    <row r="232" spans="1:11" ht="26.25" customHeight="1">
      <c r="A232" s="17"/>
      <c r="B232" s="17" t="s">
        <v>209</v>
      </c>
      <c r="C232" s="17"/>
      <c r="D232" s="17"/>
      <c r="E232" s="17"/>
      <c r="F232" s="17"/>
      <c r="G232" s="17"/>
      <c r="H232" s="17"/>
      <c r="I232" s="17"/>
      <c r="J232" s="17"/>
      <c r="K232" s="17"/>
    </row>
    <row r="233" spans="1:11" ht="26.25" customHeight="1">
      <c r="A233" s="19"/>
      <c r="B233" s="19" t="s">
        <v>163</v>
      </c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ht="26.25" customHeight="1">
      <c r="A234" s="19"/>
      <c r="B234" s="19" t="s">
        <v>192</v>
      </c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ht="26.25" customHeight="1">
      <c r="A235" s="17" t="s">
        <v>112</v>
      </c>
      <c r="B235" s="19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ht="26.25" customHeight="1">
      <c r="A236" s="19"/>
      <c r="B236" s="17" t="s">
        <v>165</v>
      </c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ht="26.25" customHeight="1">
      <c r="A237" s="19"/>
      <c r="B237" s="19" t="s">
        <v>164</v>
      </c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ht="23.2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3:13" ht="33" customHeight="1">
      <c r="C239" s="5" t="s">
        <v>50</v>
      </c>
      <c r="D239" s="2"/>
      <c r="E239" s="2"/>
      <c r="F239" s="2"/>
      <c r="G239" s="1"/>
      <c r="H239" s="2"/>
      <c r="I239" s="1"/>
      <c r="J239" s="2"/>
      <c r="K239" s="1"/>
      <c r="L239" s="2"/>
      <c r="M239" s="1"/>
    </row>
    <row r="240" spans="1:13" ht="26.25" customHeight="1">
      <c r="A240" s="2"/>
      <c r="C240" s="2"/>
      <c r="D240" s="2" t="s">
        <v>51</v>
      </c>
      <c r="E240" s="2"/>
      <c r="F240" s="2"/>
      <c r="G240" s="1"/>
      <c r="H240" s="2"/>
      <c r="I240" s="1"/>
      <c r="J240" s="2"/>
      <c r="K240" s="1"/>
      <c r="L240" s="2"/>
      <c r="M240" s="1"/>
    </row>
    <row r="241" spans="1:13" ht="26.25" customHeight="1">
      <c r="A241" s="39" t="s">
        <v>157</v>
      </c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1"/>
    </row>
    <row r="242" spans="1:11" ht="26.25" customHeight="1">
      <c r="A242" s="17" t="s">
        <v>113</v>
      </c>
      <c r="B242" s="19"/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ht="26.25" customHeight="1">
      <c r="A243" s="19"/>
      <c r="B243" s="17" t="s">
        <v>193</v>
      </c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ht="26.25" customHeight="1">
      <c r="A244" s="19"/>
      <c r="B244" s="19" t="s">
        <v>166</v>
      </c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ht="26.25" customHeight="1">
      <c r="A245" s="17" t="s">
        <v>114</v>
      </c>
      <c r="B245" s="19"/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ht="26.25" customHeight="1">
      <c r="A246" s="19"/>
      <c r="B246" s="17" t="s">
        <v>167</v>
      </c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ht="26.25" customHeight="1">
      <c r="A247" s="19"/>
      <c r="B247" s="19" t="s">
        <v>168</v>
      </c>
      <c r="C247" s="19"/>
      <c r="D247" s="19"/>
      <c r="E247" s="19"/>
      <c r="F247" s="19"/>
      <c r="G247" s="19"/>
      <c r="H247" s="19"/>
      <c r="I247" s="19"/>
      <c r="J247" s="19"/>
      <c r="K247" s="19"/>
    </row>
    <row r="248" ht="26.25" customHeight="1">
      <c r="A248" s="3" t="s">
        <v>115</v>
      </c>
    </row>
    <row r="249" spans="2:4" ht="26.25" customHeight="1">
      <c r="B249" s="3" t="s">
        <v>116</v>
      </c>
      <c r="D249" s="3" t="s">
        <v>194</v>
      </c>
    </row>
    <row r="250" spans="2:4" ht="26.25" customHeight="1">
      <c r="B250" s="3" t="s">
        <v>117</v>
      </c>
      <c r="D250" s="3" t="s">
        <v>121</v>
      </c>
    </row>
    <row r="251" spans="2:4" ht="26.25" customHeight="1">
      <c r="B251" s="3" t="s">
        <v>118</v>
      </c>
      <c r="D251" s="3" t="s">
        <v>169</v>
      </c>
    </row>
    <row r="252" spans="3:4" ht="26.25" customHeight="1">
      <c r="C252" s="3" t="s">
        <v>119</v>
      </c>
      <c r="D252" s="3" t="s">
        <v>195</v>
      </c>
    </row>
    <row r="253" ht="26.25" customHeight="1">
      <c r="D253" s="3" t="s">
        <v>196</v>
      </c>
    </row>
    <row r="254" spans="2:4" ht="26.25" customHeight="1">
      <c r="B254" s="3" t="s">
        <v>120</v>
      </c>
      <c r="D254" s="3" t="s">
        <v>183</v>
      </c>
    </row>
    <row r="265" spans="3:13" ht="26.25" customHeight="1">
      <c r="C265" s="5" t="s">
        <v>50</v>
      </c>
      <c r="D265" s="2"/>
      <c r="E265" s="2"/>
      <c r="F265" s="2"/>
      <c r="G265" s="1"/>
      <c r="H265" s="2"/>
      <c r="I265" s="1"/>
      <c r="J265" s="2"/>
      <c r="K265" s="1"/>
      <c r="L265" s="2"/>
      <c r="M265" s="1"/>
    </row>
    <row r="266" spans="1:13" ht="26.25" customHeight="1">
      <c r="A266" s="2"/>
      <c r="C266" s="2"/>
      <c r="D266" s="2" t="s">
        <v>51</v>
      </c>
      <c r="E266" s="2"/>
      <c r="F266" s="2"/>
      <c r="G266" s="1"/>
      <c r="H266" s="2"/>
      <c r="I266" s="1"/>
      <c r="J266" s="2"/>
      <c r="K266" s="1"/>
      <c r="L266" s="2"/>
      <c r="M266" s="1"/>
    </row>
    <row r="268" spans="1:11" ht="26.25" customHeight="1">
      <c r="A268" s="38" t="str">
        <f>+A9</f>
        <v>บริษัท เชอร์วู้ด เคมิคอล จำกัด</v>
      </c>
      <c r="B268" s="38"/>
      <c r="C268" s="38"/>
      <c r="D268" s="38"/>
      <c r="E268" s="38"/>
      <c r="F268" s="38"/>
      <c r="G268" s="38"/>
      <c r="H268" s="38"/>
      <c r="I268" s="38"/>
      <c r="J268" s="38"/>
      <c r="K268" s="38"/>
    </row>
    <row r="269" spans="1:11" ht="26.25" customHeight="1">
      <c r="A269" s="38" t="s">
        <v>29</v>
      </c>
      <c r="B269" s="38"/>
      <c r="C269" s="38"/>
      <c r="D269" s="38"/>
      <c r="E269" s="38"/>
      <c r="F269" s="38"/>
      <c r="G269" s="38"/>
      <c r="H269" s="38"/>
      <c r="I269" s="38"/>
      <c r="J269" s="38"/>
      <c r="K269" s="38"/>
    </row>
    <row r="270" spans="1:11" ht="26.25" customHeight="1">
      <c r="A270" s="38" t="s">
        <v>45</v>
      </c>
      <c r="B270" s="38"/>
      <c r="C270" s="38"/>
      <c r="D270" s="38"/>
      <c r="E270" s="38"/>
      <c r="F270" s="38"/>
      <c r="G270" s="38"/>
      <c r="H270" s="38"/>
      <c r="I270" s="38"/>
      <c r="J270" s="38"/>
      <c r="K270" s="38"/>
    </row>
    <row r="271" spans="1:11" ht="26.2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1:9" ht="26.25" customHeight="1">
      <c r="A272" s="3" t="s">
        <v>30</v>
      </c>
      <c r="G272" s="38" t="s">
        <v>46</v>
      </c>
      <c r="H272" s="38"/>
      <c r="I272" s="6" t="s">
        <v>171</v>
      </c>
    </row>
    <row r="273" spans="2:8" ht="26.25" customHeight="1">
      <c r="B273" s="3" t="s">
        <v>31</v>
      </c>
      <c r="G273" s="2"/>
      <c r="H273" s="2"/>
    </row>
    <row r="274" spans="2:11" ht="26.25" customHeight="1">
      <c r="B274" s="3" t="s">
        <v>130</v>
      </c>
      <c r="I274" s="3">
        <f>+K275</f>
        <v>30000000</v>
      </c>
      <c r="K274" s="3">
        <v>30000000</v>
      </c>
    </row>
    <row r="275" spans="2:11" ht="26.25" customHeight="1">
      <c r="B275" s="3" t="s">
        <v>131</v>
      </c>
      <c r="G275" s="2"/>
      <c r="H275" s="2"/>
      <c r="I275" s="22">
        <f>+I274</f>
        <v>30000000</v>
      </c>
      <c r="K275" s="22">
        <f>+K274</f>
        <v>30000000</v>
      </c>
    </row>
    <row r="276" ht="26.25" customHeight="1">
      <c r="A276" s="3" t="s">
        <v>128</v>
      </c>
    </row>
    <row r="277" ht="26.25" customHeight="1">
      <c r="B277" s="3" t="s">
        <v>129</v>
      </c>
    </row>
    <row r="278" ht="26.25" customHeight="1">
      <c r="B278" s="3" t="s">
        <v>133</v>
      </c>
    </row>
    <row r="279" spans="2:11" ht="26.25" customHeight="1">
      <c r="B279" s="3" t="s">
        <v>130</v>
      </c>
      <c r="I279" s="3">
        <f>+K281</f>
        <v>3000000</v>
      </c>
      <c r="K279" s="3">
        <v>0</v>
      </c>
    </row>
    <row r="280" spans="2:11" ht="26.25" customHeight="1">
      <c r="B280" s="3" t="s">
        <v>132</v>
      </c>
      <c r="I280" s="3">
        <v>0</v>
      </c>
      <c r="K280" s="3">
        <v>3000000</v>
      </c>
    </row>
    <row r="281" spans="2:11" ht="26.25" customHeight="1">
      <c r="B281" s="3" t="s">
        <v>131</v>
      </c>
      <c r="I281" s="22">
        <f>SUM(I279:I280)</f>
        <v>3000000</v>
      </c>
      <c r="K281" s="22">
        <f>SUM(K279:K280)</f>
        <v>3000000</v>
      </c>
    </row>
    <row r="282" ht="26.25" customHeight="1">
      <c r="B282" s="3" t="s">
        <v>134</v>
      </c>
    </row>
    <row r="283" spans="2:11" ht="26.25" customHeight="1">
      <c r="B283" s="3" t="s">
        <v>135</v>
      </c>
      <c r="I283" s="3">
        <v>38460383.96</v>
      </c>
      <c r="K283" s="3">
        <v>20930847.28</v>
      </c>
    </row>
    <row r="284" spans="2:11" ht="26.25" customHeight="1">
      <c r="B284" s="3" t="s">
        <v>200</v>
      </c>
      <c r="G284" s="40" t="s">
        <v>181</v>
      </c>
      <c r="H284" s="38"/>
      <c r="I284" s="35">
        <v>668964.4</v>
      </c>
      <c r="K284" s="35">
        <v>0</v>
      </c>
    </row>
    <row r="285" spans="2:11" ht="26.25" customHeight="1">
      <c r="B285" s="3" t="s">
        <v>201</v>
      </c>
      <c r="I285" s="3">
        <f>SUM(I283:I284)</f>
        <v>39129348.36</v>
      </c>
      <c r="K285" s="3">
        <f>SUM(K283:K284)</f>
        <v>20930847.28</v>
      </c>
    </row>
    <row r="286" spans="2:11" ht="26.25" customHeight="1">
      <c r="B286" s="3" t="s">
        <v>202</v>
      </c>
      <c r="I286" s="3">
        <f>+I94</f>
        <v>28269650.379999936</v>
      </c>
      <c r="K286" s="3">
        <f>+K94</f>
        <v>20529536.680000022</v>
      </c>
    </row>
    <row r="287" spans="2:11" ht="26.25" customHeight="1">
      <c r="B287" s="3" t="s">
        <v>203</v>
      </c>
      <c r="I287" s="36">
        <v>0</v>
      </c>
      <c r="K287" s="36">
        <v>-3000000</v>
      </c>
    </row>
    <row r="288" spans="2:11" ht="26.25" customHeight="1">
      <c r="B288" s="3" t="s">
        <v>204</v>
      </c>
      <c r="I288" s="36">
        <v>-36000000</v>
      </c>
      <c r="K288" s="36">
        <v>0</v>
      </c>
    </row>
    <row r="289" spans="2:11" ht="26.25" customHeight="1">
      <c r="B289" s="3" t="s">
        <v>131</v>
      </c>
      <c r="I289" s="22">
        <f>SUM(I285:I288)</f>
        <v>31398998.739999935</v>
      </c>
      <c r="K289" s="22">
        <f>SUM(K285:K288)</f>
        <v>38460383.96000002</v>
      </c>
    </row>
    <row r="290" spans="1:11" ht="26.25" customHeight="1" thickBot="1">
      <c r="A290" s="3" t="s">
        <v>32</v>
      </c>
      <c r="I290" s="23">
        <f>+I289+I281+I275</f>
        <v>64398998.739999935</v>
      </c>
      <c r="K290" s="23">
        <f>+K289+K281+K275</f>
        <v>71460383.96000002</v>
      </c>
    </row>
    <row r="291" ht="26.25" customHeight="1" thickTop="1"/>
    <row r="292" ht="26.25" customHeight="1">
      <c r="A292" s="5" t="s">
        <v>3</v>
      </c>
    </row>
    <row r="295" spans="3:13" ht="26.25" customHeight="1">
      <c r="C295" s="5" t="s">
        <v>50</v>
      </c>
      <c r="D295" s="2"/>
      <c r="E295" s="2"/>
      <c r="F295" s="2"/>
      <c r="G295" s="1"/>
      <c r="H295" s="2"/>
      <c r="I295" s="1"/>
      <c r="J295" s="2"/>
      <c r="K295" s="1"/>
      <c r="L295" s="2"/>
      <c r="M295" s="1"/>
    </row>
    <row r="296" spans="1:13" ht="26.25" customHeight="1">
      <c r="A296" s="2"/>
      <c r="C296" s="2"/>
      <c r="D296" s="2" t="s">
        <v>51</v>
      </c>
      <c r="E296" s="2"/>
      <c r="F296" s="2"/>
      <c r="G296" s="1"/>
      <c r="H296" s="2"/>
      <c r="I296" s="1"/>
      <c r="J296" s="2"/>
      <c r="K296" s="1"/>
      <c r="L296" s="2"/>
      <c r="M296" s="1"/>
    </row>
  </sheetData>
  <sheetProtection sheet="1" objects="1" scenarios="1"/>
  <mergeCells count="35">
    <mergeCell ref="G272:H272"/>
    <mergeCell ref="G284:H284"/>
    <mergeCell ref="G178:I178"/>
    <mergeCell ref="A241:L241"/>
    <mergeCell ref="G23:H23"/>
    <mergeCell ref="G24:H24"/>
    <mergeCell ref="G48:H48"/>
    <mergeCell ref="G50:H50"/>
    <mergeCell ref="G57:H57"/>
    <mergeCell ref="A175:L175"/>
    <mergeCell ref="A209:L209"/>
    <mergeCell ref="A110:K110"/>
    <mergeCell ref="A111:K111"/>
    <mergeCell ref="A142:L142"/>
    <mergeCell ref="E177:K177"/>
    <mergeCell ref="A19:K19"/>
    <mergeCell ref="A47:K47"/>
    <mergeCell ref="A270:K270"/>
    <mergeCell ref="A20:E20"/>
    <mergeCell ref="G20:H20"/>
    <mergeCell ref="G22:H22"/>
    <mergeCell ref="G27:H27"/>
    <mergeCell ref="A48:E48"/>
    <mergeCell ref="A268:K268"/>
    <mergeCell ref="A269:K269"/>
    <mergeCell ref="A9:H9"/>
    <mergeCell ref="A10:H10"/>
    <mergeCell ref="A11:H11"/>
    <mergeCell ref="A109:K109"/>
    <mergeCell ref="A80:K80"/>
    <mergeCell ref="A15:K15"/>
    <mergeCell ref="A16:K16"/>
    <mergeCell ref="A78:K78"/>
    <mergeCell ref="A79:K79"/>
    <mergeCell ref="A17:K17"/>
  </mergeCells>
  <printOptions/>
  <pageMargins left="0.74" right="0.31496062992125984" top="0.5905511811023623" bottom="0.3937007874015748" header="0.5118110236220472" footer="0.5118110236220472"/>
  <pageSetup horizontalDpi="180" verticalDpi="180" orientation="portrait" paperSize="9" scale="98" r:id="rId1"/>
  <rowBreaks count="7" manualBreakCount="7">
    <brk id="14" max="255" man="1"/>
    <brk id="45" max="255" man="1"/>
    <brk id="77" max="255" man="1"/>
    <brk id="108" max="255" man="1"/>
    <brk id="141" max="11" man="1"/>
    <brk id="174" max="255" man="1"/>
    <brk id="2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indowProtection="1"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indowProtection="1"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 I A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boonrat</dc:creator>
  <cp:keywords/>
  <dc:description/>
  <cp:lastModifiedBy>ssec</cp:lastModifiedBy>
  <cp:lastPrinted>2004-05-18T12:01:26Z</cp:lastPrinted>
  <dcterms:created xsi:type="dcterms:W3CDTF">1998-09-03T02:16:33Z</dcterms:created>
  <dcterms:modified xsi:type="dcterms:W3CDTF">2004-05-18T12:02:09Z</dcterms:modified>
  <cp:category/>
  <cp:version/>
  <cp:contentType/>
  <cp:contentStatus/>
</cp:coreProperties>
</file>