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3"/>
  </bookViews>
  <sheets>
    <sheet name="Sheet1" sheetId="1" r:id="rId1"/>
    <sheet name="งบแสดงฯ" sheetId="2" r:id="rId2"/>
    <sheet name="Note P4-5" sheetId="3" r:id="rId3"/>
    <sheet name="Note P6-7" sheetId="4" r:id="rId4"/>
  </sheets>
  <definedNames/>
  <calcPr fullCalcOnLoad="1"/>
</workbook>
</file>

<file path=xl/sharedStrings.xml><?xml version="1.0" encoding="utf-8"?>
<sst xmlns="http://schemas.openxmlformats.org/spreadsheetml/2006/main" count="579" uniqueCount="463">
  <si>
    <t>17.2  หนังสือค้ำประกันที่ออกโดยธนาคารในประเทศ    2    แห่ง     ให้แก่ลูกค้าบางรายของบริษัทฯ     และกิจการร่วมค้า</t>
  </si>
  <si>
    <t>งบการเงินเฉพาะบริษัท  ซีฟโก้  จำกัด  สำหรับปี 2545 และ 2544  ได้เคยตรวจสอบโดยผู้สอบบัญชีอื่น</t>
  </si>
  <si>
    <t>ตรวจสอบงบการเงินของกิจการร่วมค้าดังกล่าว</t>
  </si>
  <si>
    <t xml:space="preserve">ซึ่งบริษัทฯ  ได้รับรู้ส่วนได้เสียในผลกำไร(ขาดทุน)ของกิจการร่วมค้าสำหรับปีสิ้นสุดวันที่ 31 ธันวาคม  2545 และ </t>
  </si>
  <si>
    <t>2544 จำนวน 0.85 ล้านบาท และ (0.11) ล้านบาท ตามลำดับ  และงบดุลรวมได้รวมสินทรัพย์และหนี้สินของกิจการ</t>
  </si>
  <si>
    <t>ร่วมค้าจำนวน 11.41 ล้านบาท และ 10.83 ล้านบาท ณ วันที่  31 ธันวาคม  2545 และ  2544 ตามลำดับ ข้าพเจ้าไม่ได้</t>
  </si>
  <si>
    <t xml:space="preserve">กิจการร่วมค้าตามที่กล่าวในวรรคที่ 3 งบการเงินข้างต้นนี้แสดงฐานะการเงิน  ณ วันที่ 31 ธันวาคม 2545 และ 2544  </t>
  </si>
  <si>
    <t>ข้าพเจ้าเห็นว่า    ยกเว้นผลของรายการปรับปรุง      ซึ่งอาจจำเป็นถ้าข้าพเจ้าได้ตรวจสอบงบการเงินของ</t>
  </si>
  <si>
    <t>(นางสุวิมล  กฤตยาเกียรณ์)</t>
  </si>
  <si>
    <t>ผู้สอบบัญชีรับอนุญาตเลขทะเบียน 2982</t>
  </si>
  <si>
    <t xml:space="preserve">         งบการเงินเฉพาะบริษัท  ตามลำดับ     และมีค่าใช้จ่ายเกี่ยวกับพนักงานสำหรับปี   2545   และ   2544   จำนวน  67.79 </t>
  </si>
  <si>
    <t xml:space="preserve"> - 10 -</t>
  </si>
  <si>
    <t xml:space="preserve"> - 11 -</t>
  </si>
  <si>
    <t>บริษัท  ซีฟโก้  จำกัด  และกิจการร่วมค้า</t>
  </si>
  <si>
    <t xml:space="preserve">     ค่าเผื่อหนี้สงสัยจะสูญกลับรายการ</t>
  </si>
  <si>
    <t xml:space="preserve">     รายได้อื่น </t>
  </si>
  <si>
    <t xml:space="preserve">     ส่วนแบ่งกำไรจากเงินลงทุน</t>
  </si>
  <si>
    <t>หมายเหตุ</t>
  </si>
  <si>
    <t xml:space="preserve">             หมายเหตุ</t>
  </si>
  <si>
    <t xml:space="preserve">     รายได้จากการรับจ้าง                5</t>
  </si>
  <si>
    <t xml:space="preserve">     กำไรจากการจำหน่ายทรัพย์สิน 5</t>
  </si>
  <si>
    <t xml:space="preserve">         ตามวิธีส่วนได้เสีย             6,7</t>
  </si>
  <si>
    <t xml:space="preserve">     ค่าใช้จ่ายในการบริหารและอื่นๆ</t>
  </si>
  <si>
    <t>ภาษีเงินได้นิติบุคคล</t>
  </si>
  <si>
    <t xml:space="preserve">หมายเหตุประกอบงบการเงินเป็นส่วนหนึ่งของงบการเงินนี้  </t>
  </si>
  <si>
    <t>ยอดคงเหลือปลายงวด 2544</t>
  </si>
  <si>
    <t>ยอดคงเหลือปลายงวด 2545</t>
  </si>
  <si>
    <t>ขาดทุนสะสม</t>
  </si>
  <si>
    <t xml:space="preserve">     ขาดทุนสะสม </t>
  </si>
  <si>
    <t xml:space="preserve">          หนี้สินระยะยาวที่ถึงกำหนดชำระ</t>
  </si>
  <si>
    <t xml:space="preserve">                   ภายในหนึ่งปี</t>
  </si>
  <si>
    <t xml:space="preserve">          เงินกู้ยืมระยะยาวจากกิจการ</t>
  </si>
  <si>
    <t xml:space="preserve">                   ที่เกี่ยวข้อง</t>
  </si>
  <si>
    <t xml:space="preserve">          หนี้สินตามสัญญา</t>
  </si>
  <si>
    <t xml:space="preserve">                   เช่าซื้อ - สุทธิ</t>
  </si>
  <si>
    <t xml:space="preserve">     รวมหนี้สินหมุนเวียน</t>
  </si>
  <si>
    <t xml:space="preserve">     รวมหนี้สินไม่หมุนเวียน</t>
  </si>
  <si>
    <t xml:space="preserve">     รวมหนี้สิน</t>
  </si>
  <si>
    <t xml:space="preserve">หุ้นสามัญ 1,200,000 หุ้น </t>
  </si>
  <si>
    <t xml:space="preserve">    มูลค่าหุ้นละ 100 บาท</t>
  </si>
  <si>
    <t xml:space="preserve">    หุ้นละ 100 บาท</t>
  </si>
  <si>
    <t xml:space="preserve">     รวมส่วนของผู้ถือหุ้น</t>
  </si>
  <si>
    <t xml:space="preserve">                   สินทรัพย์</t>
  </si>
  <si>
    <t xml:space="preserve">          ลูกหนี้การค้า - สุทธิ              4,5</t>
  </si>
  <si>
    <t xml:space="preserve">          สินทรัพย์หมุนเวียนอื่น            5</t>
  </si>
  <si>
    <t xml:space="preserve">          ลูกหนี้จากการขายทรัพย์สิน     5</t>
  </si>
  <si>
    <t xml:space="preserve">          เงินลงทุนซึ่งบันทึกโดยวิธี</t>
  </si>
  <si>
    <t xml:space="preserve">              ส่วนได้เสีย</t>
  </si>
  <si>
    <t xml:space="preserve">                       6</t>
  </si>
  <si>
    <t xml:space="preserve">          เงินลงทุนระยะยาวในกิจการ</t>
  </si>
  <si>
    <t xml:space="preserve">          เงินให้กู้ยืมระยะยาวแก่บุคคล</t>
  </si>
  <si>
    <t xml:space="preserve">              และกิจการที่เกี่ยวข้องกัน    5</t>
  </si>
  <si>
    <t xml:space="preserve">              ที่เกี่ยวข้องกัน                     7</t>
  </si>
  <si>
    <t xml:space="preserve">          ที่ดิน อาคารและ</t>
  </si>
  <si>
    <t xml:space="preserve">          เงินฝากธนาคารติดภาระ</t>
  </si>
  <si>
    <t xml:space="preserve">              ค้ำประกัน</t>
  </si>
  <si>
    <t xml:space="preserve">              อุปกรณ์ - สุทธิ                   8</t>
  </si>
  <si>
    <t>งบกระแสเงินสด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</si>
  <si>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</si>
  <si>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</si>
  <si>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</si>
  <si>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 xml:space="preserve">   กำไรสุทธิสำหรับงวด</t>
  </si>
  <si>
    <t xml:space="preserve">      เป็นเงินสดรับ (จ่าย) จากกิจกรรมดำเนินงาน</t>
  </si>
  <si>
    <t xml:space="preserve">          ค่าเสื่อมราคา</t>
  </si>
  <si>
    <t xml:space="preserve">          ค่าเผื่อหนี้สงสัยจะสูญกลับรายการ</t>
  </si>
  <si>
    <t xml:space="preserve">          ขาดทุนจากการขายเงินลงทุน</t>
  </si>
  <si>
    <t>บริษัท  ซีฟโก้   จำกัด  และกิจการร่วมค้า</t>
  </si>
  <si>
    <t xml:space="preserve">          ลูกหนี้การค้า</t>
  </si>
  <si>
    <t xml:space="preserve">             ทรัพย์สินถาวร</t>
  </si>
  <si>
    <t xml:space="preserve">          ส่วนแบ่งในผล(กำไร)ขาดทุนจากการลงทุน</t>
  </si>
  <si>
    <t xml:space="preserve">             ในบริษัทย่อยและกิจการร่วมค้า</t>
  </si>
  <si>
    <t>การเปลี่ยนแปลงในส่วนประกอบของ</t>
  </si>
  <si>
    <t xml:space="preserve">    สินทรัพย์ดำเนินงาน(เพิ่มขึ้น)ลดลง</t>
  </si>
  <si>
    <t>เงินสดสุทธิได้มา(ใช้ไป)ใน</t>
  </si>
  <si>
    <t xml:space="preserve">    กิจกรรมดำเนินงาน</t>
  </si>
  <si>
    <t xml:space="preserve">          ซื้อ สินทรัพย์ถาวร</t>
  </si>
  <si>
    <t xml:space="preserve">          ซื้อเงินลงทุน</t>
  </si>
  <si>
    <t xml:space="preserve">     กิจกรรมลงทุน</t>
  </si>
  <si>
    <t xml:space="preserve">          เงินสดรับจากการขาย</t>
  </si>
  <si>
    <t xml:space="preserve">             สินทรัพย์ถาวร</t>
  </si>
  <si>
    <t xml:space="preserve">          เงินให้กู้ยืมแก่บุคคลและกิจการที่</t>
  </si>
  <si>
    <t xml:space="preserve">             เกี่ยวข้องกัน(เพิ่มขึ้น)ลดลง</t>
  </si>
  <si>
    <t xml:space="preserve">          ลูกหนี้จากการขายสินทรัพย์</t>
  </si>
  <si>
    <t xml:space="preserve">             ถาวรลดลง</t>
  </si>
  <si>
    <t xml:space="preserve">          เงินสดรับจากการจำหน่าย</t>
  </si>
  <si>
    <t xml:space="preserve">             เงินลงทุน</t>
  </si>
  <si>
    <t xml:space="preserve">          เงินกู้ยืมระยะยาวเพิ่มขึ้น(ลดลง)</t>
  </si>
  <si>
    <t xml:space="preserve">          จ่ายชำระหนี้สินตามสัญญาเช่าซื้อ</t>
  </si>
  <si>
    <t xml:space="preserve">             จากสถาบันการเงินเพิ่มขึ้น</t>
  </si>
  <si>
    <t xml:space="preserve">          เงินกู้ยืมจากบริษัทที่เกี่ยวข้องกัน</t>
  </si>
  <si>
    <t xml:space="preserve">             ลดลง</t>
  </si>
  <si>
    <t>เงินสดสุทธิได้มา(ใช้ไป)ในกิจกรรม</t>
  </si>
  <si>
    <t xml:space="preserve">    จัดหาเงิน</t>
  </si>
  <si>
    <t>เงินสดและรายการเทียบเท่าเงินสด</t>
  </si>
  <si>
    <t xml:space="preserve">    เพิ่มขึ้น(ลดลง)</t>
  </si>
  <si>
    <t xml:space="preserve">เงินสดและรายการเทียบเท่าเงินสด </t>
  </si>
  <si>
    <t xml:space="preserve">    ณ วันที่ 1 มกราคม</t>
  </si>
  <si>
    <t xml:space="preserve">    ณ วันที่ 31 ธันวาคม</t>
  </si>
  <si>
    <t xml:space="preserve"> - 2 -</t>
  </si>
  <si>
    <t xml:space="preserve"> - 3 -</t>
  </si>
  <si>
    <t>7.  เงินลงทุนระยะยาวในกิจการที่เกี่ยวข้องกัน ประกอบด้วย</t>
  </si>
  <si>
    <t>ประเภทธุรกิจ</t>
  </si>
  <si>
    <t>ลักษณะ</t>
  </si>
  <si>
    <t>ความสัมพันธ์</t>
  </si>
  <si>
    <t>ทุนชำระแล้ว</t>
  </si>
  <si>
    <t>(บาท)</t>
  </si>
  <si>
    <t>งบการเงินรวมและงบการเงินเฉพาะบริษัท</t>
  </si>
  <si>
    <t>วิธีราคาทุน</t>
  </si>
  <si>
    <t>ผู้ถือหุ้นและ</t>
  </si>
  <si>
    <t>และอาคารชุด</t>
  </si>
  <si>
    <t>กรรมการ</t>
  </si>
  <si>
    <t xml:space="preserve">                 จำกัด</t>
  </si>
  <si>
    <t xml:space="preserve">     บริษัทที่เกี่ยวข้องกัน</t>
  </si>
  <si>
    <t xml:space="preserve">     บริษัท ซีฟโก้ เอ็นเตอร์ไพรซ์ </t>
  </si>
  <si>
    <t>ให้เช่าเครื่องจักร</t>
  </si>
  <si>
    <t>รับจ้างทดสอบ</t>
  </si>
  <si>
    <t>เสาเข็ม</t>
  </si>
  <si>
    <t>ผู้ถือหุ้น</t>
  </si>
  <si>
    <t>รวมยอด</t>
  </si>
  <si>
    <t xml:space="preserve">            2545            บาท            2544</t>
  </si>
  <si>
    <t xml:space="preserve">เมื่อวันที่   26   ตุลาคม   2543    บริษัทฯ  ได้ทำสัญญาร่วมค้ากับบริษัท  ประยูรชัย  (1984)  จำกัด   เพื่อรับเหมาโครงการก่อสร้างทางลอดกลับรถยนต์จากลูกค้ารายหนึ่ง </t>
  </si>
  <si>
    <t xml:space="preserve">     โดยบริษัทฯ  ลงทุนจำนวน  800,000.00  บาท  คิดเป็นร้อยละ 80 ของเงินลงทุนในกิจการร่วมค้า  ต่อมาเมื่อวันที่  11  มิถุนายน  2544  ได้มีการแก้ไขเพิ่มเติมสัญญาร่วมค้า   โดย</t>
  </si>
  <si>
    <t xml:space="preserve">     รับรู้ส่วนแบ่งผลกำไร(ขาดทุน)จากกิจการร่วมค้าจำนวน  0.85  ล้านบาท  และ  (0.11) ล้านบาท ตามลำดับ</t>
  </si>
  <si>
    <t xml:space="preserve">     บริษัทฯ เป็นผู้รับผลประโยชน์และผลเสียหายต่าง ๆ ที่เกิดขึ้นจากการดำเนินงานของกิจการร่วมค้าแต่เพียงผู้เดียว  สำหรับปีสิ้นสุดวันที่ 31 ธันวาคม  2545  และ  2544  บริษัทฯ  </t>
  </si>
  <si>
    <t xml:space="preserve">เมื่อวันที่  4  กันยายน  2544   บริษัทฯ  ได้ขายเงินลงทุนในบริษัทย่อย   (บริษัท  ซีฟโก้  คอนสตรัคชั่น  จำกัด)  ทั้งหมด และขายเงินลงทุนในบริษัทร่วม  (บริษัท  ซีฟโก้ </t>
  </si>
  <si>
    <t>8.  ที่ดิน  อาคารและอุปกรณ์ - สุทธิ  ประกอบด้วย</t>
  </si>
  <si>
    <t>งบการเงินรวมและงบการเงินเฉพาะบริษัท (บาท)</t>
  </si>
  <si>
    <t>- 8 -</t>
  </si>
  <si>
    <t xml:space="preserve">         ส่วนหนึ่งในสินทรัพย์      หนี้สิน      รายได้และค่าใช้จ่ายของบริษัทฯ    เกิดขึ้นจากรายการทางบัญชีกับบุคคลและกิจการที่</t>
  </si>
  <si>
    <t>เชื่อว่า รายการที่เกี่ยวข้องกันเหล่านี้เป็นรายการตามปกติของธรุกิจ</t>
  </si>
  <si>
    <t>เกี่ยวข้องกัน  โดยการมีผู้ถือหุ้นและหรือกรรมการร่วมกัน  ผลของรายการดังกล่าวได้แสดงรวมไว้ในงบการเงินนี้ ซึ่งฝ่ายบริหาร</t>
  </si>
  <si>
    <t xml:space="preserve">         เงินกู้ยืมจากบริษัทการเงินแห่งหนึ่งเป็นการกู้ยืมโดยการออกตั๋วสัญญาใช้เงิน  ครบกำหนดเมื่อทวงถาม อัตราดอกเบี้ย  </t>
  </si>
  <si>
    <t xml:space="preserve">          เงินฝากธนาคารออมทรัพย์</t>
  </si>
  <si>
    <t xml:space="preserve">          เงินฝากธนาคารประจำ</t>
  </si>
  <si>
    <t xml:space="preserve">          เงินเบิกเกินบัญชีธนาคาร</t>
  </si>
  <si>
    <t xml:space="preserve">          เจ้าหนี้ธนาคารทรัสต์รีซีท</t>
  </si>
  <si>
    <t xml:space="preserve">          เงินกู้ยืมบริษัทการเงิน</t>
  </si>
  <si>
    <t xml:space="preserve">          ค่าใช้จ่ายประมาณการ</t>
  </si>
  <si>
    <t xml:space="preserve">          เงินรับล่วงหน้าตามสัญญา</t>
  </si>
  <si>
    <t xml:space="preserve">          เงินประกันผลงานผู้รับเหมาช่วง</t>
  </si>
  <si>
    <t xml:space="preserve">          อื่น ๆ</t>
  </si>
  <si>
    <t>- 9 -</t>
  </si>
  <si>
    <t>สิ่งปลูกสร้าง (หมายเหตุ 8) และกรรมการบริษัทบางท่าน</t>
  </si>
  <si>
    <t>2538 และสิ้นสุด  ภายในปี  2555   อัตราดอกเบี้ย  MLR  บวกด้วยร้อยละ  0.75 - 1  ต่อปี   ค้ำประกันโดยจดจำนองที่ดินและ</t>
  </si>
  <si>
    <t>เงื่อนไขการผ่อนชำระเงินต้น      โดยขยายระยะเวลาจนถึงวันที่  31 มีนาคม 2547</t>
  </si>
  <si>
    <t xml:space="preserve">          เงินกู้ยืมจากธนาคาร</t>
  </si>
  <si>
    <t xml:space="preserve">          เงินกู้ยืมจากบริษัทการเงิน</t>
  </si>
  <si>
    <t xml:space="preserve">          หนี้สินตามสัญญาเช่าซื้อ</t>
  </si>
  <si>
    <t xml:space="preserve">          หัก ดอกผลรอตัด - สัญญาเช่าซื้อ</t>
  </si>
  <si>
    <t xml:space="preserve">          หัก  ส่วนของหนี้สินระยะยาวที่ครบกำหนดชำระ</t>
  </si>
  <si>
    <t xml:space="preserve">                 ภายใน 1 ปี</t>
  </si>
  <si>
    <t>ปี 2545 ดังนี้</t>
  </si>
  <si>
    <t xml:space="preserve">         บริษัทฯ ได้จัดประเภทบัญชีใหม่บางรายการในงบการเงินปี 2544 เพื่อให้สอดคล้องกับการแสดงรายการในงบการเงิน</t>
  </si>
  <si>
    <t>ไปแสดงไว้เป็นสินทรัพย์ไม่หมุนเวียนอื่น</t>
  </si>
  <si>
    <t>รวมไว้ในบัญชีเงินสดและเงินฝากธนาคารได้จัดประเภทไปแสดงไว้เป็นทรัพย์สินไม่หมุนเวียน</t>
  </si>
  <si>
    <t>เพื่อเก็งกำไรหรือเพื่อค้า</t>
  </si>
  <si>
    <t>1)  นโยบายการบัญชี</t>
  </si>
  <si>
    <t>หนี้สินทางการเงินแต่ละประเภท ได้เปิดเผยไว้แล้วในหมายเหตุข้อ 2.8</t>
  </si>
  <si>
    <t xml:space="preserve">         รายละเอียดนโยบายบัญชีที่สำคัญ     วิธีการที่ใช้ซึ่งรวมถึงเกณฑ์ในการรับรู้และการจัดมูลค่าเกี่ยวกับสินทรัพย์   และ</t>
  </si>
  <si>
    <t>2)  ความเสี่ยงจากการไม่ปฏิบัติตามสัญญา</t>
  </si>
  <si>
    <t>3)  ความเสี่ยงเกี่ยวกับอัตราดอกเบี้ย</t>
  </si>
  <si>
    <t>ทางการเงินเพื่อป้องกันความเสี่ยงดังกล่าว</t>
  </si>
  <si>
    <t>4)  ราคายุติธรรมของเครื่องมือทางการเงิน</t>
  </si>
  <si>
    <t>เจ้าหนี้อื่น</t>
  </si>
  <si>
    <t>กันยายน  2544   อัตราดอกเบี้ย  MLR  ของธนาคารกรุงศรีอยุธยา จำกัด (มหาชน) ค้ำประกันโดยบริษัทที่เกี่ยวข้องกัน  และ</t>
  </si>
  <si>
    <t>กรรมการบริษัทบางท่าน   เมื่อวันที่  24  มีนาคม  2543  บริษัทฯ ได้ทำสัญญาปรับโครงสร้างหนี้ดังกล่าว  โดยเปลี่ยนแปลง</t>
  </si>
  <si>
    <t xml:space="preserve">         ภาษีเงินได้นิติบุคคลจ่ายล่วงหน้า จำนวน 12.81 ล้านบาท ในงบการเงินรวมและงบการเงินเฉพาะบริษัทได้จัดประเภท</t>
  </si>
  <si>
    <t xml:space="preserve">         เงินฝากธนาคารติดภาระค้ำประกัน   จำนวน  17.89  ล้านบาท   ในงบการเงินรวมและงบการเงินเฉพาะบริษัทที่แสดง</t>
  </si>
  <si>
    <t xml:space="preserve">         ประมาณการหนี้สิน จำนวน   2.31   ล้านบาท    ในงบการเงินรวมและงบการเงินเฉพาะบริษัทที่แสดงรวมไว้ในบัญชี</t>
  </si>
  <si>
    <t xml:space="preserve">         ความเสี่ยงเกี่ยวกับอัตราดอกเบี้ย    เกิดจากการเปลี่ยนแปลงของอัตราดอกเบี้ยในตลาดในอนาคต    การเปลี่ยนแปลง</t>
  </si>
  <si>
    <t>ดังกล่าวจะส่งผลกระทบต่อผลการดำเนินงานและกระแสเงินสดของบริษัทและกิจการร่วมค้า   บริษัทฯ  และกิจการร่วมค้า</t>
  </si>
  <si>
    <t>มีความเสี่ยงเกี่ยวกับอัตราดอกเบี้ยเนื่องจากมีเงินฝากธนาคาร   เงินให้กู้ยืมระยะยาว  เงินเบิกเกินบัญชีและเงินกู้ยืมระยะสั้น</t>
  </si>
  <si>
    <t>จากสถาบันการการเงิน เงินกู้ยืมระยะยาวและหนี้สินตามสัญญาเช่าซื้อ  บริษัทฯ  และกิจการร่วมค้ามิได้ใช้ตราสารอนุพันธ์</t>
  </si>
  <si>
    <t xml:space="preserve">กิจการที่เกี่ยวข้องกัน เงินให้กู้ยืมระยะยาว เงินฝากธนาคารและลูกหนี้อื่น  หนี้สินทางการเงินที่แสดงในงบดุลประกอบด้วย </t>
  </si>
  <si>
    <t>31 ธันวาคม  2545  และ 2544   รวมจำนวน  17.28 ล้านบาท  และ  20.30  ล้านบาท  ในงบการเงินรวมและงบการเงินเฉพาะ</t>
  </si>
  <si>
    <t xml:space="preserve">ดำเนินคดีผิดสัญญาเช่ากับบริษัทฯ หลายคดี  ซึ่งบางคดีได้ยุติลงในปี  2545  มูลหนี้ที่ผู้ให้เช่าฟ้องอยู่  ณ  วันที่  31 ธันวาคม </t>
  </si>
  <si>
    <t>บริษัท ตามลำดับ    โดยแสดงไว้เป็นส่วนหนึ่งของบัญชีค่าใช้จ่ายค้างจ่ายในงบดุล    ผู้ให้เช่าดังกล่าวได้ฟ้องร้องต่อศาลให้</t>
  </si>
  <si>
    <t>โดยกำหนดชำระคืนเป็นงวด ๆ   ทุกเดือน  จำนวน 36 - 48  งวด  สิ้นสุดสัญญาประมาณปี  2545 - 2547</t>
  </si>
  <si>
    <t>- 7 -</t>
  </si>
  <si>
    <t>กำไรต่อหุ้นขั้นพื้นฐาน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</si>
  <si>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</si>
  <si>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</si>
  <si>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</si>
  <si>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ส่วนของผู้ถือหุ้น</t>
  </si>
  <si>
    <t>รวมหนี้สินและส่วนของผู้ถือหุ้น</t>
  </si>
  <si>
    <t>รายได้</t>
  </si>
  <si>
    <t>ค่าใช้จ่าย</t>
  </si>
  <si>
    <t xml:space="preserve">    เข้าก่อนออกก่อน (FIFO)</t>
  </si>
  <si>
    <t>รวม</t>
  </si>
  <si>
    <t>เครื่องจักรและอุปกรณ์</t>
  </si>
  <si>
    <t>ยานพาหนะ</t>
  </si>
  <si>
    <t>หมายเหตุประกอบงบการเงิน</t>
  </si>
  <si>
    <t>ดอกเบี้ยจ่าย</t>
  </si>
  <si>
    <t>รวมค่าใช้จ่าย</t>
  </si>
  <si>
    <t>งบดุล</t>
  </si>
  <si>
    <t>รวมสินทรัพย์หมุนเวียน</t>
  </si>
  <si>
    <t>รายงานของผู้สอบบัญชีรับอนุญาต</t>
  </si>
  <si>
    <t xml:space="preserve">2.  สรุปนโยบายการบัญชีที่สำคัญ  </t>
  </si>
  <si>
    <t>อาคาร</t>
  </si>
  <si>
    <t>รายได้จากการรับจ้าง</t>
  </si>
  <si>
    <t>ต้นทุนงานรับจ้าง</t>
  </si>
  <si>
    <t xml:space="preserve">       - 2 -</t>
  </si>
  <si>
    <t>รายงานของผู้สอบบัญชีและงบการเงิน</t>
  </si>
  <si>
    <t>เสนอ  ผู้ถือหุ้นบริษัท  ซีฟโก้  จำกัด</t>
  </si>
  <si>
    <t>2.1   การรับรู้รายได้และค่าใช้จ่าย</t>
  </si>
  <si>
    <t>เครื่องตกแต่ง, ติดตั้งและเครื่องใช้สำนักงาน</t>
  </si>
  <si>
    <t>จำนวนปี</t>
  </si>
  <si>
    <t>- 2 -</t>
  </si>
  <si>
    <t>- 3 -</t>
  </si>
  <si>
    <t>- 4 -</t>
  </si>
  <si>
    <t>งบกำไรขาดทุน</t>
  </si>
  <si>
    <t>งบแสดงการเปลี่ยนแปลงในส่วนของผู้ถือหุ้น</t>
  </si>
  <si>
    <t>สัดส่วนเงินลงทุน (ร้อยละ)</t>
  </si>
  <si>
    <t>- 6 -</t>
  </si>
  <si>
    <t>1.  เกณฑ์ในการจัดทำงบการเงิน</t>
  </si>
  <si>
    <t xml:space="preserve">         นโยบายการบัญชีเป็นไปตามมาตรฐานการบัญชีที่ออกโดยสมาคมนักบัญชีและผู้สอบบัญชีรับอนุญาต</t>
  </si>
  <si>
    <t>2544</t>
  </si>
  <si>
    <t xml:space="preserve">ที่จะได้รับแล้วแต่ราคาใดจะต่ำกว่า </t>
  </si>
  <si>
    <t xml:space="preserve">         บริษัทฯ ตัดค่าเสื่อมราคาสินทรัพย์ถาวร  โดยวิธีเส้นตรงตามอายุการใช้งานโดยประมาณของสินทรัพย์ดังนี้</t>
  </si>
  <si>
    <t xml:space="preserve">5 - 10   </t>
  </si>
  <si>
    <t xml:space="preserve">20  </t>
  </si>
  <si>
    <t xml:space="preserve">10   </t>
  </si>
  <si>
    <t xml:space="preserve">5   </t>
  </si>
  <si>
    <t>ยอดกำไร (ขาดทุน) สุทธิสำหรับปี  ด้วยจำนวนหุ้นสามัญที่จำหน่ายและเรียกชำระแล้ว</t>
  </si>
  <si>
    <t>ณ  วันที่  31  ธันวาคม  2545  และ  2544</t>
  </si>
  <si>
    <t xml:space="preserve">สินทรัพย์หมุนเวียน </t>
  </si>
  <si>
    <t xml:space="preserve">สินทรัพย์ไม่หมุนเวียน </t>
  </si>
  <si>
    <t xml:space="preserve">          สินทรัพย์ไม่หมุนเวียนอื่น</t>
  </si>
  <si>
    <t>รวมสินทรัพย์ไม่หมุนเวียน</t>
  </si>
  <si>
    <t>2545</t>
  </si>
  <si>
    <t xml:space="preserve">          สินค้าคงเหลือ</t>
  </si>
  <si>
    <t xml:space="preserve">          สินทรัพย์หมุนเวียนอื่น</t>
  </si>
  <si>
    <t xml:space="preserve">          เงินฝากธนาคารติดภาระค้ำประกัน</t>
  </si>
  <si>
    <t xml:space="preserve">          เจ้าหนี้การค้า</t>
  </si>
  <si>
    <t xml:space="preserve">          ค่าใช้จ่ายค้างจ่าย</t>
  </si>
  <si>
    <t xml:space="preserve">          หนี้สินหมุนเวียนอื่น</t>
  </si>
  <si>
    <t xml:space="preserve">          เงินเบิกเกินบัญชีและเงินกู้ยืมระยะสั้น</t>
  </si>
  <si>
    <t xml:space="preserve">                   จากสถาบันการเงิน</t>
  </si>
  <si>
    <t xml:space="preserve">          เงินกู้ยืมระยะยาวอื่น - สุทธิ</t>
  </si>
  <si>
    <t xml:space="preserve">หนี้สินไม่หมุนเวียน </t>
  </si>
  <si>
    <t xml:space="preserve">     ทุนเรือนหุ้น</t>
  </si>
  <si>
    <t xml:space="preserve">          ทุนจดทะเบียน</t>
  </si>
  <si>
    <t xml:space="preserve">          ทุนที่ออกและเรียกชำระแล้ว</t>
  </si>
  <si>
    <t>สำหรับปี  สิ้นสุดวันที่  31  ธันวาคม  2545  และ  2544</t>
  </si>
  <si>
    <t>กำไรก่อนดอกเบี้ยจ่าย</t>
  </si>
  <si>
    <t>กำไรสุทธิ</t>
  </si>
  <si>
    <t>ยอดคงเหลือต้นงวด 2544</t>
  </si>
  <si>
    <t>กำไรสุทธิสำหรับปี</t>
  </si>
  <si>
    <t>หน่วย : บาท</t>
  </si>
  <si>
    <t xml:space="preserve">แห่งประเทศไทยที่ประกาศใช้แล้ว  โดยคณะกรรมการควบคุมการประกอบวิชาชีพสอบบัญชี  </t>
  </si>
  <si>
    <t xml:space="preserve">         บริษัทฯ   ตั้งค่าเผื่อหนี้สงสัยจะสูญสำหรับผลขาดทุนที่อาจเกิดขึ้นจากการเรียกเก็บเงินจากลูกหนี้ไม่ได้ทั้งนี้บริษัทฯ </t>
  </si>
  <si>
    <t xml:space="preserve">         กำไร(ขาดทุน)ต่อหุ้น    ที่แสดงไว้ในงบกำไรขาดทุนเป็นกำไร(ขาดทุน)ต่อหุ้นขั้นพื้นฐาน      ซึ่งคำนวณโดยการหาร</t>
  </si>
  <si>
    <t>ที่ดิน</t>
  </si>
  <si>
    <t>เครื่องจักร</t>
  </si>
  <si>
    <t>และอุปกรณ์</t>
  </si>
  <si>
    <t xml:space="preserve">     สินทรัพย์ - ราคาทุน</t>
  </si>
  <si>
    <t xml:space="preserve">          ณ วันที่ 31 ธันวาคม 2544</t>
  </si>
  <si>
    <t xml:space="preserve">          จำหน่าย</t>
  </si>
  <si>
    <t xml:space="preserve">          ณ วันที่ 31 ธันวาคม 2545</t>
  </si>
  <si>
    <t xml:space="preserve">     ค่าเสื่อมราคาสะสม</t>
  </si>
  <si>
    <t xml:space="preserve">          ค่าเสื่อมราคาส่วนที่จำหน่าย</t>
  </si>
  <si>
    <t xml:space="preserve">     มูลค่าสินทรัพย์ - สุทธิ ตามบัญชี</t>
  </si>
  <si>
    <t>เครื่องตกแต่งติดตั้ง</t>
  </si>
  <si>
    <t>ประมาณผลขาดทุนขึ้นจากประสบการณ์การเรียกเก็บหนี้ในอดีตควบคู่กับการวิเคราะห์ฐานะการเงินของลูกหนี้ในปัจจุบัน</t>
  </si>
  <si>
    <t xml:space="preserve">บริษัทฯ ผิดนัดจ่ายชำระค่าเช่าต่อผู้ให้เช่ารายหนึ่งหลายเดือน โดยได้บันทึกค่าเช่าค้างจ่ายดังกล่าวไว้แล้ว ณ วันที่ </t>
  </si>
  <si>
    <t>และเครื่องใช้สำนักงาน</t>
  </si>
  <si>
    <t xml:space="preserve">          ซื้อเพิ่ม</t>
  </si>
  <si>
    <t xml:space="preserve">          ค่าเสื่อมราคาสำหรับปี</t>
  </si>
  <si>
    <t xml:space="preserve">          ค่าเสื่อมราคาสำหรับปี  2545 และ 2544  จำนวน 16.12 ล้านบาท และ 23.30 ล้านบาท ตามลำดับ</t>
  </si>
  <si>
    <t xml:space="preserve">     1.1  เกณฑ์การนำเสนองบการเงิน</t>
  </si>
  <si>
    <t>บัญชีที่รับรองทั่วไป    ตามพระราชบัญญัติการบัญชีปี 2543</t>
  </si>
  <si>
    <t xml:space="preserve">         งบการเงินรวมและงบการเงินเฉพาะบริษัทแสดงรายการตามประกาศกรมทะเบียนการค้า        โดยกระทรวงพาณิชย์     </t>
  </si>
  <si>
    <t>ลงวันที่  14   กันยายน  2544   เรื่องกำหนดรายการย่อที่ต้องมีในงบการเงินของบริษัทจำกัด   และได้จัดทำขึ้นตามหลักการ</t>
  </si>
  <si>
    <t xml:space="preserve">     1.2  หลักเกณฑ์การจัดทำงบการเงินรวม</t>
  </si>
  <si>
    <t>การเงินและการดำเนินงานของกิจการร่วมค้าทั้งหมด</t>
  </si>
  <si>
    <t xml:space="preserve">         งบการเงินรวมสำหรับปีสิ้นสุดวันที่  31  ธันวาคม  2545  และ  2544  ได้รวมงบการเงินของบริษัท ซีฟโก้ จำกัด และ</t>
  </si>
  <si>
    <t>ที่คล้ายคลึงกัน</t>
  </si>
  <si>
    <t>บริษัทฯ กับสินทรัพย์สุทธิของกิจการร่วมค้า ได้ตัดออกในงบการเงินรวมแล้ว</t>
  </si>
  <si>
    <t xml:space="preserve">         ยอดคงค้างและรายการระหว่างกันของบริษัทฯ  กับกิจการร่วมค้า     ยอดกำไรที่คิดระหว่างกันที่ยังไม่ได้เกิดขึ้นของ</t>
  </si>
  <si>
    <t>2.3   ค่าเผื่อหนี้สงสัยจะสูญ</t>
  </si>
  <si>
    <t>2.2   เงินสดและรายการเทียบเท่าเงินสด</t>
  </si>
  <si>
    <t xml:space="preserve">         เงินสดและรายการเทียบเท่าเงินสด หมายถึง เงินสดและเงินฝากธนาคาร ซึ่งถึงกำหนดรับคืนภายในระยะเวลาไม่เกิน</t>
  </si>
  <si>
    <t>3 เดือน</t>
  </si>
  <si>
    <t>2.4   การตีราคาสินค้าคงเหลือ</t>
  </si>
  <si>
    <t>2.5   การตัดค่าเสื่อมราคา</t>
  </si>
  <si>
    <t>2.6   การตีราคาเงินลงทุน</t>
  </si>
  <si>
    <t>2.9   กำไรต่อหุ้นขั้นพื้นฐาน</t>
  </si>
  <si>
    <t xml:space="preserve">         เครื่องมือทางการเงินที่แสดงไว้ในงบดุล ประกอบด้วย  เงินสดและรายการเทียบเท่าเงินสด  ลูกหนี้การค้า  เงินลงทุน</t>
  </si>
  <si>
    <t>แต่ละรายการได้มีการเปิดเผยแยกตามแต่ละหัวข้อที่เกี่ยวข้อง</t>
  </si>
  <si>
    <t>จากสถาบันการเงิน เจ้าหนี้การค้า เงินกู้ยืมระยะยาว เจ้าหนี้อื่น    นโยบายการบัญชี เกณฑ์การรับรู้และการวัดมูลค่าสำหรับ</t>
  </si>
  <si>
    <t xml:space="preserve">         บริษัทฯ ตีราคาสินค้าคงเหลือ อุปกรณ์และวัสดุรับจ้างในราคาทุน   โดยวิธีเข้าก่อนออกก่อน (FIFO) หรือมูลค่าสุทธิ</t>
  </si>
  <si>
    <t>2.8   เครื่องมือทางการเงิน</t>
  </si>
  <si>
    <t>2.7   การด้อยค่าของสินทรัพย์</t>
  </si>
  <si>
    <t xml:space="preserve">         บริษัทฯ ได้สอบทานการด้อยค่าของสินทรัพย์ เมื่อมีข้อบ่งชี้ว่าราคาตามบัญชีของสินทรัพย์ของบริษัทฯ สูงกว่ามูลค่า</t>
  </si>
  <si>
    <t>ราคาตามบัญชีของสินทรัพย์สูงกว่ามูลค่าที่คาดว่าจะได้รับคืน บริษัทฯ จะรับรู้ผลขาดทุนจากการด้อยค่าในงบกำไรขาดทุน</t>
  </si>
  <si>
    <t>แต่เป็นไปในทางที่ลดลง</t>
  </si>
  <si>
    <t xml:space="preserve">ที่คาดว่าจะได้รับคืน   (ราคาขายสุทธิของสินทรัพย์นั้น ๆ    ตามปกติธุรกิจ   หรือมูลค่าจากการใช้แล้วแต่อย่างใดจะสูงกว่า) </t>
  </si>
  <si>
    <t>โดยที่การสอบทานจะพิจารณาแต่ละรายการ    หรือพิจารณาจากหน่วยสินทรัพย์ที่ก่อให้เกิดเงินสดแล้วแต่กรณี   ในกรณีที่</t>
  </si>
  <si>
    <t>และจะบันทึกกลับรายการผลขาดทุนจากการด้อยค่าต่อเมื่อมีข้อบ่งชี้ว่าการด้อยค่าดังกล่าวไม่มีอยู่อีกต่อไป  หรือยังคงมีอยู่</t>
  </si>
  <si>
    <t>3.  ข้อมูลเพิ่มเติมเกี่ยวกับกระแสเงินสด</t>
  </si>
  <si>
    <t>งบการเงินเฉพาะบริษัท</t>
  </si>
  <si>
    <t>งบการเงินรวม</t>
  </si>
  <si>
    <t xml:space="preserve">         2545         บาท         2544</t>
  </si>
  <si>
    <t xml:space="preserve">           2545         บาท         2544</t>
  </si>
  <si>
    <t>3.1 เงินสดและรายการเทียบเท่าเงินสด ประกอบด้วย</t>
  </si>
  <si>
    <t xml:space="preserve">          เงินสด</t>
  </si>
  <si>
    <t xml:space="preserve">          เงินฝากธนาคาร - กระแสรายวัน</t>
  </si>
  <si>
    <t xml:space="preserve">          เงินฝากธนาคาร - ออมทรัพย์</t>
  </si>
  <si>
    <t>3.2 เงินสดที่จ่ายในระหว่างปี</t>
  </si>
  <si>
    <t xml:space="preserve">          ดอกเบี้ยจ่าย</t>
  </si>
  <si>
    <t xml:space="preserve">          ภาษีเงินได้นิติบุคคล</t>
  </si>
  <si>
    <t>3.3 รายการที่ไม่เกี่ยวกับเงินสด</t>
  </si>
  <si>
    <t>4.  ลูกหนี้การค้า - สุทธิ  ประกอบด้วย</t>
  </si>
  <si>
    <t xml:space="preserve">     เงินประกันผลงาน </t>
  </si>
  <si>
    <t xml:space="preserve">     หัก ค่าเผื่อหนี้สงสัยจะสูญ</t>
  </si>
  <si>
    <t xml:space="preserve"> </t>
  </si>
  <si>
    <t xml:space="preserve">         รายการสินทรัพย์และหนี้สินกับบุคคลและกิจการที่เกี่ยวข้องกัน ณ วันที่ 31 ธันวาคม มีดังนี้</t>
  </si>
  <si>
    <t>ลูกหนี้การค้า</t>
  </si>
  <si>
    <t>ลูกหนี้จากการขายทรัพย์สิน</t>
  </si>
  <si>
    <t xml:space="preserve">     บริษัท กรุงเทพเข็มเจาะ จำกัด</t>
  </si>
  <si>
    <t>สินทรัพย์หมุนเวียนอื่น</t>
  </si>
  <si>
    <t xml:space="preserve">   ที่เกี่ยวข้องกัน</t>
  </si>
  <si>
    <t>เงินให้กู้ยืมแก่บุคคลและกิจการ</t>
  </si>
  <si>
    <t>ดอกเบี้ยร้อยละ</t>
  </si>
  <si>
    <t xml:space="preserve">     กรรมการและพนักงานบริษัท</t>
  </si>
  <si>
    <t>8.25-13.75</t>
  </si>
  <si>
    <t xml:space="preserve">        2545      บาท       2544</t>
  </si>
  <si>
    <t xml:space="preserve">      2545       บาท       2544</t>
  </si>
  <si>
    <t xml:space="preserve"> - 5 -</t>
  </si>
  <si>
    <t>เจ้าหนี้การค้า</t>
  </si>
  <si>
    <t>8.50-9.00</t>
  </si>
  <si>
    <t xml:space="preserve">        บริษัท กรุงเทพเข็มเจาะ จำกัด</t>
  </si>
  <si>
    <t xml:space="preserve">        บริษัท ซีฟโก้ เอ็นเตอร์ไพรซ์ จำกัด</t>
  </si>
  <si>
    <t xml:space="preserve">     ต้นทุนงานรับจ้าง</t>
  </si>
  <si>
    <t xml:space="preserve">     บริษัท ซีฟโก้ เอ็นเตอร์ไพรซ์ จำกัด</t>
  </si>
  <si>
    <t>6.  เงินลงทุนซึ่งบันทึกโดยวิธีส่วนได้เสีย</t>
  </si>
  <si>
    <t>หนี้สินและส่วนของผู้ถือหุ้น</t>
  </si>
  <si>
    <t>ทุนเรือนหุ้นที่ออก</t>
  </si>
  <si>
    <t>และเรียกชำระแล้ว</t>
  </si>
  <si>
    <t xml:space="preserve">สำนักงานสอบบัญชี  ดี  ไอ  เอ </t>
  </si>
  <si>
    <t>กิจการร่วมค้า (บริษัท ซีฟโก้ จำกัด และบริษัท ประยูรชัย (1984) จำกัด ร่วมค้า) ซึ่งบริษัท ชีฟโก้ จำกัด ได้ควบคุมนโยบาย</t>
  </si>
  <si>
    <t xml:space="preserve">         งบการเงินรวมจัดทำขึ้นโดยใช้นโยบายการบัญชีเดียวกัน   สำหรับรายการบัญชีที่เหมือนกันหรือเหตุการณ์ทางบัญชี</t>
  </si>
  <si>
    <t>ระยะยาว    เงินให้กู้ยืมระยะยาว    เงินฝากธนาคารติดภาระค้ำประกัน    ลูกหนี้อื่น    เงินเบิกเกินบัญชีและเงินกู้ยืมระยะสั้น</t>
  </si>
  <si>
    <t xml:space="preserve">     บริษัท พัฒนาการมินิออฟฟิช จำกัด</t>
  </si>
  <si>
    <t xml:space="preserve">     บริษัท อี. ดี. อี. จำกัด</t>
  </si>
  <si>
    <t xml:space="preserve">        ประยูรชัย (1984) จำกัดร่วมค้า</t>
  </si>
  <si>
    <t xml:space="preserve">     บริษัท ซีฟโก้ จำกัด และบริษัท </t>
  </si>
  <si>
    <t xml:space="preserve">         รายการทางบัญชีที่เกิดกับกิจการที่เกี่ยวข้องกันและบันทึกเป็นรายได้หรือค่าใช้จ่าย สำหรับปีสิ้นสุดวันที่ 31 ธันวาคม มี ดังนี้</t>
  </si>
  <si>
    <t xml:space="preserve">        บริษัท พัฒนาการ มินิออฟฟิช จำกัด</t>
  </si>
  <si>
    <t xml:space="preserve">     บริษัท อี.ดี.อี. จำกัด</t>
  </si>
  <si>
    <t xml:space="preserve">     เอ็นเตอร์ไพรซ์ จำกัด และบริษัท อี.ดี.อี. จำกัด) บางส่วน</t>
  </si>
  <si>
    <t>ค่าใช้จ่ายค้างจ่าย ได้จัดประเภทไปแสดงไว้เป็นหนี้สินไม่หมุนเวียน</t>
  </si>
  <si>
    <t xml:space="preserve">         ความเสี่ยงจากการไม่ปฏิบัติตามสัญญา  เกิดจากการที่คู่สัญญาไม่ปฏิบัติตามข้อกำหนดในสัญญา  ซึ่งก่อให้เกิดความ</t>
  </si>
  <si>
    <t xml:space="preserve">         สินทรัพย์ทางการเงินที่แสดงในงบดุลประกอบด้วย   เงินสดและรายการเทียบเท่าเงินสด  ลูกหนี้การค้า  เงินลงทุนใน</t>
  </si>
  <si>
    <t>เงินเบิกเกินบัญชีและเงินกู้ยืมระยะสั้นจากสถาบันการเงิน  เจ้าหนี้การค้า   เงินกู้ยืมระยะยาว    หนี้สินตามสัญญาเช่าซื้อและ</t>
  </si>
  <si>
    <t xml:space="preserve">    รายการปรับปรุงเพื่อกระทบผลกำไรสุทธิ</t>
  </si>
  <si>
    <t xml:space="preserve">          กำไรจากการขาย</t>
  </si>
  <si>
    <t xml:space="preserve">             ลงทุนในบริษัทร่วม</t>
  </si>
  <si>
    <t xml:space="preserve">          ส่วนแบ่งในผลกำไรจากการ</t>
  </si>
  <si>
    <t xml:space="preserve">         เงินลงทุนในบริษัทย่อยกิจการร่วมค้าและบริษัทร่วม แสดงตามวิธีส่วนได้เสีย</t>
  </si>
  <si>
    <t>ทั่วไป  แสดงด้วยราคาทุนปรับลดด้วยค่าเผื่อการด้อยค่าของเงินลงทุน</t>
  </si>
  <si>
    <t xml:space="preserve">         เงินลงทุนระยะยาว ที่เป็นเงินลงทุนในตราสารทุนที่ไม่อยู่ในความต้องการของตลาด    ซึ่งบริษัทฯ  ถือเป็นเงินลงทุน</t>
  </si>
  <si>
    <t xml:space="preserve">        ประยูรชัย(1984) จำกัด ร่วมค้า</t>
  </si>
  <si>
    <t xml:space="preserve">     บุคคลที่เกี่ยวข้องอื่น</t>
  </si>
  <si>
    <t>กำไรจากการจำหน่ายทรัพย์สิน</t>
  </si>
  <si>
    <t>รายได้อื่น</t>
  </si>
  <si>
    <t>MLR  ของธนาคารกรุงศรีอยุธยา จำกัด (มหาชน)</t>
  </si>
  <si>
    <t xml:space="preserve">         บริษัทฯ  มีเงินเบิกเกินบัญชีกับธนาคาร  6  แห่ง รวมวงเงินจำนวน 108.0 ล้านบาท ในอัตราดอกเบี้ย MOR ค้ำประกัน</t>
  </si>
  <si>
    <t>ในการรับเงินตามสัญญาว่าจ้างจากลูกค้ารายหนึ่งและกรรมการบริษัทบางท่าน</t>
  </si>
  <si>
    <t xml:space="preserve">         บริษัทฯ และกิจการร่วมค้าไม่มีนโยบายที่จะประกอบธุรกรรมตราสารทางการเงินนอกงบดุล  ที่เป็นตราสารอนุพันธ์</t>
  </si>
  <si>
    <t xml:space="preserve">         ล้านบาท และ 59.58 ล้านบาท  ในงบการเงินรวมและงบการเงินเฉพาะบริษัท ตามลำดับ</t>
  </si>
  <si>
    <t xml:space="preserve">รวมรายได้ </t>
  </si>
  <si>
    <t xml:space="preserve">     ส่วนแบ่งขาดทุนจากเงินลงทุน</t>
  </si>
  <si>
    <t xml:space="preserve">ข้าพเจ้าเป็นผู้รับผิดชอบในการแสดงความเห็นต่องบการเงินดังกล่าวจากผลการตรวจสอบของข้าพเจ้า       </t>
  </si>
  <si>
    <t>ทั้งที่เป็นจำนวนเงินและการเปิดเผยข้อมูลในงบการเงิน   การประเมินความเหมาะสมของหลักการบัญชีที่กิจการใช้</t>
  </si>
  <si>
    <t>และประมาณการเกี่ยวกับรายการทางการเงินที่เป็นสาระสำคัญ  ซึ่งผู้บริหารเป็นผู้จัดทำขึ้น ตลอดจนการประเมินถึง</t>
  </si>
  <si>
    <t xml:space="preserve">ข้อสรุปที่เป็นเกณฑ์อย่างเหมาะสมในการแสดงความเห็นของข้าพเจ้า  </t>
  </si>
  <si>
    <t xml:space="preserve">ยกเว้นที่กล่าวในวรรคที่  3    ข้าพเจ้าได้ปฏิบัติงานตรวจสอบตามมาตรฐานการสอบบัญชีที่รับรองทั่วไป       </t>
  </si>
  <si>
    <t>ซึ่งกำหนดให้ข้าพเจ้าต้องวางแผนและปฏิบัติงานเพื่อให้ได้ความเชื่อมั่นอย่างมีเหตุผลว่า    งบการเงินแสดงข้อมูลที่</t>
  </si>
  <si>
    <t>ข้าพเจ้าได้ตรวจสอบงบดุลรวมและงบดุลเฉพาะบริษัท  ณ  วันที่  31  ธันวาคม  2545 และ 2544  งบกำไร</t>
  </si>
  <si>
    <t>ขาดทุนรวมและงบกำไรขาดทุนเฉพาะบริษัท    งบแสดงการเปลี่ยนแปลงในส่วนของผู้ถือหุ้นรวมและงบแสดงการ</t>
  </si>
  <si>
    <t xml:space="preserve">เปลี่ยนแปลงในส่วนของผู้ถือหุ้นเฉพาะบริษัท            และงบกระแสเงินสดรวมและงบกระแสเงินสดเฉพาะบริษัท </t>
  </si>
  <si>
    <t>จำกัด    ซึ่งผู้บริหารของกิจการเป็นผู้รับผิดชอบต่อความถูกต้องและครบถ้วนของข้อมูลในงบการเงินเหล่านี้   ส่วน</t>
  </si>
  <si>
    <t>ขัดต่อข้อเท็จจริงอันเป็นสาระสำคัญหรือไม่   การตรวจสอบรวมถึงการใช้วิธีการทดสอบหลักฐานประกอบรายการ</t>
  </si>
  <si>
    <t xml:space="preserve">สำหรับปีสิ้นสุดวันเดียวกันของแต่ละปีของบริษัท   ซีฟโก้  จำกัดและกิจการร่วมค้า   และของเฉพาะบริษัท  ซีฟโก้ </t>
  </si>
  <si>
    <t xml:space="preserve">ประยูรชัย (1984) จำกัด ร่วมค้า โดยงบการเงินของกิจการร่วมค้าดังกล่าวผ่านการตรวจสอบแล้วโดยผู้สอบบัญชีอื่น </t>
  </si>
  <si>
    <t xml:space="preserve">งบการเงินรวมสำหรับปี   2545   และ   2544     ได้รวมงบการเงินของบริษัท   ซีฟโก้   จำกัดและบริษัท </t>
  </si>
  <si>
    <t>ความเหมาะสมของการแสดงรายการที่นำเสนอในงบการเงินโดยรวม        ข้าพเจ้าเชื่อว่าการตรวจสอบดังกล่าวให้</t>
  </si>
  <si>
    <t>ผลการดำเนินงานและกระแสเงินสด   สำหรับปีสิ้นสุดวันเดียวกันของแต่ละปีของบริษัท  ซีฟโก้  จำกัดและกิจการ</t>
  </si>
  <si>
    <t xml:space="preserve">ร่วมค้า  และของเฉพาะบริษัท ซีฟโก้ จำกัด โดยถูกต้องตามที่ควรในสาระสำคัญตามหลักการบัญชีที่รับรองทั่วไป </t>
  </si>
  <si>
    <t>ชื่อบริษัท</t>
  </si>
  <si>
    <t xml:space="preserve">     บริษัท ซีฟโก้ จำกัด   และบริษัท </t>
  </si>
  <si>
    <t xml:space="preserve">         2.1.1 บริษัทฯ   และกิจการร่วมค้า รับรู้รายได้และค่าใช้จ่ายตามเกณฑ์คงค้าง</t>
  </si>
  <si>
    <t xml:space="preserve">         2.1.2 รายได้งานเสาเข็มเจาะและฐานรากรับรู้เป็นรายได้ตามอัตราส่วนงานที่ทำเสร็จ ซึ่งคำนวณตามอัตราส่วนต้นทุน</t>
  </si>
  <si>
    <t xml:space="preserve">     ลูกหนี้ที่เรียกเก็บเงินแล้ว</t>
  </si>
  <si>
    <t xml:space="preserve">             - น้อยกว่า 3 เดือน</t>
  </si>
  <si>
    <t xml:space="preserve">             - มากกว่า 3 เดือนถึง 6 เดือน</t>
  </si>
  <si>
    <t xml:space="preserve">             - มากกว่า 6 เดือนถึง 12 เดือน</t>
  </si>
  <si>
    <t xml:space="preserve">             - มากกว่า 12 เดือน ขึ้นไป</t>
  </si>
  <si>
    <t xml:space="preserve">         (ดอกเบี้ยค้างรับ)</t>
  </si>
  <si>
    <t xml:space="preserve">         (ลูกหนี้อื่น)</t>
  </si>
  <si>
    <t>เงินกู้ยืมระยะยาวจากกิจการที่</t>
  </si>
  <si>
    <t xml:space="preserve">     เกี่ยวข้องกัน บริษัท อี. ดี. อี. จำกัด</t>
  </si>
  <si>
    <t xml:space="preserve">          ที่ดินและอาคารบางส่วนได้จดจำนองค้ำประกันเงินเบิกเกินบัญชีธนาคาร (หมายเหตุ 11) และเงินกู้ยืมระยะยาวอื่น (หมายเหตุ 13)</t>
  </si>
  <si>
    <t>9.  ภาษีเงินได้นิติบุคคลถูกหัก ณ ที่จ่าย</t>
  </si>
  <si>
    <t xml:space="preserve">         บริษัทฯ  และกิจการร่วมค้าได้ยื่นขอคืนภาษีเงินได้นิติบุคคลที่ถูกหัก  ณ  ที่จ่ายจากกรมสรรพากรแล้ว เป็นจำนวนเงิน </t>
  </si>
  <si>
    <t>10. เงินฝากธนาคารติดภาระค้ำประกัน  ประกอบด้วย</t>
  </si>
  <si>
    <t>ออกหนังสือค้ำประกัน  (หมายเหตุ 17)</t>
  </si>
  <si>
    <t>11.  เงินเบิกเกินบัญชีและเงินกู้ยืมระยะสั้นจากสถาบันการเงิน  ประกอบด้วย</t>
  </si>
  <si>
    <t xml:space="preserve">         เงินฝากธนาคาร   2   แห่ง     ดังกล่าวข้างต้นทั้งจำนวน     ค้ำประกันเงินเบิกเกินบัญชีธนาคาร   (หมายเหตุ  11)   และ</t>
  </si>
  <si>
    <t>12.  หนี้สินหมุนเวียนอื่น   ประกอบด้วย</t>
  </si>
  <si>
    <t>13.  หนี้สินระยะยาว - สุทธิ  ประกอบด้วย</t>
  </si>
  <si>
    <t xml:space="preserve">13.1  เงินกู้ยืมระยะยาวจากธนาคารสามแห่งกำหนดชำระคืนเงินต้นและดอกเบี้ยงวดรายเดือน      ชำระงวดแรกเดือนตุลาคม  </t>
  </si>
  <si>
    <t>13.2  เงินกู้ยืมจากบริษัทการเงินแห่งหนึ่ง    กำหนดชำระคืนเงินต้นงวดรายเดือนชำระงวดแรกเดือนกรกฎาคม  2539  จนถึง</t>
  </si>
  <si>
    <t xml:space="preserve">13.3  หนี้สินตามสัญญาเช่าซื้อ  บริษัทฯ  ทำสัญญาเช่าซื้อเครื่องจักรและยานพาหนะกับบริษัทการเงินในประเทศหลายแห่ง  </t>
  </si>
  <si>
    <t>14. การจัดประเภทบัญชีใหม่</t>
  </si>
  <si>
    <t>15. การเปิดเผยข้อมูลเกี่ยวกับเครื่องมือทางการเงิน</t>
  </si>
  <si>
    <t>ของความเสี่ยงที่เกิดจากการไม่ปฏิบัติตามสัญญา</t>
  </si>
  <si>
    <t>เสียหายแก่บริษัท และกิจการร่วมค้า     บริษัทฯ และกิจการร่วมค้ามีนโยบายในการป้องกันความเสี่ยงนี้ โดยการวิเคราะห์</t>
  </si>
  <si>
    <t>ฐานะทางการเงินของลูกค้า      เรียกเก็บเงินล่วงหน้าก่อนเริ่มดำเนินงานและเรียกเก็บเงินตามผลงานที่ทำเสร็จ      สำหรับ</t>
  </si>
  <si>
    <t>สินทรัพย์ทางการเงินที่แสดงในงบดุลราคาตามบัญชีของสินทรัพย์หลังหักค่าเผื่อหนี้สงสัยจะสูญ        ถือเป็นมูลค่าสูงสุด</t>
  </si>
  <si>
    <t>16. สัญญาเช่า</t>
  </si>
  <si>
    <t>17. หนี้สินที่อาจเกิดขึ้นในภายหน้า</t>
  </si>
  <si>
    <t xml:space="preserve">ตามข้อตกลงของสัญญา   ณ วันที่  31 ธันวาคม  2545  และ  2544  รวมจำนวนเงินประมาณ  77.13  ล้านบาท  และ  105.51  </t>
  </si>
  <si>
    <t xml:space="preserve">เฉพาะบริษัท ตามลำดับ </t>
  </si>
  <si>
    <t>ล้านบาท  สำหรับงบการเงินรวม   และรวมจำนวนเงินประมาณ    58.91  ล้านบาท  และ 87.29 ล้านบาท สำหรับงบการเงิน</t>
  </si>
  <si>
    <t xml:space="preserve">18. อื่น ๆ </t>
  </si>
  <si>
    <t>18.1  บริษัทฯ จดทะเบียนเป็นนิติบุคคล  เมื่อวันที่ 19 ธันวาคม 2517  ทะเบียนเลขที่ 1385/2517</t>
  </si>
  <si>
    <t>18.2  สำนักงานตั้งอยู่ที่ 26/10  ถนนรามอินทรา 109  แขวงบางชัน  เขตคลองสามวา  กรุงเทพมหานคร  10510</t>
  </si>
  <si>
    <t>18.3  ประกอบธุรกิจ  รับเหมางานโยธาก่อสร้าง  เช่น  เสาเข็มเจาะและงานฐานราก</t>
  </si>
  <si>
    <t>18.4  ณ วันที่  31  ธันวาคม  2545  และ  2544  บริษัทฯ  มีพนักงานจำนวน  964  คน  และ  840  คน  ในงบการเงินรวมและ</t>
  </si>
  <si>
    <t xml:space="preserve">          ภาษีเงินได้นิติบุคคลถูกหัก ณ ที่จ่าย</t>
  </si>
  <si>
    <t xml:space="preserve">              ถูกหัก ณ ที่จ่าย                   9</t>
  </si>
  <si>
    <t xml:space="preserve">                      10</t>
  </si>
  <si>
    <t>ขึ้นมาใหม่    โดยถือปฏิบัติตามมาตรฐานการบัญชีที่รับรองทั่วไปทั้งหมด</t>
  </si>
  <si>
    <t>วันที่  17  กุมภาพันธ์  2547</t>
  </si>
  <si>
    <t>ในสำนักงานเดียวกัน  ตามรายงานลงวันที่  16  เมษายน  2546  และวันที่  29  มีนาคม  2545 ซึ่งงบการเงินดังกล่าว</t>
  </si>
  <si>
    <t>ได้ยกเว้นปฏิบัติตามมาตรฐานการบัญชีที่รับรองทั่วไป   ฉบับที่  25   งบกระแสเงินสด ฉบับที่  44  งบการเงินรวม</t>
  </si>
  <si>
    <t xml:space="preserve">และการบัญชีสำหรับเงินลงทุนในบริษัทย่อย  ฉบับที่ 45  การบัญชีสำหรับเงินลงทุนในบริษัทร่วม  และฉบับที่ 47  </t>
  </si>
  <si>
    <t>การเปิดเผยข้อมูลเกี่ยวกับบุคคลหรือกิจการที่เกี่ยวข้องกัน       ต่อมาภายหลังบริษัทฯ  ได้จัดทำงบการเงินดังกล่าว</t>
  </si>
  <si>
    <t xml:space="preserve">          เงินสดและเงินฝากธนาคาร    3.1</t>
  </si>
  <si>
    <t>5,12</t>
  </si>
  <si>
    <t xml:space="preserve">    หนี้สินดำเนินงานเพิ่มขึ้น(ลดลง)</t>
  </si>
  <si>
    <t>ของงานที่เกิดขึ้นแล้ว  กับต้นทุนทั้งหมดที่ประมาณว่าจะใช้ในงาน   ซึ่งการประมาณการต้นทุนอาจมีการเปลี่ยนแปลงได้</t>
  </si>
  <si>
    <t xml:space="preserve">      ระหว่างงวด จำนวน 0.30 ล้านบาท คงเหลือแสดงไว้เป็นลูกหนี้จากการขายทรัพย์สิน</t>
  </si>
  <si>
    <t xml:space="preserve">              เมื่อวันที่   23   พฤศจิกายน   2544   บริษัทฯ  ได้ขายเครื่องจักรในราคา   24.08   ล้านบาท    ได้รับชำระเงินแล้วใน</t>
  </si>
  <si>
    <t xml:space="preserve">      ยังไม่ได้จ่ายชำระค่าซื้อยานพาหนะดังกล่าว</t>
  </si>
  <si>
    <t xml:space="preserve">              ในระหว่างปี  2544   บริษัทฯ  เช่าซื้อยานพาหนะ 3 คัน โดยทำสัญญาเช่าซื้อในราคา   2.13   ล้านบาท  บริษัทฯ ได้</t>
  </si>
  <si>
    <t xml:space="preserve">      ผ่อนชำระค่างวดกับบริษัทฯ   ดังกล่าวแล้วจำนวน  0.53  ล้านบาท    คงเหลือแสดงไว้เป็นเจ้าหนี้ตามสัญญาเช่าซื้อ  และ</t>
  </si>
  <si>
    <t xml:space="preserve">      เมื่อวันที่ 22 ตุลาคม 2545 บริษัทฯ ได้ซื้อยานพาหนะ 1 คัน จำนวน  1.5  ล้านบาท ณ  วันที่  31  ธันวาคม  2545 บริษัทฯ </t>
  </si>
  <si>
    <t xml:space="preserve">     ลูกหนี้ที่ยังไม่ได้เรียกชำระ</t>
  </si>
  <si>
    <t>5.  รายการบัญชีกับบุคคลและกิจการที่เกี่ยวข้องกัน</t>
  </si>
  <si>
    <t>ภาษีเงินได้นิติบุคคลถูกหัก ณ ที่จ่ายที่ขอคืนไว้จะได้รับชำระคืนทั้งหมด</t>
  </si>
  <si>
    <t>24.77  ล้านบาท  ในงบการเงินรวม  และ  24.68  ล้านบาท   ในงบการเงินเฉพาะบริษัท   บริษัทฯ  และกิจการร่วมค้า  เชื่อว่า</t>
  </si>
  <si>
    <t>โดยเงินฝากออมทรัพย์และเงินฝากประจำ (หมายเหตุ  10)  ที่ดินและอาคาร  (หมายเหตุ 8)  บริษัทที่เกี่ยวข้องกัน  โอนสิทธิ</t>
  </si>
  <si>
    <t>ชำระหนี้เป็นเงินสด 15 ล้านบาท และในระหว่างปี 2546 บริษัทฯ ได้จ่ายชำระหนี้ตามที่ตกลงกันแล้วทั้งหมด</t>
  </si>
  <si>
    <t>สิงหาคม  2546   บริษัทฯ  ได้ตกลงทำสัญญาประนีประนอมยอมความกับเจ้าหนี้ผู้ให้เช่าดังกล่าว   โดยบริษัทฯ  ตกลงจ่าย</t>
  </si>
  <si>
    <t xml:space="preserve">2545  และ  2544  เท่ากับ  51.86  ล้านบาท  และ  56.69  ล้านบาท  ตามลำดับ   ภายหลังวันที่ในงบการเงินนี้    เมื่อวันที่  18 </t>
  </si>
  <si>
    <t xml:space="preserve"> 17.1  บริษัทฯ   ได้ฟ้องร้องลูกค้ารายหนึ่ง มูลหนี้ที่ฟ้องจำนวน  8.33   ล้านบาท   ในปี  2546     ศาลได้พิพากษาให้ลูกหนี้</t>
  </si>
  <si>
    <t>การพิจารณาของศาล ฝ่ายบริหารบริษัทฯ เชื่อว่าการฟ้องกลับของลูกค้ารายนี้จะไม่ก่อให้เกิดความเสียหายแก่บริษัท</t>
  </si>
  <si>
    <t xml:space="preserve">ดังกล่าวต้องชำระเงินจำนวน  6.67  ล้านบาท    เมื่อวันที่   17  พฤศจิกายน  2543     ลูกค้ารายดังกล่าวได้ฟ้องกลับบริษัทฯ </t>
  </si>
  <si>
    <t>ในคดีแพ่งจากการผิดสัญญารับจ้างเหมาเป็นเงินรวมประมาณ    145.50    ล้านบาท   ในปี  2544     ศาลชั้นต้นได้พิพากษา</t>
  </si>
  <si>
    <t>ให้บริษัทฯ  ชนะคดี    แต่โจกท์ได้ยื่นอุทธรณ์คำพิพากษาของศาลชั้นต้นไปยังศาลอุทธรณ์       ขณะนี้คดียังอยู่ในระหว่าง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</si>
</sst>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#,##0.00;\(#,##0.00\)"/>
    <numFmt numFmtId="189" formatCode="#,##0.00_);[Red]\(#,##0.00\)"/>
    <numFmt numFmtId="190" formatCode="0.0"/>
    <numFmt numFmtId="191" formatCode="#,##0.0_);[Red]\(#,##0.0\)"/>
    <numFmt numFmtId="192" formatCode="#,##0_);[Red]\(#,##0\)"/>
  </numFmts>
  <fonts count="4">
    <font>
      <sz val="14"/>
      <name val="AngsanaUPC"/>
      <family val="0"/>
    </font>
    <font>
      <sz val="10"/>
      <name val="Courier"/>
      <family val="0"/>
    </font>
    <font>
      <sz val="16"/>
      <name val="AngsanaUPC"/>
      <family val="1"/>
    </font>
    <font>
      <sz val="15"/>
      <name val="AngsanaUPC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1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189" fontId="2" fillId="0" borderId="0" xfId="19" applyNumberFormat="1" applyFont="1" applyAlignment="1" applyProtection="1">
      <alignment horizontal="center"/>
      <protection/>
    </xf>
    <xf numFmtId="189" fontId="2" fillId="0" borderId="0" xfId="19" applyNumberFormat="1" applyFont="1" applyAlignment="1" applyProtection="1">
      <alignment horizontal="left"/>
      <protection/>
    </xf>
    <xf numFmtId="189" fontId="2" fillId="0" borderId="0" xfId="19" applyNumberFormat="1" applyFont="1">
      <alignment/>
      <protection/>
    </xf>
    <xf numFmtId="189" fontId="2" fillId="0" borderId="0" xfId="19" applyNumberFormat="1" applyFont="1" applyAlignment="1">
      <alignment horizontal="right"/>
      <protection/>
    </xf>
    <xf numFmtId="189" fontId="2" fillId="0" borderId="0" xfId="0" applyNumberFormat="1" applyFont="1" applyAlignment="1">
      <alignment/>
    </xf>
    <xf numFmtId="189" fontId="2" fillId="0" borderId="0" xfId="19" applyNumberFormat="1" applyFont="1" applyAlignment="1">
      <alignment horizontal="center"/>
      <protection/>
    </xf>
    <xf numFmtId="189" fontId="2" fillId="0" borderId="0" xfId="0" applyNumberFormat="1" applyFont="1" applyAlignment="1">
      <alignment horizontal="right"/>
    </xf>
    <xf numFmtId="189" fontId="2" fillId="0" borderId="0" xfId="19" applyNumberFormat="1" applyFont="1" applyAlignment="1" quotePrefix="1">
      <alignment horizontal="center"/>
      <protection/>
    </xf>
    <xf numFmtId="189" fontId="2" fillId="0" borderId="0" xfId="19" applyNumberFormat="1" applyFont="1" applyAlignment="1" applyProtection="1">
      <alignment horizontal="right"/>
      <protection/>
    </xf>
    <xf numFmtId="189" fontId="2" fillId="0" borderId="1" xfId="19" applyNumberFormat="1" applyFont="1" applyBorder="1">
      <alignment/>
      <protection/>
    </xf>
    <xf numFmtId="189" fontId="2" fillId="0" borderId="2" xfId="19" applyNumberFormat="1" applyFont="1" applyBorder="1">
      <alignment/>
      <protection/>
    </xf>
    <xf numFmtId="189" fontId="2" fillId="0" borderId="3" xfId="19" applyNumberFormat="1" applyFont="1" applyBorder="1">
      <alignment/>
      <protection/>
    </xf>
    <xf numFmtId="189" fontId="2" fillId="0" borderId="4" xfId="19" applyNumberFormat="1" applyFont="1" applyBorder="1" applyAlignment="1" applyProtection="1">
      <alignment horizontal="right"/>
      <protection/>
    </xf>
    <xf numFmtId="189" fontId="2" fillId="0" borderId="0" xfId="19" applyNumberFormat="1" applyFont="1" applyAlignment="1" applyProtection="1">
      <alignment/>
      <protection/>
    </xf>
    <xf numFmtId="189" fontId="2" fillId="0" borderId="0" xfId="19" applyNumberFormat="1" applyFont="1" applyBorder="1">
      <alignment/>
      <protection/>
    </xf>
    <xf numFmtId="189" fontId="2" fillId="0" borderId="0" xfId="19" applyNumberFormat="1" applyFont="1" applyBorder="1" applyAlignment="1">
      <alignment horizontal="right"/>
      <protection/>
    </xf>
    <xf numFmtId="189" fontId="2" fillId="0" borderId="0" xfId="15" applyNumberFormat="1" applyFont="1" applyAlignment="1">
      <alignment/>
    </xf>
    <xf numFmtId="189" fontId="2" fillId="0" borderId="1" xfId="15" applyNumberFormat="1" applyFont="1" applyBorder="1" applyAlignment="1">
      <alignment/>
    </xf>
    <xf numFmtId="189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189" fontId="2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 horizontal="center"/>
    </xf>
    <xf numFmtId="189" fontId="2" fillId="0" borderId="4" xfId="19" applyNumberFormat="1" applyFont="1" applyBorder="1">
      <alignment/>
      <protection/>
    </xf>
    <xf numFmtId="189" fontId="2" fillId="0" borderId="3" xfId="0" applyNumberFormat="1" applyFont="1" applyBorder="1" applyAlignment="1">
      <alignment/>
    </xf>
    <xf numFmtId="189" fontId="2" fillId="0" borderId="4" xfId="0" applyNumberFormat="1" applyFont="1" applyBorder="1" applyAlignment="1">
      <alignment/>
    </xf>
    <xf numFmtId="187" fontId="2" fillId="0" borderId="0" xfId="19" applyFont="1" applyAlignment="1">
      <alignment horizontal="left"/>
      <protection/>
    </xf>
    <xf numFmtId="187" fontId="2" fillId="0" borderId="0" xfId="19" applyFont="1">
      <alignment/>
      <protection/>
    </xf>
    <xf numFmtId="189" fontId="2" fillId="0" borderId="2" xfId="19" applyNumberFormat="1" applyFont="1" applyBorder="1" applyAlignment="1" applyProtection="1">
      <alignment/>
      <protection/>
    </xf>
    <xf numFmtId="189" fontId="2" fillId="0" borderId="5" xfId="19" applyNumberFormat="1" applyFont="1" applyBorder="1">
      <alignment/>
      <protection/>
    </xf>
    <xf numFmtId="189" fontId="2" fillId="0" borderId="5" xfId="19" applyNumberFormat="1" applyFont="1" applyBorder="1" applyAlignment="1">
      <alignment horizontal="center"/>
      <protection/>
    </xf>
    <xf numFmtId="189" fontId="2" fillId="0" borderId="1" xfId="19" applyNumberFormat="1" applyFont="1" applyBorder="1" applyAlignment="1">
      <alignment horizontal="center"/>
      <protection/>
    </xf>
    <xf numFmtId="189" fontId="2" fillId="0" borderId="1" xfId="19" applyNumberFormat="1" applyFont="1" applyBorder="1" applyAlignment="1" applyProtection="1">
      <alignment horizontal="center"/>
      <protection/>
    </xf>
    <xf numFmtId="43" fontId="2" fillId="0" borderId="0" xfId="15" applyFont="1" applyAlignment="1">
      <alignment/>
    </xf>
    <xf numFmtId="189" fontId="2" fillId="0" borderId="0" xfId="19" applyNumberFormat="1" applyFont="1" applyAlignment="1" quotePrefix="1">
      <alignment horizontal="left"/>
      <protection/>
    </xf>
    <xf numFmtId="0" fontId="2" fillId="0" borderId="0" xfId="0" applyFont="1" applyAlignment="1" quotePrefix="1">
      <alignment horizontal="center"/>
    </xf>
    <xf numFmtId="2" fontId="0" fillId="0" borderId="0" xfId="0" applyNumberFormat="1" applyAlignment="1">
      <alignment/>
    </xf>
    <xf numFmtId="43" fontId="0" fillId="0" borderId="0" xfId="15" applyAlignment="1">
      <alignment/>
    </xf>
    <xf numFmtId="2" fontId="0" fillId="0" borderId="0" xfId="0" applyNumberFormat="1" applyAlignment="1">
      <alignment horizontal="center"/>
    </xf>
    <xf numFmtId="189" fontId="0" fillId="0" borderId="0" xfId="0" applyNumberFormat="1" applyAlignment="1">
      <alignment/>
    </xf>
    <xf numFmtId="189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9" fontId="0" fillId="0" borderId="4" xfId="0" applyNumberFormat="1" applyBorder="1" applyAlignment="1">
      <alignment/>
    </xf>
    <xf numFmtId="43" fontId="0" fillId="0" borderId="4" xfId="15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9" fontId="2" fillId="0" borderId="0" xfId="19" applyNumberFormat="1" applyFont="1" applyBorder="1" applyAlignment="1" applyProtection="1">
      <alignment/>
      <protection/>
    </xf>
    <xf numFmtId="189" fontId="2" fillId="0" borderId="0" xfId="19" applyNumberFormat="1" applyFont="1" applyBorder="1" applyAlignment="1" applyProtection="1">
      <alignment horizontal="center"/>
      <protection/>
    </xf>
    <xf numFmtId="189" fontId="2" fillId="0" borderId="0" xfId="19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189" fontId="2" fillId="0" borderId="0" xfId="19" applyNumberFormat="1" applyFont="1" applyBorder="1" applyAlignment="1">
      <alignment horizontal="center"/>
      <protection/>
    </xf>
    <xf numFmtId="189" fontId="3" fillId="0" borderId="0" xfId="19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43" fontId="2" fillId="0" borderId="0" xfId="15" applyFont="1" applyAlignment="1">
      <alignment horizontal="center"/>
    </xf>
    <xf numFmtId="43" fontId="2" fillId="0" borderId="2" xfId="15" applyFont="1" applyBorder="1" applyAlignment="1">
      <alignment/>
    </xf>
    <xf numFmtId="189" fontId="2" fillId="0" borderId="5" xfId="0" applyNumberFormat="1" applyFont="1" applyBorder="1" applyAlignment="1">
      <alignment horizontal="center"/>
    </xf>
    <xf numFmtId="189" fontId="2" fillId="0" borderId="5" xfId="0" applyNumberFormat="1" applyFont="1" applyBorder="1" applyAlignment="1">
      <alignment/>
    </xf>
    <xf numFmtId="189" fontId="2" fillId="0" borderId="5" xfId="19" applyNumberFormat="1" applyFont="1" applyBorder="1" applyAlignment="1" quotePrefix="1">
      <alignment horizontal="center"/>
      <protection/>
    </xf>
    <xf numFmtId="189" fontId="2" fillId="0" borderId="5" xfId="19" applyNumberFormat="1" applyFont="1" applyBorder="1" applyAlignment="1" quotePrefix="1">
      <alignment horizontal="left"/>
      <protection/>
    </xf>
    <xf numFmtId="189" fontId="3" fillId="0" borderId="1" xfId="19" applyNumberFormat="1" applyFont="1" applyBorder="1" applyAlignment="1" applyProtection="1">
      <alignment horizontal="left"/>
      <protection/>
    </xf>
    <xf numFmtId="189" fontId="2" fillId="0" borderId="0" xfId="19" applyNumberFormat="1" applyFont="1" applyAlignment="1">
      <alignment horizontal="left"/>
      <protection/>
    </xf>
    <xf numFmtId="192" fontId="2" fillId="0" borderId="0" xfId="19" applyNumberFormat="1" applyFont="1" applyAlignment="1">
      <alignment horizontal="right"/>
      <protection/>
    </xf>
    <xf numFmtId="192" fontId="2" fillId="0" borderId="0" xfId="19" applyNumberFormat="1" applyFont="1" applyAlignment="1">
      <alignment horizontal="left"/>
      <protection/>
    </xf>
    <xf numFmtId="49" fontId="2" fillId="0" borderId="0" xfId="19" applyNumberFormat="1" applyFont="1" applyAlignment="1">
      <alignment horizontal="left"/>
      <protection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left"/>
    </xf>
    <xf numFmtId="0" fontId="2" fillId="0" borderId="1" xfId="0" applyFont="1" applyBorder="1" applyAlignment="1">
      <alignment/>
    </xf>
    <xf numFmtId="189" fontId="2" fillId="0" borderId="0" xfId="0" applyNumberFormat="1" applyFont="1" applyAlignment="1">
      <alignment horizontal="center"/>
    </xf>
    <xf numFmtId="189" fontId="2" fillId="0" borderId="1" xfId="19" applyNumberFormat="1" applyFont="1" applyBorder="1" applyAlignment="1">
      <alignment horizontal="center"/>
      <protection/>
    </xf>
    <xf numFmtId="189" fontId="2" fillId="0" borderId="0" xfId="19" applyNumberFormat="1" applyFont="1" applyAlignment="1" quotePrefix="1">
      <alignment horizontal="center"/>
      <protection/>
    </xf>
    <xf numFmtId="189" fontId="2" fillId="0" borderId="0" xfId="19" applyNumberFormat="1" applyFont="1" applyAlignment="1">
      <alignment horizontal="center"/>
      <protection/>
    </xf>
    <xf numFmtId="189" fontId="2" fillId="0" borderId="0" xfId="19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8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workbookViewId="0" topLeftCell="A447">
      <selection activeCell="C233" sqref="C233"/>
    </sheetView>
  </sheetViews>
  <sheetFormatPr defaultColWidth="9.33203125" defaultRowHeight="25.5" customHeight="1"/>
  <cols>
    <col min="1" max="1" width="2.66015625" style="6" customWidth="1"/>
    <col min="2" max="2" width="9.33203125" style="6" customWidth="1"/>
    <col min="3" max="3" width="10" style="6" customWidth="1"/>
    <col min="4" max="4" width="13.83203125" style="6" customWidth="1"/>
    <col min="5" max="5" width="4.16015625" style="6" customWidth="1"/>
    <col min="6" max="6" width="16.83203125" style="6" customWidth="1"/>
    <col min="7" max="7" width="0.82421875" style="6" customWidth="1"/>
    <col min="8" max="8" width="16.83203125" style="6" bestFit="1" customWidth="1"/>
    <col min="9" max="9" width="0.82421875" style="6" customWidth="1"/>
    <col min="10" max="10" width="16.83203125" style="6" customWidth="1"/>
    <col min="11" max="11" width="1.0078125" style="6" customWidth="1"/>
    <col min="12" max="12" width="16.83203125" style="8" customWidth="1"/>
    <col min="13" max="13" width="2" style="6" customWidth="1"/>
    <col min="14" max="16384" width="9.33203125" style="6" customWidth="1"/>
  </cols>
  <sheetData>
    <row r="1" spans="1:12" ht="25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25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25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25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25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25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25.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30" customHeight="1">
      <c r="A8" s="3"/>
      <c r="B8" s="4"/>
      <c r="C8" s="75" t="s">
        <v>13</v>
      </c>
      <c r="D8" s="75"/>
      <c r="E8" s="75"/>
      <c r="F8" s="75"/>
      <c r="G8" s="75"/>
      <c r="H8" s="75"/>
      <c r="I8" s="75"/>
      <c r="J8" s="4"/>
      <c r="K8" s="4"/>
      <c r="L8" s="5"/>
    </row>
    <row r="9" spans="1:12" ht="30" customHeight="1">
      <c r="A9" s="3"/>
      <c r="B9" s="4"/>
      <c r="C9" s="75" t="s">
        <v>202</v>
      </c>
      <c r="D9" s="75"/>
      <c r="E9" s="75"/>
      <c r="F9" s="75"/>
      <c r="G9" s="75"/>
      <c r="H9" s="75"/>
      <c r="I9" s="75"/>
      <c r="J9" s="4"/>
      <c r="K9" s="4"/>
      <c r="L9" s="5"/>
    </row>
    <row r="10" spans="1:12" ht="30" customHeight="1">
      <c r="A10" s="3"/>
      <c r="B10" s="4"/>
      <c r="C10" s="75" t="s">
        <v>224</v>
      </c>
      <c r="D10" s="75"/>
      <c r="E10" s="75"/>
      <c r="F10" s="75"/>
      <c r="G10" s="75"/>
      <c r="H10" s="75"/>
      <c r="I10" s="75"/>
      <c r="J10" s="4"/>
      <c r="K10" s="4"/>
      <c r="L10" s="5"/>
    </row>
    <row r="11" spans="1:12" ht="25.5" customHeight="1">
      <c r="A11" s="3"/>
      <c r="B11" s="4"/>
      <c r="C11" s="7"/>
      <c r="D11" s="7"/>
      <c r="E11" s="7"/>
      <c r="F11" s="7"/>
      <c r="G11" s="7"/>
      <c r="H11" s="7"/>
      <c r="I11" s="7"/>
      <c r="J11" s="4"/>
      <c r="K11" s="4"/>
      <c r="L11" s="5"/>
    </row>
    <row r="12" spans="1:12" ht="24.7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24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ht="24.7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</row>
    <row r="15" spans="1:12" ht="24.75" customHeight="1">
      <c r="A15" s="3"/>
      <c r="B15" s="72" t="s">
        <v>196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ht="24.75" customHeight="1">
      <c r="A16" s="3"/>
    </row>
    <row r="17" spans="1:2" ht="24.75" customHeight="1">
      <c r="A17" s="3"/>
      <c r="B17" s="6" t="s">
        <v>203</v>
      </c>
    </row>
    <row r="18" ht="24.75" customHeight="1">
      <c r="A18" s="3"/>
    </row>
    <row r="19" spans="1:3" ht="24.75" customHeight="1">
      <c r="A19" s="3"/>
      <c r="C19" s="6" t="s">
        <v>379</v>
      </c>
    </row>
    <row r="20" spans="1:2" ht="24.75" customHeight="1">
      <c r="A20" s="3"/>
      <c r="B20" s="6" t="s">
        <v>380</v>
      </c>
    </row>
    <row r="21" spans="1:2" ht="24.75" customHeight="1">
      <c r="A21" s="3"/>
      <c r="B21" s="6" t="s">
        <v>381</v>
      </c>
    </row>
    <row r="22" spans="1:2" ht="24.75" customHeight="1">
      <c r="A22" s="3"/>
      <c r="B22" s="6" t="s">
        <v>384</v>
      </c>
    </row>
    <row r="23" spans="1:2" ht="24.75" customHeight="1">
      <c r="A23" s="3"/>
      <c r="B23" s="6" t="s">
        <v>382</v>
      </c>
    </row>
    <row r="24" spans="1:2" ht="24.75" customHeight="1">
      <c r="A24" s="3"/>
      <c r="B24" s="6" t="s">
        <v>373</v>
      </c>
    </row>
    <row r="25" spans="1:3" ht="24.75" customHeight="1">
      <c r="A25" s="3"/>
      <c r="C25" s="6" t="s">
        <v>377</v>
      </c>
    </row>
    <row r="26" spans="1:2" ht="24.75" customHeight="1">
      <c r="A26" s="3"/>
      <c r="B26" s="6" t="s">
        <v>378</v>
      </c>
    </row>
    <row r="27" spans="1:2" ht="24.75" customHeight="1">
      <c r="A27" s="3"/>
      <c r="B27" s="6" t="s">
        <v>383</v>
      </c>
    </row>
    <row r="28" spans="1:2" ht="24.75" customHeight="1">
      <c r="A28" s="3"/>
      <c r="B28" s="6" t="s">
        <v>374</v>
      </c>
    </row>
    <row r="29" spans="1:2" ht="24.75" customHeight="1">
      <c r="A29" s="3"/>
      <c r="B29" s="6" t="s">
        <v>375</v>
      </c>
    </row>
    <row r="30" spans="1:2" ht="24.75" customHeight="1">
      <c r="A30" s="3"/>
      <c r="B30" s="6" t="s">
        <v>387</v>
      </c>
    </row>
    <row r="31" spans="1:2" ht="24.75" customHeight="1">
      <c r="A31" s="3"/>
      <c r="B31" s="6" t="s">
        <v>376</v>
      </c>
    </row>
    <row r="32" spans="1:3" ht="24.75" customHeight="1">
      <c r="A32" s="3"/>
      <c r="C32" s="6" t="s">
        <v>386</v>
      </c>
    </row>
    <row r="33" spans="1:2" ht="24.75" customHeight="1">
      <c r="A33" s="3"/>
      <c r="B33" s="6" t="s">
        <v>385</v>
      </c>
    </row>
    <row r="34" spans="1:2" ht="24.75" customHeight="1">
      <c r="A34" s="3"/>
      <c r="B34" s="6" t="s">
        <v>3</v>
      </c>
    </row>
    <row r="35" spans="1:2" ht="24.75" customHeight="1">
      <c r="A35" s="3"/>
      <c r="B35" s="6" t="s">
        <v>4</v>
      </c>
    </row>
    <row r="36" spans="1:2" ht="24.75" customHeight="1">
      <c r="A36" s="3"/>
      <c r="B36" s="6" t="s">
        <v>5</v>
      </c>
    </row>
    <row r="37" spans="1:2" ht="24.75" customHeight="1">
      <c r="A37" s="3"/>
      <c r="B37" s="6" t="s">
        <v>2</v>
      </c>
    </row>
    <row r="38" spans="1:3" ht="24.75" customHeight="1">
      <c r="A38" s="3"/>
      <c r="C38" s="6" t="s">
        <v>7</v>
      </c>
    </row>
    <row r="39" spans="1:2" ht="24.75" customHeight="1">
      <c r="A39" s="3"/>
      <c r="B39" s="6" t="s">
        <v>6</v>
      </c>
    </row>
    <row r="40" spans="1:2" ht="24.75" customHeight="1">
      <c r="A40" s="3"/>
      <c r="B40" s="6" t="s">
        <v>388</v>
      </c>
    </row>
    <row r="41" spans="1:2" ht="24.75" customHeight="1">
      <c r="A41" s="3"/>
      <c r="B41" s="6" t="s">
        <v>389</v>
      </c>
    </row>
    <row r="42" ht="24.75" customHeight="1">
      <c r="A42" s="3"/>
    </row>
    <row r="43" spans="1:12" ht="24" customHeight="1">
      <c r="A43" s="3"/>
      <c r="B43" s="72" t="s">
        <v>98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ht="24" customHeight="1">
      <c r="A44" s="3"/>
    </row>
    <row r="45" spans="1:3" ht="24" customHeight="1">
      <c r="A45" s="3"/>
      <c r="C45" s="6" t="s">
        <v>1</v>
      </c>
    </row>
    <row r="46" spans="1:2" ht="24" customHeight="1">
      <c r="A46" s="3"/>
      <c r="B46" s="6" t="s">
        <v>436</v>
      </c>
    </row>
    <row r="47" spans="1:2" ht="24" customHeight="1">
      <c r="A47" s="3"/>
      <c r="B47" s="6" t="s">
        <v>437</v>
      </c>
    </row>
    <row r="48" spans="1:2" ht="24" customHeight="1">
      <c r="A48" s="3"/>
      <c r="B48" s="6" t="s">
        <v>438</v>
      </c>
    </row>
    <row r="49" spans="1:2" ht="24" customHeight="1">
      <c r="A49" s="3"/>
      <c r="B49" s="6" t="s">
        <v>439</v>
      </c>
    </row>
    <row r="50" spans="1:2" ht="24" customHeight="1">
      <c r="A50" s="3"/>
      <c r="B50" s="6" t="s">
        <v>434</v>
      </c>
    </row>
    <row r="51" ht="24" customHeight="1">
      <c r="A51" s="3"/>
    </row>
    <row r="52" spans="1:8" ht="24" customHeight="1">
      <c r="A52" s="3"/>
      <c r="H52" s="6" t="s">
        <v>339</v>
      </c>
    </row>
    <row r="53" ht="24" customHeight="1">
      <c r="A53" s="3"/>
    </row>
    <row r="54" ht="24" customHeight="1">
      <c r="A54" s="3"/>
    </row>
    <row r="55" spans="1:8" ht="24" customHeight="1">
      <c r="A55" s="3"/>
      <c r="H55" s="3" t="s">
        <v>8</v>
      </c>
    </row>
    <row r="56" spans="1:8" ht="24" customHeight="1">
      <c r="A56" s="3"/>
      <c r="H56" s="6" t="s">
        <v>9</v>
      </c>
    </row>
    <row r="57" ht="24" customHeight="1">
      <c r="A57" s="3"/>
    </row>
    <row r="58" ht="24" customHeight="1">
      <c r="A58" s="3"/>
    </row>
    <row r="59" spans="1:12" ht="24" customHeight="1">
      <c r="A59" s="3"/>
      <c r="B59" s="6" t="s">
        <v>435</v>
      </c>
      <c r="C59" s="4"/>
      <c r="D59" s="4"/>
      <c r="E59" s="4"/>
      <c r="F59" s="4"/>
      <c r="G59" s="4"/>
      <c r="H59" s="4"/>
      <c r="I59" s="4"/>
      <c r="J59" s="4"/>
      <c r="K59" s="4"/>
      <c r="L59" s="5"/>
    </row>
    <row r="60" spans="1:12" ht="24" customHeight="1">
      <c r="A60" s="3"/>
      <c r="C60" s="4"/>
      <c r="D60" s="4"/>
      <c r="E60" s="4"/>
      <c r="F60" s="4"/>
      <c r="G60" s="4"/>
      <c r="H60" s="4"/>
      <c r="I60" s="4"/>
      <c r="J60" s="4"/>
      <c r="K60" s="4"/>
      <c r="L60" s="5"/>
    </row>
    <row r="61" spans="1:12" ht="24.75" customHeight="1">
      <c r="A61" s="4"/>
      <c r="B61" s="76" t="s">
        <v>13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</row>
    <row r="62" spans="1:12" ht="24.75" customHeight="1">
      <c r="A62" s="4"/>
      <c r="B62" s="76" t="s">
        <v>194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1:12" ht="24.75" customHeight="1">
      <c r="A63" s="4"/>
      <c r="B63" s="76" t="s">
        <v>224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1:12" ht="24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</row>
    <row r="65" spans="1:12" ht="24.75" customHeight="1">
      <c r="A65" s="4"/>
      <c r="B65" s="3" t="s">
        <v>42</v>
      </c>
      <c r="C65" s="2"/>
      <c r="D65" s="2"/>
      <c r="E65" s="10" t="s">
        <v>17</v>
      </c>
      <c r="F65" s="73" t="s">
        <v>301</v>
      </c>
      <c r="G65" s="73"/>
      <c r="H65" s="73"/>
      <c r="I65" s="4"/>
      <c r="J65" s="73" t="s">
        <v>300</v>
      </c>
      <c r="K65" s="73"/>
      <c r="L65" s="73"/>
    </row>
    <row r="66" spans="3:12" ht="24.75" customHeight="1">
      <c r="C66" s="4"/>
      <c r="D66" s="4"/>
      <c r="E66" s="4"/>
      <c r="F66" s="36" t="s">
        <v>303</v>
      </c>
      <c r="G66" s="7"/>
      <c r="H66" s="9"/>
      <c r="I66" s="4"/>
      <c r="J66" s="36" t="s">
        <v>302</v>
      </c>
      <c r="K66" s="7"/>
      <c r="L66" s="9"/>
    </row>
    <row r="67" spans="2:12" ht="24.75" customHeight="1">
      <c r="B67" s="3" t="s">
        <v>225</v>
      </c>
      <c r="C67" s="4"/>
      <c r="D67" s="4"/>
      <c r="E67" s="4"/>
      <c r="F67" s="36"/>
      <c r="G67" s="7"/>
      <c r="H67" s="9"/>
      <c r="I67" s="4"/>
      <c r="J67" s="36"/>
      <c r="K67" s="7"/>
      <c r="L67" s="9"/>
    </row>
    <row r="68" spans="2:12" ht="24.75" customHeight="1">
      <c r="B68" s="3" t="s">
        <v>440</v>
      </c>
      <c r="D68" s="66"/>
      <c r="F68" s="10">
        <f>+F313</f>
        <v>6681262.7</v>
      </c>
      <c r="G68" s="4"/>
      <c r="H68" s="10">
        <f>+H313</f>
        <v>9436369.31</v>
      </c>
      <c r="I68" s="4"/>
      <c r="J68" s="10">
        <f>+J313</f>
        <v>573476.05</v>
      </c>
      <c r="K68" s="4"/>
      <c r="L68" s="10">
        <f>+L313</f>
        <v>682744.58</v>
      </c>
    </row>
    <row r="69" spans="2:12" ht="24.75" customHeight="1">
      <c r="B69" s="3" t="s">
        <v>43</v>
      </c>
      <c r="D69" s="4"/>
      <c r="E69" s="4"/>
      <c r="F69" s="10">
        <f>+F339</f>
        <v>174641120.51</v>
      </c>
      <c r="G69" s="4"/>
      <c r="H69" s="10">
        <f>+H339</f>
        <v>97884537.23</v>
      </c>
      <c r="I69" s="4"/>
      <c r="J69" s="10">
        <f>+J339</f>
        <v>168902327.91000003</v>
      </c>
      <c r="K69" s="4"/>
      <c r="L69" s="10">
        <f>+L339</f>
        <v>95407144.16000001</v>
      </c>
    </row>
    <row r="70" spans="2:12" ht="24.75" customHeight="1">
      <c r="B70" s="3" t="s">
        <v>230</v>
      </c>
      <c r="D70" s="4"/>
      <c r="E70" s="4"/>
      <c r="F70" s="4">
        <v>32031152.35</v>
      </c>
      <c r="G70" s="4"/>
      <c r="H70" s="4">
        <v>33333921.25</v>
      </c>
      <c r="I70" s="4"/>
      <c r="J70" s="4">
        <v>32031152.35</v>
      </c>
      <c r="K70" s="4"/>
      <c r="L70" s="4">
        <v>33333921.25</v>
      </c>
    </row>
    <row r="71" spans="2:12" ht="24.75" customHeight="1">
      <c r="B71" s="3" t="s">
        <v>45</v>
      </c>
      <c r="D71" s="4"/>
      <c r="E71" s="4"/>
      <c r="F71" s="4">
        <f>+'Note P4-5'!K14</f>
        <v>0</v>
      </c>
      <c r="G71" s="4"/>
      <c r="H71" s="4">
        <f>+'Note P4-5'!M14</f>
        <v>23775000</v>
      </c>
      <c r="I71" s="4"/>
      <c r="J71" s="4">
        <f>+'Note P4-5'!G14</f>
        <v>0</v>
      </c>
      <c r="K71" s="4"/>
      <c r="L71" s="4">
        <f>+'Note P4-5'!I14</f>
        <v>23775000</v>
      </c>
    </row>
    <row r="72" spans="2:12" ht="24.75" customHeight="1">
      <c r="B72" s="3" t="s">
        <v>44</v>
      </c>
      <c r="D72" s="4"/>
      <c r="E72" s="4"/>
      <c r="F72" s="16">
        <v>9881910.76</v>
      </c>
      <c r="G72" s="4"/>
      <c r="H72" s="16">
        <v>10020394.22</v>
      </c>
      <c r="I72" s="4"/>
      <c r="J72" s="16">
        <v>9224066.31</v>
      </c>
      <c r="K72" s="4"/>
      <c r="L72" s="16">
        <v>10020394.22</v>
      </c>
    </row>
    <row r="73" spans="1:12" ht="24.75" customHeight="1">
      <c r="A73" s="4"/>
      <c r="C73" s="3" t="s">
        <v>195</v>
      </c>
      <c r="E73" s="3"/>
      <c r="F73" s="13">
        <f>SUM(F68:F72)</f>
        <v>223235446.31999996</v>
      </c>
      <c r="G73" s="4"/>
      <c r="H73" s="13">
        <f>SUM(H68:H72)</f>
        <v>174450222.01000002</v>
      </c>
      <c r="I73" s="4"/>
      <c r="J73" s="13">
        <f>SUM(J68:J72)</f>
        <v>210731022.62000003</v>
      </c>
      <c r="K73" s="4"/>
      <c r="L73" s="13">
        <f>SUM(L68:L72)</f>
        <v>163219204.21</v>
      </c>
    </row>
    <row r="74" spans="1:12" ht="24.75" customHeight="1">
      <c r="A74" s="4"/>
      <c r="B74" s="3" t="s">
        <v>226</v>
      </c>
      <c r="C74" s="4"/>
      <c r="D74" s="3"/>
      <c r="E74" s="3"/>
      <c r="F74" s="4"/>
      <c r="G74" s="4"/>
      <c r="H74" s="4"/>
      <c r="I74" s="4"/>
      <c r="J74" s="4"/>
      <c r="K74" s="4"/>
      <c r="L74" s="4"/>
    </row>
    <row r="75" spans="1:12" ht="24.75" customHeight="1">
      <c r="A75" s="4"/>
      <c r="B75" s="3" t="s">
        <v>46</v>
      </c>
      <c r="C75" s="4"/>
      <c r="D75" s="3"/>
      <c r="E75" s="3"/>
      <c r="F75" s="4"/>
      <c r="G75" s="4"/>
      <c r="H75" s="4"/>
      <c r="I75" s="4"/>
      <c r="J75" s="4"/>
      <c r="K75" s="4"/>
      <c r="L75" s="4"/>
    </row>
    <row r="76" spans="1:12" ht="24.75" customHeight="1">
      <c r="A76" s="4"/>
      <c r="B76" s="6" t="s">
        <v>47</v>
      </c>
      <c r="C76" s="4"/>
      <c r="D76" s="66" t="s">
        <v>48</v>
      </c>
      <c r="E76" s="3"/>
      <c r="F76" s="4">
        <v>0</v>
      </c>
      <c r="G76" s="4"/>
      <c r="H76" s="4">
        <v>0</v>
      </c>
      <c r="I76" s="4"/>
      <c r="J76" s="4">
        <v>1534011.39</v>
      </c>
      <c r="K76" s="4"/>
      <c r="L76" s="4">
        <v>688804.31</v>
      </c>
    </row>
    <row r="77" spans="1:12" ht="24.75" customHeight="1">
      <c r="A77" s="4"/>
      <c r="B77" s="3" t="s">
        <v>49</v>
      </c>
      <c r="C77" s="4"/>
      <c r="D77" s="66"/>
      <c r="E77" s="3"/>
      <c r="F77" s="4"/>
      <c r="G77" s="4"/>
      <c r="H77" s="4"/>
      <c r="I77" s="4"/>
      <c r="J77" s="4"/>
      <c r="K77" s="4"/>
      <c r="L77" s="4"/>
    </row>
    <row r="78" spans="2:12" ht="24.75" customHeight="1">
      <c r="B78" s="6" t="s">
        <v>52</v>
      </c>
      <c r="D78" s="4"/>
      <c r="E78" s="4"/>
      <c r="F78" s="4">
        <v>8764940.94</v>
      </c>
      <c r="G78" s="4"/>
      <c r="H78" s="4">
        <v>8764940.94</v>
      </c>
      <c r="I78" s="4"/>
      <c r="J78" s="4">
        <f>+'Note P6-7'!O17</f>
        <v>8764940.94</v>
      </c>
      <c r="K78" s="4"/>
      <c r="L78" s="4">
        <f>+'Note P6-7'!Q17</f>
        <v>8764940.94</v>
      </c>
    </row>
    <row r="79" spans="2:12" ht="24.75" customHeight="1">
      <c r="B79" s="3" t="s">
        <v>50</v>
      </c>
      <c r="D79" s="4"/>
      <c r="E79" s="4"/>
      <c r="F79" s="4"/>
      <c r="G79" s="4"/>
      <c r="H79" s="4"/>
      <c r="I79" s="4"/>
      <c r="J79" s="4"/>
      <c r="K79" s="4"/>
      <c r="L79" s="4"/>
    </row>
    <row r="80" spans="2:12" ht="24.75" customHeight="1">
      <c r="B80" s="6" t="s">
        <v>51</v>
      </c>
      <c r="D80" s="4"/>
      <c r="E80" s="4"/>
      <c r="F80" s="4">
        <f>+'Note P4-5'!K28</f>
        <v>27041634.43</v>
      </c>
      <c r="G80" s="4"/>
      <c r="H80" s="4">
        <f>+'Note P4-5'!M28</f>
        <v>34586543.620000005</v>
      </c>
      <c r="I80" s="4"/>
      <c r="J80" s="4">
        <f>+'Note P4-5'!G28</f>
        <v>27041634.43</v>
      </c>
      <c r="K80" s="4"/>
      <c r="L80" s="4">
        <f>+'Note P4-5'!I28</f>
        <v>34586543.620000005</v>
      </c>
    </row>
    <row r="81" spans="2:12" ht="24.75" customHeight="1">
      <c r="B81" s="3" t="s">
        <v>53</v>
      </c>
      <c r="D81" s="4"/>
      <c r="E81" s="4"/>
      <c r="F81" s="4"/>
      <c r="G81" s="4"/>
      <c r="H81" s="4"/>
      <c r="I81" s="4"/>
      <c r="J81" s="4"/>
      <c r="K81" s="4"/>
      <c r="L81" s="4"/>
    </row>
    <row r="82" spans="2:12" ht="24.75" customHeight="1">
      <c r="B82" s="6" t="s">
        <v>56</v>
      </c>
      <c r="D82" s="4"/>
      <c r="E82" s="4"/>
      <c r="F82" s="10">
        <f>+'Note P6-7'!Q39</f>
        <v>93338277.54999995</v>
      </c>
      <c r="G82" s="4"/>
      <c r="H82" s="10">
        <f>+'Note P6-7'!Q38</f>
        <v>86231579.60999995</v>
      </c>
      <c r="I82" s="4"/>
      <c r="J82" s="10">
        <f>+'Note P6-7'!Q39</f>
        <v>93338277.54999995</v>
      </c>
      <c r="K82" s="4"/>
      <c r="L82" s="10">
        <f>+'Note P6-7'!Q38</f>
        <v>86231579.60999995</v>
      </c>
    </row>
    <row r="83" spans="2:12" ht="24.75" customHeight="1">
      <c r="B83" s="3" t="s">
        <v>310</v>
      </c>
      <c r="D83" s="4"/>
      <c r="E83" s="4"/>
      <c r="F83" s="10"/>
      <c r="G83" s="4"/>
      <c r="H83" s="10"/>
      <c r="I83" s="4"/>
      <c r="J83" s="10"/>
      <c r="K83" s="4"/>
      <c r="L83" s="10"/>
    </row>
    <row r="84" spans="2:12" ht="24.75" customHeight="1">
      <c r="B84" s="6" t="s">
        <v>432</v>
      </c>
      <c r="D84" s="4"/>
      <c r="E84" s="4"/>
      <c r="F84" s="4">
        <v>25029104.69</v>
      </c>
      <c r="G84" s="4"/>
      <c r="H84" s="4">
        <v>13065254.97</v>
      </c>
      <c r="I84" s="4"/>
      <c r="J84" s="4">
        <v>24681844.97</v>
      </c>
      <c r="K84" s="4"/>
      <c r="L84" s="4">
        <v>12808329.85</v>
      </c>
    </row>
    <row r="85" spans="2:12" ht="24.75" customHeight="1">
      <c r="B85" s="3" t="s">
        <v>54</v>
      </c>
      <c r="D85" s="4"/>
      <c r="E85" s="4"/>
      <c r="F85" s="4"/>
      <c r="G85" s="4"/>
      <c r="H85" s="4"/>
      <c r="I85" s="4"/>
      <c r="J85" s="4"/>
      <c r="K85" s="4"/>
      <c r="L85" s="4"/>
    </row>
    <row r="86" spans="2:12" ht="24.75" customHeight="1">
      <c r="B86" s="6" t="s">
        <v>55</v>
      </c>
      <c r="D86" s="66" t="s">
        <v>433</v>
      </c>
      <c r="E86" s="4"/>
      <c r="F86" s="4">
        <f>+J351</f>
        <v>12614000</v>
      </c>
      <c r="G86" s="4"/>
      <c r="H86" s="4">
        <f>+L351</f>
        <v>17686766.67</v>
      </c>
      <c r="I86" s="4"/>
      <c r="J86" s="4">
        <f>+J351</f>
        <v>12614000</v>
      </c>
      <c r="K86" s="4"/>
      <c r="L86" s="4">
        <f>+L351</f>
        <v>17686766.67</v>
      </c>
    </row>
    <row r="87" spans="2:12" ht="24.75" customHeight="1">
      <c r="B87" s="3" t="s">
        <v>227</v>
      </c>
      <c r="D87" s="4"/>
      <c r="E87" s="4"/>
      <c r="F87" s="4">
        <v>1690953.18</v>
      </c>
      <c r="G87" s="4"/>
      <c r="H87" s="4">
        <v>936313.96</v>
      </c>
      <c r="I87" s="4"/>
      <c r="J87" s="4">
        <v>1595498.64</v>
      </c>
      <c r="K87" s="4"/>
      <c r="L87" s="4">
        <v>900859.42</v>
      </c>
    </row>
    <row r="88" spans="3:12" ht="24.75" customHeight="1">
      <c r="C88" s="3" t="s">
        <v>228</v>
      </c>
      <c r="E88" s="3"/>
      <c r="F88" s="13">
        <f>SUM(F76:F87)</f>
        <v>168478910.78999996</v>
      </c>
      <c r="G88" s="4"/>
      <c r="H88" s="13">
        <f>SUM(H76:H87)</f>
        <v>161271399.76999995</v>
      </c>
      <c r="I88" s="4"/>
      <c r="J88" s="13">
        <f>SUM(J76:J87)</f>
        <v>169570207.91999993</v>
      </c>
      <c r="K88" s="4"/>
      <c r="L88" s="13">
        <f>SUM(L76:L87)</f>
        <v>161667824.41999993</v>
      </c>
    </row>
    <row r="89" spans="2:12" ht="24.75" customHeight="1" thickBot="1">
      <c r="B89" s="3" t="s">
        <v>180</v>
      </c>
      <c r="C89" s="4"/>
      <c r="D89" s="4"/>
      <c r="E89" s="4"/>
      <c r="F89" s="25">
        <f>+F73+F88</f>
        <v>391714357.1099999</v>
      </c>
      <c r="G89" s="4"/>
      <c r="H89" s="25">
        <f>+H73+H88</f>
        <v>335721621.78</v>
      </c>
      <c r="I89" s="4"/>
      <c r="J89" s="25">
        <f>+J73+J88</f>
        <v>380301230.53999996</v>
      </c>
      <c r="K89" s="4"/>
      <c r="L89" s="25">
        <f>+L73+L88</f>
        <v>324887028.62999994</v>
      </c>
    </row>
    <row r="90" spans="1:12" ht="24.75" customHeight="1" thickTop="1">
      <c r="A90" s="4"/>
      <c r="B90" s="4"/>
      <c r="C90" s="4"/>
      <c r="D90" s="4"/>
      <c r="E90" s="4"/>
      <c r="I90" s="4"/>
      <c r="J90" s="4"/>
      <c r="K90" s="4"/>
      <c r="L90" s="4"/>
    </row>
    <row r="91" spans="2:12" ht="24.75" customHeight="1">
      <c r="B91" s="3" t="s">
        <v>24</v>
      </c>
      <c r="C91" s="4"/>
      <c r="D91" s="4"/>
      <c r="E91" s="4"/>
      <c r="F91" s="4"/>
      <c r="G91" s="4"/>
      <c r="H91" s="4"/>
      <c r="I91" s="4"/>
      <c r="J91" s="4"/>
      <c r="K91" s="4"/>
      <c r="L91" s="5"/>
    </row>
    <row r="92" spans="2:12" ht="24.75" customHeight="1">
      <c r="B92" s="3"/>
      <c r="C92" s="4"/>
      <c r="D92" s="4"/>
      <c r="E92" s="4"/>
      <c r="F92" s="4"/>
      <c r="G92" s="4"/>
      <c r="H92" s="4"/>
      <c r="I92" s="4"/>
      <c r="J92" s="4"/>
      <c r="K92" s="4"/>
      <c r="L92" s="5"/>
    </row>
    <row r="93" spans="1:12" ht="23.25">
      <c r="A93" s="4"/>
      <c r="B93" s="76" t="s">
        <v>201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1:12" ht="23.25">
      <c r="A94" s="4"/>
      <c r="B94" s="2"/>
      <c r="C94" s="2"/>
      <c r="D94" s="2"/>
      <c r="E94" s="2"/>
      <c r="F94" s="2"/>
      <c r="G94" s="2"/>
      <c r="H94" s="3"/>
      <c r="I94" s="2"/>
      <c r="J94" s="2"/>
      <c r="K94" s="2"/>
      <c r="L94" s="2"/>
    </row>
    <row r="95" spans="1:12" ht="23.25">
      <c r="A95" s="4"/>
      <c r="B95" s="3" t="s">
        <v>336</v>
      </c>
      <c r="C95" s="4"/>
      <c r="D95" s="4"/>
      <c r="E95" s="10" t="s">
        <v>17</v>
      </c>
      <c r="F95" s="73" t="s">
        <v>301</v>
      </c>
      <c r="G95" s="73"/>
      <c r="H95" s="73"/>
      <c r="I95" s="4"/>
      <c r="J95" s="73" t="s">
        <v>300</v>
      </c>
      <c r="K95" s="73"/>
      <c r="L95" s="73"/>
    </row>
    <row r="96" spans="1:12" ht="23.25">
      <c r="A96" s="4"/>
      <c r="F96" s="36" t="s">
        <v>303</v>
      </c>
      <c r="G96" s="7"/>
      <c r="H96" s="9"/>
      <c r="I96" s="4"/>
      <c r="J96" s="36" t="s">
        <v>302</v>
      </c>
      <c r="K96" s="7"/>
      <c r="L96" s="9"/>
    </row>
    <row r="97" spans="2:12" ht="23.25">
      <c r="B97" s="3" t="s">
        <v>182</v>
      </c>
      <c r="C97" s="4"/>
      <c r="D97" s="4"/>
      <c r="E97" s="4"/>
      <c r="F97" s="9"/>
      <c r="G97" s="4"/>
      <c r="H97" s="9"/>
      <c r="I97" s="4"/>
      <c r="J97" s="4"/>
      <c r="K97" s="4"/>
      <c r="L97" s="4"/>
    </row>
    <row r="98" spans="2:12" ht="23.25">
      <c r="B98" s="3" t="s">
        <v>236</v>
      </c>
      <c r="C98" s="4"/>
      <c r="D98" s="4"/>
      <c r="E98" s="4"/>
      <c r="F98" s="9"/>
      <c r="G98" s="4"/>
      <c r="H98" s="9"/>
      <c r="I98" s="4"/>
      <c r="J98" s="4"/>
      <c r="K98" s="4"/>
      <c r="L98" s="4"/>
    </row>
    <row r="99" spans="2:12" ht="23.25">
      <c r="B99" s="3" t="s">
        <v>237</v>
      </c>
      <c r="D99" s="4"/>
      <c r="E99" s="65">
        <v>11</v>
      </c>
      <c r="F99" s="4">
        <f>+F360</f>
        <v>128126983.25999999</v>
      </c>
      <c r="G99" s="4"/>
      <c r="H99" s="4">
        <f>+H360</f>
        <v>98243251.47</v>
      </c>
      <c r="I99" s="5"/>
      <c r="J99" s="4">
        <f>+J360</f>
        <v>122678144.92999999</v>
      </c>
      <c r="K99" s="4"/>
      <c r="L99" s="4">
        <f>+L360</f>
        <v>98243251.47</v>
      </c>
    </row>
    <row r="100" spans="2:12" ht="23.25">
      <c r="B100" s="3" t="s">
        <v>233</v>
      </c>
      <c r="D100" s="4"/>
      <c r="E100" s="65">
        <v>5</v>
      </c>
      <c r="F100" s="4">
        <v>42738198.78</v>
      </c>
      <c r="G100" s="4"/>
      <c r="H100" s="4">
        <v>57833717.09</v>
      </c>
      <c r="I100" s="4"/>
      <c r="J100" s="4">
        <v>42738198.78</v>
      </c>
      <c r="K100" s="4"/>
      <c r="L100" s="4">
        <v>57480976.61</v>
      </c>
    </row>
    <row r="101" spans="2:12" ht="23.25">
      <c r="B101" s="3" t="s">
        <v>29</v>
      </c>
      <c r="D101" s="4"/>
      <c r="E101" s="63"/>
      <c r="F101" s="4"/>
      <c r="G101" s="4"/>
      <c r="H101" s="4"/>
      <c r="I101" s="4"/>
      <c r="J101" s="4"/>
      <c r="K101" s="4"/>
      <c r="L101" s="4"/>
    </row>
    <row r="102" spans="2:12" ht="23.25">
      <c r="B102" s="6" t="s">
        <v>30</v>
      </c>
      <c r="D102" s="4"/>
      <c r="E102" s="65">
        <v>13</v>
      </c>
      <c r="F102" s="4">
        <v>9613675.31</v>
      </c>
      <c r="G102" s="4"/>
      <c r="H102" s="4">
        <v>10985241.6</v>
      </c>
      <c r="I102" s="5"/>
      <c r="J102" s="4">
        <v>9613675.31</v>
      </c>
      <c r="K102" s="4"/>
      <c r="L102" s="4">
        <v>10985241.6</v>
      </c>
    </row>
    <row r="103" spans="2:12" ht="23.25">
      <c r="B103" s="3" t="s">
        <v>234</v>
      </c>
      <c r="D103" s="4"/>
      <c r="E103" s="63"/>
      <c r="F103" s="4">
        <v>57039932.73</v>
      </c>
      <c r="G103" s="4"/>
      <c r="H103" s="4">
        <v>39199326.68</v>
      </c>
      <c r="I103" s="4"/>
      <c r="J103" s="4">
        <v>56988864.51</v>
      </c>
      <c r="K103" s="4"/>
      <c r="L103" s="4">
        <v>39177413.6</v>
      </c>
    </row>
    <row r="104" spans="2:12" ht="23.25">
      <c r="B104" s="3" t="s">
        <v>235</v>
      </c>
      <c r="D104" s="4"/>
      <c r="E104" s="65" t="s">
        <v>441</v>
      </c>
      <c r="F104" s="23">
        <f>+F373</f>
        <v>24918995.88</v>
      </c>
      <c r="G104" s="4"/>
      <c r="H104" s="23">
        <f>+H373</f>
        <v>22063653.21</v>
      </c>
      <c r="I104" s="5"/>
      <c r="J104" s="23">
        <f>+J373</f>
        <v>19005775.86</v>
      </c>
      <c r="K104" s="4"/>
      <c r="L104" s="23">
        <f>+L373</f>
        <v>11603713.620000001</v>
      </c>
    </row>
    <row r="105" spans="1:12" ht="23.25">
      <c r="A105" s="4"/>
      <c r="C105" s="3" t="s">
        <v>35</v>
      </c>
      <c r="E105" s="3"/>
      <c r="F105" s="13">
        <f>SUM(F99:F104)</f>
        <v>262437785.95999998</v>
      </c>
      <c r="G105" s="4"/>
      <c r="H105" s="13">
        <f>SUM(H99:H104)</f>
        <v>228325190.05</v>
      </c>
      <c r="I105" s="4"/>
      <c r="J105" s="13">
        <f>SUM(J99:J104)</f>
        <v>251024659.39</v>
      </c>
      <c r="K105" s="4"/>
      <c r="L105" s="13">
        <f>SUM(L99:L104)</f>
        <v>217490596.89999998</v>
      </c>
    </row>
    <row r="106" spans="1:12" ht="23.25">
      <c r="A106" s="4"/>
      <c r="B106" s="3" t="s">
        <v>239</v>
      </c>
      <c r="C106" s="4"/>
      <c r="D106" s="4"/>
      <c r="E106" s="63"/>
      <c r="F106" s="4"/>
      <c r="G106" s="4"/>
      <c r="H106" s="4"/>
      <c r="I106" s="4"/>
      <c r="J106" s="4"/>
      <c r="K106" s="4"/>
      <c r="L106" s="4"/>
    </row>
    <row r="107" spans="1:12" ht="23.25">
      <c r="A107" s="4"/>
      <c r="B107" s="3" t="s">
        <v>31</v>
      </c>
      <c r="C107" s="4"/>
      <c r="D107" s="4"/>
      <c r="E107" s="63"/>
      <c r="F107" s="4"/>
      <c r="G107" s="4"/>
      <c r="H107" s="4"/>
      <c r="I107" s="4"/>
      <c r="J107" s="4"/>
      <c r="K107" s="4"/>
      <c r="L107" s="4"/>
    </row>
    <row r="108" spans="2:12" ht="23.25">
      <c r="B108" s="6" t="s">
        <v>32</v>
      </c>
      <c r="C108" s="4"/>
      <c r="D108" s="4"/>
      <c r="E108" s="65">
        <v>5</v>
      </c>
      <c r="F108" s="4">
        <v>0</v>
      </c>
      <c r="G108" s="4"/>
      <c r="H108" s="4">
        <v>700000</v>
      </c>
      <c r="I108" s="4"/>
      <c r="J108" s="4">
        <v>0</v>
      </c>
      <c r="K108" s="4"/>
      <c r="L108" s="4">
        <v>700000</v>
      </c>
    </row>
    <row r="109" spans="2:12" ht="23.25">
      <c r="B109" s="3" t="s">
        <v>238</v>
      </c>
      <c r="C109" s="4"/>
      <c r="D109" s="4"/>
      <c r="E109" s="65">
        <v>13</v>
      </c>
      <c r="F109" s="6">
        <v>10459675.97</v>
      </c>
      <c r="G109" s="4"/>
      <c r="H109" s="6">
        <v>19997997.66</v>
      </c>
      <c r="I109" s="5"/>
      <c r="J109" s="6">
        <v>10459675.97</v>
      </c>
      <c r="K109" s="4"/>
      <c r="L109" s="6">
        <v>19997997.66</v>
      </c>
    </row>
    <row r="110" spans="2:12" ht="23.25">
      <c r="B110" s="3" t="s">
        <v>33</v>
      </c>
      <c r="C110" s="4"/>
      <c r="D110" s="4"/>
      <c r="E110" s="65"/>
      <c r="G110" s="4"/>
      <c r="I110" s="5"/>
      <c r="K110" s="4"/>
      <c r="L110" s="6"/>
    </row>
    <row r="111" spans="2:12" ht="23.25">
      <c r="B111" s="6" t="s">
        <v>34</v>
      </c>
      <c r="C111" s="4"/>
      <c r="D111" s="4"/>
      <c r="E111" s="65">
        <v>13</v>
      </c>
      <c r="F111" s="6">
        <v>346172.18</v>
      </c>
      <c r="G111" s="4"/>
      <c r="H111" s="6">
        <v>940160.94</v>
      </c>
      <c r="I111" s="5"/>
      <c r="J111" s="6">
        <v>346172.18</v>
      </c>
      <c r="K111" s="4"/>
      <c r="L111" s="6">
        <v>940160.94</v>
      </c>
    </row>
    <row r="112" spans="2:12" ht="23.25">
      <c r="B112" s="3"/>
      <c r="C112" s="3" t="s">
        <v>36</v>
      </c>
      <c r="E112" s="3"/>
      <c r="F112" s="26">
        <f>SUM(F108:F111)</f>
        <v>10805848.15</v>
      </c>
      <c r="G112" s="4"/>
      <c r="H112" s="26">
        <f>SUM(H108:H111)</f>
        <v>21638158.6</v>
      </c>
      <c r="I112" s="5"/>
      <c r="J112" s="26">
        <f>SUM(J108:J111)</f>
        <v>10805848.15</v>
      </c>
      <c r="K112" s="4"/>
      <c r="L112" s="26">
        <f>SUM(L108:L111)</f>
        <v>21638158.6</v>
      </c>
    </row>
    <row r="113" spans="1:12" ht="23.25">
      <c r="A113" s="4"/>
      <c r="C113" s="3" t="s">
        <v>37</v>
      </c>
      <c r="E113" s="3"/>
      <c r="F113" s="11">
        <f>+F105+F112</f>
        <v>273243634.10999995</v>
      </c>
      <c r="G113" s="4"/>
      <c r="H113" s="11">
        <f>+H105+H112</f>
        <v>249963348.65</v>
      </c>
      <c r="I113" s="4"/>
      <c r="J113" s="11">
        <f>+J105+J112</f>
        <v>261830507.54</v>
      </c>
      <c r="K113" s="4"/>
      <c r="L113" s="11">
        <f>+L105+L112</f>
        <v>239128755.49999997</v>
      </c>
    </row>
    <row r="114" spans="2:12" ht="23.25">
      <c r="B114" s="3" t="s">
        <v>183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23.25">
      <c r="B115" s="3" t="s">
        <v>240</v>
      </c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23.25">
      <c r="B116" s="3" t="s">
        <v>241</v>
      </c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23.25">
      <c r="B117" s="3"/>
      <c r="C117" s="3" t="s">
        <v>38</v>
      </c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24" thickBot="1">
      <c r="B118" s="4"/>
      <c r="C118" s="6" t="s">
        <v>39</v>
      </c>
      <c r="F118" s="14">
        <f>1200000*100</f>
        <v>120000000</v>
      </c>
      <c r="G118" s="4"/>
      <c r="H118" s="14">
        <f>1200000*100</f>
        <v>120000000</v>
      </c>
      <c r="I118" s="4"/>
      <c r="J118" s="14">
        <f>1200000*100</f>
        <v>120000000</v>
      </c>
      <c r="K118" s="4"/>
      <c r="L118" s="14">
        <f>1200000*100</f>
        <v>120000000</v>
      </c>
    </row>
    <row r="119" spans="2:12" ht="24" thickTop="1">
      <c r="B119" s="3" t="s">
        <v>242</v>
      </c>
      <c r="C119" s="3"/>
      <c r="D119" s="4"/>
      <c r="E119" s="4"/>
      <c r="F119" s="5"/>
      <c r="G119" s="4"/>
      <c r="H119" s="5"/>
      <c r="I119" s="4"/>
      <c r="J119" s="5"/>
      <c r="K119" s="4"/>
      <c r="L119" s="5"/>
    </row>
    <row r="120" spans="2:12" ht="23.25">
      <c r="B120" s="3"/>
      <c r="C120" s="3" t="s">
        <v>38</v>
      </c>
      <c r="D120" s="4"/>
      <c r="E120" s="4"/>
      <c r="F120" s="5"/>
      <c r="G120" s="4"/>
      <c r="H120" s="5"/>
      <c r="I120" s="4"/>
      <c r="J120" s="5"/>
      <c r="K120" s="4"/>
      <c r="L120" s="5"/>
    </row>
    <row r="121" spans="2:12" ht="23.25">
      <c r="B121" s="4"/>
      <c r="C121" s="6" t="s">
        <v>40</v>
      </c>
      <c r="F121" s="10">
        <f>1200000*100</f>
        <v>120000000</v>
      </c>
      <c r="G121" s="4"/>
      <c r="H121" s="10">
        <f>1200000*100</f>
        <v>120000000</v>
      </c>
      <c r="I121" s="4"/>
      <c r="J121" s="10">
        <f>1200000*100</f>
        <v>120000000</v>
      </c>
      <c r="K121" s="4"/>
      <c r="L121" s="10">
        <f>1200000*100</f>
        <v>120000000</v>
      </c>
    </row>
    <row r="122" spans="2:12" ht="23.25">
      <c r="B122" s="3" t="s">
        <v>28</v>
      </c>
      <c r="D122" s="4"/>
      <c r="E122" s="4"/>
      <c r="F122" s="4">
        <f>+งบแสดงฯ!G14</f>
        <v>-1529276.9999998957</v>
      </c>
      <c r="G122" s="4"/>
      <c r="H122" s="4">
        <f>+งบแสดงฯ!G12</f>
        <v>-34241726.869999945</v>
      </c>
      <c r="I122" s="4"/>
      <c r="J122" s="4">
        <f>+งบแสดงฯ!G14</f>
        <v>-1529276.9999998957</v>
      </c>
      <c r="K122" s="4"/>
      <c r="L122" s="4">
        <f>+งบแสดงฯ!G12</f>
        <v>-34241726.869999945</v>
      </c>
    </row>
    <row r="123" spans="2:12" ht="23.25">
      <c r="B123" s="4"/>
      <c r="C123" s="3" t="s">
        <v>41</v>
      </c>
      <c r="E123" s="4"/>
      <c r="F123" s="13">
        <f>SUM(F121:F122)</f>
        <v>118470723.0000001</v>
      </c>
      <c r="G123" s="4"/>
      <c r="H123" s="13">
        <f>SUM(H121:H122)</f>
        <v>85758273.13000005</v>
      </c>
      <c r="I123" s="4"/>
      <c r="J123" s="13">
        <f>SUM(J121:J122)</f>
        <v>118470723.0000001</v>
      </c>
      <c r="K123" s="4"/>
      <c r="L123" s="13">
        <f>SUM(L121:L122)</f>
        <v>85758273.13000005</v>
      </c>
    </row>
    <row r="124" spans="2:12" ht="24" thickBot="1">
      <c r="B124" s="3" t="s">
        <v>184</v>
      </c>
      <c r="C124" s="4"/>
      <c r="D124" s="4"/>
      <c r="E124" s="4"/>
      <c r="F124" s="12">
        <f>+F113+F123</f>
        <v>391714357.1100001</v>
      </c>
      <c r="G124" s="4"/>
      <c r="H124" s="12">
        <f>+H113+H123</f>
        <v>335721621.7800001</v>
      </c>
      <c r="I124" s="4"/>
      <c r="J124" s="12">
        <f>+J113+J123</f>
        <v>380301230.5400001</v>
      </c>
      <c r="K124" s="4"/>
      <c r="L124" s="12">
        <f>+L113+L123</f>
        <v>324887028.63</v>
      </c>
    </row>
    <row r="125" spans="2:12" ht="9.75" customHeight="1" thickTop="1">
      <c r="B125" s="3"/>
      <c r="C125" s="4"/>
      <c r="D125" s="4"/>
      <c r="E125" s="4"/>
      <c r="F125" s="16"/>
      <c r="G125" s="4"/>
      <c r="H125" s="16"/>
      <c r="I125" s="4"/>
      <c r="J125" s="16"/>
      <c r="K125" s="4"/>
      <c r="L125" s="16"/>
    </row>
    <row r="126" spans="1:12" ht="23.25">
      <c r="A126" s="4"/>
      <c r="B126" s="3" t="s">
        <v>24</v>
      </c>
      <c r="C126" s="4"/>
      <c r="D126" s="4"/>
      <c r="E126" s="4"/>
      <c r="F126" s="4"/>
      <c r="G126" s="4"/>
      <c r="H126" s="4"/>
      <c r="I126" s="4"/>
      <c r="J126" s="4"/>
      <c r="K126" s="4"/>
      <c r="L126" s="5"/>
    </row>
    <row r="127" spans="1:12" ht="23.25">
      <c r="A127" s="4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5"/>
    </row>
    <row r="128" spans="1:12" ht="25.5" customHeight="1">
      <c r="A128" s="4"/>
      <c r="B128" s="76" t="s">
        <v>13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</row>
    <row r="129" spans="1:12" ht="25.5" customHeight="1">
      <c r="A129" s="4"/>
      <c r="B129" s="76" t="s">
        <v>210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</row>
    <row r="130" spans="1:12" ht="25.5" customHeight="1">
      <c r="A130" s="4"/>
      <c r="B130" s="76" t="s">
        <v>243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</row>
    <row r="131" spans="1:12" ht="25.5" customHeight="1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24.75" customHeight="1">
      <c r="A132" s="3"/>
      <c r="B132" s="4"/>
      <c r="C132" s="4"/>
      <c r="D132" s="4"/>
      <c r="E132" s="4"/>
      <c r="F132" s="73" t="s">
        <v>301</v>
      </c>
      <c r="G132" s="73"/>
      <c r="H132" s="73"/>
      <c r="I132" s="4"/>
      <c r="J132" s="73" t="s">
        <v>300</v>
      </c>
      <c r="K132" s="73"/>
      <c r="L132" s="73"/>
    </row>
    <row r="133" spans="1:12" ht="24.75" customHeight="1">
      <c r="A133" s="4"/>
      <c r="B133" s="4"/>
      <c r="C133" s="4"/>
      <c r="D133" s="63" t="s">
        <v>18</v>
      </c>
      <c r="F133" s="36" t="s">
        <v>303</v>
      </c>
      <c r="G133" s="7"/>
      <c r="H133" s="9"/>
      <c r="I133" s="4"/>
      <c r="J133" s="36" t="s">
        <v>302</v>
      </c>
      <c r="K133" s="7"/>
      <c r="L133" s="9"/>
    </row>
    <row r="134" spans="2:12" ht="25.5" customHeight="1">
      <c r="B134" s="3" t="s">
        <v>185</v>
      </c>
      <c r="C134" s="4"/>
      <c r="D134" s="5"/>
      <c r="I134" s="4"/>
      <c r="J134" s="4"/>
      <c r="K134" s="4"/>
      <c r="L134" s="4"/>
    </row>
    <row r="135" spans="2:12" ht="25.5" customHeight="1">
      <c r="B135" s="3" t="s">
        <v>19</v>
      </c>
      <c r="C135" s="4"/>
      <c r="F135" s="4">
        <v>519491787.86</v>
      </c>
      <c r="G135" s="4"/>
      <c r="H135" s="4">
        <v>377439967.38</v>
      </c>
      <c r="I135" s="4"/>
      <c r="J135" s="4">
        <v>517791872.76</v>
      </c>
      <c r="K135" s="4"/>
      <c r="L135" s="4">
        <v>376252246.78</v>
      </c>
    </row>
    <row r="136" spans="2:12" ht="25.5" customHeight="1">
      <c r="B136" s="3" t="s">
        <v>20</v>
      </c>
      <c r="C136" s="4"/>
      <c r="F136" s="4">
        <v>18915259.99</v>
      </c>
      <c r="G136" s="4"/>
      <c r="H136" s="4">
        <v>33738288.11</v>
      </c>
      <c r="I136" s="4"/>
      <c r="J136" s="4">
        <v>18915259.99</v>
      </c>
      <c r="K136" s="4"/>
      <c r="L136" s="4">
        <v>33738288.11</v>
      </c>
    </row>
    <row r="137" spans="2:12" ht="25.5" customHeight="1">
      <c r="B137" s="3" t="s">
        <v>14</v>
      </c>
      <c r="C137" s="4"/>
      <c r="F137" s="4">
        <v>17166582.96</v>
      </c>
      <c r="G137" s="4"/>
      <c r="H137" s="4">
        <v>1750000</v>
      </c>
      <c r="I137" s="4"/>
      <c r="J137" s="4">
        <v>17166582.96</v>
      </c>
      <c r="K137" s="4"/>
      <c r="L137" s="4">
        <v>1750000</v>
      </c>
    </row>
    <row r="138" spans="2:12" ht="25.5" customHeight="1">
      <c r="B138" s="3" t="s">
        <v>15</v>
      </c>
      <c r="C138" s="4"/>
      <c r="D138" s="64">
        <v>5</v>
      </c>
      <c r="F138" s="4">
        <v>6509794.74</v>
      </c>
      <c r="G138" s="4"/>
      <c r="H138" s="4">
        <v>6147647.17</v>
      </c>
      <c r="I138" s="4"/>
      <c r="J138" s="4">
        <v>6449152.49</v>
      </c>
      <c r="K138" s="4"/>
      <c r="L138" s="4">
        <v>6139715.02</v>
      </c>
    </row>
    <row r="139" spans="2:12" ht="25.5" customHeight="1">
      <c r="B139" s="3" t="s">
        <v>16</v>
      </c>
      <c r="C139" s="4"/>
      <c r="F139" s="4"/>
      <c r="G139" s="4"/>
      <c r="H139" s="4"/>
      <c r="I139" s="4"/>
      <c r="J139" s="4"/>
      <c r="K139" s="4"/>
      <c r="L139" s="4"/>
    </row>
    <row r="140" spans="2:12" ht="25.5" customHeight="1">
      <c r="B140" s="3" t="s">
        <v>21</v>
      </c>
      <c r="C140" s="4"/>
      <c r="F140" s="4">
        <v>0</v>
      </c>
      <c r="G140" s="4"/>
      <c r="H140" s="4">
        <v>294280.14</v>
      </c>
      <c r="I140" s="4"/>
      <c r="J140" s="4">
        <v>845207.08</v>
      </c>
      <c r="K140" s="4"/>
      <c r="L140" s="4">
        <v>294280.14</v>
      </c>
    </row>
    <row r="141" spans="1:12" ht="25.5" customHeight="1">
      <c r="A141" s="4"/>
      <c r="B141" s="4"/>
      <c r="C141" s="3" t="s">
        <v>371</v>
      </c>
      <c r="F141" s="13">
        <f>SUM(F135:F140)</f>
        <v>562083425.5500001</v>
      </c>
      <c r="G141" s="4"/>
      <c r="H141" s="13">
        <f>SUM(H135:H140)</f>
        <v>419370182.8</v>
      </c>
      <c r="I141" s="4"/>
      <c r="J141" s="13">
        <f>SUM(J135:J140)</f>
        <v>561168075.2800001</v>
      </c>
      <c r="K141" s="4"/>
      <c r="L141" s="13">
        <f>SUM(L135:L140)</f>
        <v>418174530.04999995</v>
      </c>
    </row>
    <row r="142" spans="2:12" ht="25.5" customHeight="1">
      <c r="B142" s="3" t="s">
        <v>186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ht="25.5" customHeight="1">
      <c r="B143" s="3" t="s">
        <v>333</v>
      </c>
      <c r="D143" s="64">
        <v>5</v>
      </c>
      <c r="E143" s="4"/>
      <c r="F143" s="4">
        <v>489168005.47</v>
      </c>
      <c r="G143" s="4"/>
      <c r="H143" s="4">
        <v>351205177.69</v>
      </c>
      <c r="I143" s="4"/>
      <c r="J143" s="4">
        <v>488948443.44</v>
      </c>
      <c r="K143" s="4"/>
      <c r="L143" s="4">
        <v>350527019.05</v>
      </c>
    </row>
    <row r="144" spans="2:12" ht="25.5" customHeight="1">
      <c r="B144" s="3" t="s">
        <v>22</v>
      </c>
      <c r="D144" s="4"/>
      <c r="E144" s="4"/>
      <c r="F144" s="4">
        <v>31211269.07</v>
      </c>
      <c r="G144" s="4"/>
      <c r="H144" s="4">
        <v>31654267.95</v>
      </c>
      <c r="I144" s="4"/>
      <c r="J144" s="4">
        <v>31111481.5</v>
      </c>
      <c r="K144" s="4"/>
      <c r="L144" s="4">
        <v>31037939.49</v>
      </c>
    </row>
    <row r="145" spans="2:12" ht="25.5" customHeight="1">
      <c r="B145" s="3" t="s">
        <v>372</v>
      </c>
      <c r="C145" s="4"/>
      <c r="F145" s="4"/>
      <c r="G145" s="4"/>
      <c r="H145" s="4"/>
      <c r="I145" s="4"/>
      <c r="J145" s="4"/>
      <c r="K145" s="4"/>
      <c r="L145" s="4"/>
    </row>
    <row r="146" spans="2:12" ht="25.5" customHeight="1">
      <c r="B146" s="3" t="s">
        <v>21</v>
      </c>
      <c r="C146" s="4"/>
      <c r="F146" s="4">
        <v>0</v>
      </c>
      <c r="G146" s="4"/>
      <c r="H146" s="4">
        <v>237594.4</v>
      </c>
      <c r="I146" s="4"/>
      <c r="J146" s="4">
        <v>0</v>
      </c>
      <c r="K146" s="4"/>
      <c r="L146" s="4">
        <v>348790.09</v>
      </c>
    </row>
    <row r="147" spans="1:12" ht="25.5" customHeight="1">
      <c r="A147" s="4"/>
      <c r="C147" s="4"/>
      <c r="D147" s="3" t="s">
        <v>193</v>
      </c>
      <c r="E147" s="3"/>
      <c r="F147" s="13">
        <f>SUM(F143:F146)</f>
        <v>520379274.54</v>
      </c>
      <c r="G147" s="4"/>
      <c r="H147" s="13">
        <f>SUM(H143:H146)</f>
        <v>383097040.03999996</v>
      </c>
      <c r="I147" s="4"/>
      <c r="J147" s="13">
        <f>SUM(J143:J146)</f>
        <v>520059924.94</v>
      </c>
      <c r="K147" s="4"/>
      <c r="L147" s="13">
        <f>SUM(L143:L146)</f>
        <v>381913748.63</v>
      </c>
    </row>
    <row r="148" spans="2:12" ht="25.5" customHeight="1">
      <c r="B148" s="3" t="s">
        <v>244</v>
      </c>
      <c r="C148" s="4"/>
      <c r="D148" s="4"/>
      <c r="E148" s="4"/>
      <c r="F148" s="4">
        <f>+F141-F147</f>
        <v>41704151.01000005</v>
      </c>
      <c r="G148" s="4"/>
      <c r="H148" s="4">
        <f>+H141-H147</f>
        <v>36273142.76000005</v>
      </c>
      <c r="I148" s="4"/>
      <c r="J148" s="4">
        <f>+J141-J147</f>
        <v>41108150.34000009</v>
      </c>
      <c r="K148" s="4"/>
      <c r="L148" s="4">
        <f>+L141-L147</f>
        <v>36260781.41999996</v>
      </c>
    </row>
    <row r="149" spans="2:12" ht="25.5" customHeight="1">
      <c r="B149" s="3" t="s">
        <v>192</v>
      </c>
      <c r="C149" s="4"/>
      <c r="D149" s="4"/>
      <c r="E149" s="4"/>
      <c r="F149" s="16">
        <v>-8676337.91</v>
      </c>
      <c r="G149" s="4"/>
      <c r="H149" s="16">
        <v>-8520947.62</v>
      </c>
      <c r="I149" s="4"/>
      <c r="J149" s="16">
        <v>-8395700.47</v>
      </c>
      <c r="K149" s="4"/>
      <c r="L149" s="16">
        <v>-8508586.28</v>
      </c>
    </row>
    <row r="150" spans="2:12" ht="25.5" customHeight="1">
      <c r="B150" s="3" t="s">
        <v>23</v>
      </c>
      <c r="C150" s="4"/>
      <c r="D150" s="4"/>
      <c r="E150" s="4"/>
      <c r="F150" s="16">
        <v>-315363.23</v>
      </c>
      <c r="G150" s="16"/>
      <c r="H150" s="16">
        <v>0</v>
      </c>
      <c r="I150" s="16"/>
      <c r="J150" s="11">
        <v>0</v>
      </c>
      <c r="K150" s="4"/>
      <c r="L150" s="11">
        <v>0</v>
      </c>
    </row>
    <row r="151" spans="2:12" ht="25.5" customHeight="1" thickBot="1">
      <c r="B151" s="3" t="s">
        <v>245</v>
      </c>
      <c r="C151" s="4"/>
      <c r="D151" s="4"/>
      <c r="E151" s="4"/>
      <c r="F151" s="12">
        <f>SUM(F148:F150)</f>
        <v>32712449.87000005</v>
      </c>
      <c r="G151" s="4"/>
      <c r="H151" s="12">
        <f>SUM(H148:H150)</f>
        <v>27752195.140000053</v>
      </c>
      <c r="I151" s="4"/>
      <c r="J151" s="12">
        <f>SUM(J148:J150)</f>
        <v>32712449.870000094</v>
      </c>
      <c r="K151" s="4"/>
      <c r="L151" s="12">
        <f>SUM(L148:L150)</f>
        <v>27752195.139999956</v>
      </c>
    </row>
    <row r="152" spans="1:12" ht="25.5" customHeight="1" thickTop="1">
      <c r="A152" s="4"/>
      <c r="B152" s="3" t="s">
        <v>179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25.5" customHeight="1">
      <c r="A153" s="4"/>
      <c r="B153" s="3"/>
      <c r="C153" s="3" t="s">
        <v>245</v>
      </c>
      <c r="D153" s="4"/>
      <c r="E153" s="4"/>
      <c r="F153" s="5">
        <f>F151/1200000</f>
        <v>27.260374891666707</v>
      </c>
      <c r="G153" s="4"/>
      <c r="H153" s="5">
        <f>H151/1200000</f>
        <v>23.12682928333338</v>
      </c>
      <c r="I153" s="4"/>
      <c r="J153" s="5">
        <f>J151/1200000</f>
        <v>27.260374891666746</v>
      </c>
      <c r="K153" s="4"/>
      <c r="L153" s="5">
        <f>L151/1200000</f>
        <v>23.126829283333297</v>
      </c>
    </row>
    <row r="154" spans="1:12" ht="25.5" customHeight="1">
      <c r="A154" s="4"/>
      <c r="B154" s="4"/>
      <c r="C154" s="4"/>
      <c r="D154" s="4"/>
      <c r="E154" s="4"/>
      <c r="F154" s="4"/>
      <c r="G154" s="4"/>
      <c r="H154" s="4"/>
      <c r="I154" s="4"/>
      <c r="J154" s="16"/>
      <c r="K154" s="4"/>
      <c r="L154" s="17"/>
    </row>
    <row r="155" spans="1:12" ht="25.5" customHeight="1">
      <c r="A155" s="4"/>
      <c r="C155" s="4"/>
      <c r="D155" s="4"/>
      <c r="E155" s="4"/>
      <c r="F155" s="4"/>
      <c r="G155" s="4"/>
      <c r="H155" s="4"/>
      <c r="I155" s="4"/>
      <c r="J155" s="16"/>
      <c r="K155" s="4"/>
      <c r="L155" s="17"/>
    </row>
    <row r="156" spans="1:12" ht="25.5" customHeight="1">
      <c r="A156" s="4"/>
      <c r="B156" s="3" t="s">
        <v>24</v>
      </c>
      <c r="C156" s="4"/>
      <c r="D156" s="4"/>
      <c r="E156" s="4"/>
      <c r="F156" s="4"/>
      <c r="G156" s="4"/>
      <c r="H156" s="4"/>
      <c r="I156" s="4"/>
      <c r="J156" s="4"/>
      <c r="K156" s="4"/>
      <c r="L156" s="5"/>
    </row>
    <row r="157" spans="3:12" ht="25.5" customHeight="1">
      <c r="C157" s="4"/>
      <c r="D157" s="4"/>
      <c r="E157" s="4"/>
      <c r="F157" s="4"/>
      <c r="G157" s="4"/>
      <c r="H157" s="4"/>
      <c r="I157" s="4"/>
      <c r="J157" s="4"/>
      <c r="K157" s="4"/>
      <c r="L157" s="5"/>
    </row>
    <row r="158" spans="3:12" ht="25.5" customHeight="1">
      <c r="C158" s="4"/>
      <c r="D158" s="4"/>
      <c r="E158" s="4"/>
      <c r="F158" s="4"/>
      <c r="G158" s="4"/>
      <c r="H158" s="4"/>
      <c r="I158" s="4"/>
      <c r="J158" s="4"/>
      <c r="K158" s="4"/>
      <c r="L158" s="5"/>
    </row>
    <row r="159" spans="1:12" ht="27.75" customHeight="1">
      <c r="A159" s="4"/>
      <c r="B159" s="76" t="s">
        <v>66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</row>
    <row r="160" spans="1:12" ht="27.75" customHeight="1">
      <c r="A160" s="4"/>
      <c r="B160" s="76" t="s">
        <v>57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</row>
    <row r="161" spans="1:12" ht="27.75" customHeight="1">
      <c r="A161" s="4"/>
      <c r="B161" s="76" t="s">
        <v>243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</row>
    <row r="162" spans="1:12" ht="27.75" customHeight="1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27.75" customHeight="1">
      <c r="A163" s="4"/>
      <c r="B163" s="4"/>
      <c r="C163" s="4"/>
      <c r="E163" s="4"/>
      <c r="F163" s="73" t="s">
        <v>301</v>
      </c>
      <c r="G163" s="73"/>
      <c r="H163" s="73"/>
      <c r="I163" s="4"/>
      <c r="J163" s="73" t="s">
        <v>300</v>
      </c>
      <c r="K163" s="73"/>
      <c r="L163" s="73"/>
    </row>
    <row r="164" spans="2:12" ht="27.75" customHeight="1">
      <c r="B164" s="3"/>
      <c r="C164" s="4"/>
      <c r="D164" s="4"/>
      <c r="E164" s="4"/>
      <c r="F164" s="36" t="s">
        <v>303</v>
      </c>
      <c r="G164" s="7"/>
      <c r="H164" s="9"/>
      <c r="I164" s="4"/>
      <c r="J164" s="36" t="s">
        <v>302</v>
      </c>
      <c r="K164" s="7"/>
      <c r="L164" s="9"/>
    </row>
    <row r="165" spans="1:12" ht="27.75" customHeight="1">
      <c r="A165" s="4"/>
      <c r="B165" s="3" t="s">
        <v>58</v>
      </c>
      <c r="C165" s="4"/>
      <c r="D165" s="4"/>
      <c r="E165" s="4"/>
      <c r="F165" s="4"/>
      <c r="G165" s="5"/>
      <c r="I165" s="4"/>
      <c r="J165" s="4"/>
      <c r="K165" s="4"/>
      <c r="L165" s="4"/>
    </row>
    <row r="166" spans="1:12" ht="27.75" customHeight="1">
      <c r="A166" s="4"/>
      <c r="B166" s="3" t="s">
        <v>61</v>
      </c>
      <c r="C166" s="4"/>
      <c r="D166" s="4"/>
      <c r="E166" s="4"/>
      <c r="F166" s="4">
        <f>+งบแสดงฯ!G13</f>
        <v>32712449.87000005</v>
      </c>
      <c r="G166" s="4"/>
      <c r="H166" s="4">
        <f>+งบแสดงฯ!G11</f>
        <v>27752195.140000053</v>
      </c>
      <c r="I166" s="4">
        <f>+I121</f>
        <v>0</v>
      </c>
      <c r="J166" s="4">
        <f>+งบแสดงฯ!G13</f>
        <v>32712449.87000005</v>
      </c>
      <c r="K166" s="4"/>
      <c r="L166" s="4">
        <f>+งบแสดงฯ!G11</f>
        <v>27752195.140000053</v>
      </c>
    </row>
    <row r="167" spans="1:12" ht="27.75" customHeight="1">
      <c r="A167" s="4"/>
      <c r="B167" s="3" t="s">
        <v>355</v>
      </c>
      <c r="C167" s="4"/>
      <c r="D167" s="4"/>
      <c r="E167" s="4"/>
      <c r="F167" s="4"/>
      <c r="G167" s="4"/>
      <c r="I167" s="4"/>
      <c r="J167" s="4"/>
      <c r="K167" s="4"/>
      <c r="L167" s="4"/>
    </row>
    <row r="168" spans="1:12" ht="27.75" customHeight="1">
      <c r="A168" s="4"/>
      <c r="B168" s="3" t="s">
        <v>62</v>
      </c>
      <c r="C168" s="4"/>
      <c r="D168" s="4"/>
      <c r="E168" s="4"/>
      <c r="F168" s="16"/>
      <c r="G168" s="17"/>
      <c r="H168" s="23"/>
      <c r="I168" s="16"/>
      <c r="J168" s="4"/>
      <c r="K168" s="4"/>
      <c r="L168" s="4"/>
    </row>
    <row r="169" spans="1:12" ht="27.75" customHeight="1">
      <c r="A169" s="4"/>
      <c r="B169" s="4" t="s">
        <v>63</v>
      </c>
      <c r="D169" s="4"/>
      <c r="E169" s="4"/>
      <c r="F169" s="4">
        <v>16119898.94</v>
      </c>
      <c r="G169" s="17"/>
      <c r="H169" s="4">
        <v>23297479.4</v>
      </c>
      <c r="I169" s="16"/>
      <c r="J169" s="4">
        <v>16119898.94</v>
      </c>
      <c r="K169" s="4"/>
      <c r="L169" s="4">
        <v>23297479.4</v>
      </c>
    </row>
    <row r="170" spans="1:12" ht="27.75" customHeight="1">
      <c r="A170" s="4"/>
      <c r="B170" s="4" t="s">
        <v>64</v>
      </c>
      <c r="D170" s="4"/>
      <c r="E170" s="4"/>
      <c r="F170" s="4">
        <v>-17166582.96</v>
      </c>
      <c r="G170" s="17"/>
      <c r="H170" s="4">
        <v>-1750000</v>
      </c>
      <c r="I170" s="16"/>
      <c r="J170" s="4">
        <v>-17166582.96</v>
      </c>
      <c r="K170" s="4"/>
      <c r="L170" s="4">
        <v>-1750000</v>
      </c>
    </row>
    <row r="171" spans="1:12" ht="27.75" customHeight="1">
      <c r="A171" s="4"/>
      <c r="B171" s="4" t="s">
        <v>356</v>
      </c>
      <c r="D171" s="4"/>
      <c r="E171" s="4"/>
      <c r="G171" s="17"/>
      <c r="I171" s="16"/>
      <c r="K171" s="4"/>
      <c r="L171" s="6"/>
    </row>
    <row r="172" spans="1:12" ht="27.75" customHeight="1">
      <c r="A172" s="4"/>
      <c r="B172" s="6" t="s">
        <v>68</v>
      </c>
      <c r="D172" s="4"/>
      <c r="E172" s="4"/>
      <c r="F172" s="4">
        <v>-18915259.99</v>
      </c>
      <c r="G172" s="17"/>
      <c r="H172" s="4">
        <v>-33738288.11</v>
      </c>
      <c r="I172" s="16"/>
      <c r="J172" s="4">
        <v>-18915259.99</v>
      </c>
      <c r="K172" s="4"/>
      <c r="L172" s="4">
        <v>-33738288.11</v>
      </c>
    </row>
    <row r="173" spans="1:12" ht="27.75" customHeight="1">
      <c r="A173" s="4"/>
      <c r="B173" s="4" t="s">
        <v>65</v>
      </c>
      <c r="D173" s="4"/>
      <c r="E173" s="4"/>
      <c r="F173" s="4">
        <v>0</v>
      </c>
      <c r="G173" s="17"/>
      <c r="H173" s="4">
        <v>72517.51</v>
      </c>
      <c r="I173" s="16"/>
      <c r="J173" s="4">
        <v>0</v>
      </c>
      <c r="K173" s="4"/>
      <c r="L173" s="4">
        <v>72517.51</v>
      </c>
    </row>
    <row r="174" spans="1:12" ht="27.75" customHeight="1">
      <c r="A174" s="4"/>
      <c r="B174" s="4" t="s">
        <v>69</v>
      </c>
      <c r="D174" s="4"/>
      <c r="E174" s="4"/>
      <c r="F174" s="4"/>
      <c r="G174" s="17"/>
      <c r="H174" s="4"/>
      <c r="I174" s="16"/>
      <c r="J174" s="4"/>
      <c r="K174" s="4"/>
      <c r="L174" s="4"/>
    </row>
    <row r="175" spans="1:12" ht="27.75" customHeight="1">
      <c r="A175" s="4"/>
      <c r="B175" s="4" t="s">
        <v>70</v>
      </c>
      <c r="D175" s="4"/>
      <c r="E175" s="4"/>
      <c r="F175" s="4">
        <v>0</v>
      </c>
      <c r="G175" s="17"/>
      <c r="H175" s="4">
        <v>5522.42</v>
      </c>
      <c r="I175" s="16"/>
      <c r="J175" s="4">
        <v>-845207.08</v>
      </c>
      <c r="K175" s="4"/>
      <c r="L175" s="4">
        <v>116718.11</v>
      </c>
    </row>
    <row r="176" spans="1:12" ht="27.75" customHeight="1">
      <c r="A176" s="4"/>
      <c r="B176" s="4" t="s">
        <v>358</v>
      </c>
      <c r="D176" s="4"/>
      <c r="E176" s="4"/>
      <c r="F176" s="4"/>
      <c r="G176" s="17"/>
      <c r="H176" s="4"/>
      <c r="I176" s="16"/>
      <c r="J176" s="4"/>
      <c r="K176" s="4"/>
      <c r="L176" s="4"/>
    </row>
    <row r="177" spans="1:12" ht="27.75" customHeight="1">
      <c r="A177" s="4"/>
      <c r="B177" s="4" t="s">
        <v>357</v>
      </c>
      <c r="D177" s="4"/>
      <c r="E177" s="4"/>
      <c r="F177" s="4">
        <v>0</v>
      </c>
      <c r="G177" s="17"/>
      <c r="H177" s="4">
        <v>-62208.16</v>
      </c>
      <c r="I177" s="16"/>
      <c r="J177" s="4">
        <v>0</v>
      </c>
      <c r="K177" s="4"/>
      <c r="L177" s="4">
        <v>-62208.16</v>
      </c>
    </row>
    <row r="178" spans="1:12" ht="27.75" customHeight="1">
      <c r="A178" s="4"/>
      <c r="B178" s="3" t="s">
        <v>71</v>
      </c>
      <c r="C178" s="4"/>
      <c r="D178" s="4"/>
      <c r="E178" s="4"/>
      <c r="F178" s="4"/>
      <c r="G178" s="17"/>
      <c r="H178" s="4"/>
      <c r="I178" s="16"/>
      <c r="J178" s="4"/>
      <c r="K178" s="4"/>
      <c r="L178" s="4"/>
    </row>
    <row r="179" spans="1:12" ht="27.75" customHeight="1">
      <c r="A179" s="4"/>
      <c r="B179" s="3" t="s">
        <v>72</v>
      </c>
      <c r="C179" s="4"/>
      <c r="D179" s="4"/>
      <c r="E179" s="4"/>
      <c r="F179" s="4"/>
      <c r="G179" s="17"/>
      <c r="H179" s="4"/>
      <c r="I179" s="16"/>
      <c r="J179" s="4"/>
      <c r="K179" s="4"/>
      <c r="L179" s="4"/>
    </row>
    <row r="180" spans="1:12" ht="27.75" customHeight="1">
      <c r="A180" s="4"/>
      <c r="B180" s="4" t="s">
        <v>67</v>
      </c>
      <c r="D180" s="4"/>
      <c r="E180" s="4"/>
      <c r="F180" s="6">
        <v>-59590000.32</v>
      </c>
      <c r="G180" s="17"/>
      <c r="H180" s="4">
        <v>-27068176.54</v>
      </c>
      <c r="I180" s="16"/>
      <c r="J180" s="4">
        <v>-56328600.79</v>
      </c>
      <c r="K180" s="4"/>
      <c r="L180" s="4">
        <v>-24590783.47</v>
      </c>
    </row>
    <row r="181" spans="1:12" ht="27.75" customHeight="1">
      <c r="A181" s="4"/>
      <c r="B181" s="4" t="s">
        <v>230</v>
      </c>
      <c r="D181" s="4"/>
      <c r="E181" s="4"/>
      <c r="F181" s="4">
        <v>1302768.9</v>
      </c>
      <c r="G181" s="17"/>
      <c r="H181" s="4">
        <v>-7026037.62</v>
      </c>
      <c r="I181" s="16"/>
      <c r="J181" s="4">
        <v>1302768.9</v>
      </c>
      <c r="K181" s="4"/>
      <c r="L181" s="4">
        <v>-7026037.62</v>
      </c>
    </row>
    <row r="182" spans="1:12" ht="27.75" customHeight="1">
      <c r="A182" s="4"/>
      <c r="B182" s="4" t="s">
        <v>231</v>
      </c>
      <c r="D182" s="4"/>
      <c r="E182" s="4"/>
      <c r="F182" s="4">
        <v>138483.46</v>
      </c>
      <c r="G182" s="17"/>
      <c r="H182" s="4">
        <v>-3786630.32</v>
      </c>
      <c r="I182" s="16"/>
      <c r="J182" s="4">
        <v>796327.91</v>
      </c>
      <c r="K182" s="4"/>
      <c r="L182" s="4">
        <v>-3808181</v>
      </c>
    </row>
    <row r="183" spans="1:12" ht="27.75" customHeight="1">
      <c r="A183" s="4" t="s">
        <v>315</v>
      </c>
      <c r="B183" s="4" t="s">
        <v>431</v>
      </c>
      <c r="D183" s="4"/>
      <c r="E183" s="4"/>
      <c r="F183" s="4">
        <v>-11963849.72</v>
      </c>
      <c r="G183" s="17"/>
      <c r="H183" s="4">
        <v>-7939280.19</v>
      </c>
      <c r="I183" s="16"/>
      <c r="J183" s="4">
        <v>-11873515.12</v>
      </c>
      <c r="K183" s="4"/>
      <c r="L183" s="4">
        <v>-7682355.07</v>
      </c>
    </row>
    <row r="184" spans="1:12" ht="27.75" customHeight="1">
      <c r="A184" s="4"/>
      <c r="B184" s="4" t="s">
        <v>232</v>
      </c>
      <c r="D184" s="4"/>
      <c r="E184" s="4"/>
      <c r="F184" s="4">
        <v>5072766.67</v>
      </c>
      <c r="G184" s="17"/>
      <c r="H184" s="4">
        <v>5627439.89</v>
      </c>
      <c r="I184" s="16"/>
      <c r="J184" s="4">
        <v>5072766.67</v>
      </c>
      <c r="K184" s="4"/>
      <c r="L184" s="4">
        <v>5627439.89</v>
      </c>
    </row>
    <row r="185" spans="1:12" ht="27.75" customHeight="1">
      <c r="A185" s="4"/>
      <c r="B185" s="4" t="s">
        <v>227</v>
      </c>
      <c r="D185" s="4"/>
      <c r="E185" s="4"/>
      <c r="F185" s="4">
        <v>-754639.22</v>
      </c>
      <c r="G185" s="17"/>
      <c r="H185" s="4">
        <v>-314443.87</v>
      </c>
      <c r="I185" s="16"/>
      <c r="J185" s="4">
        <v>-694639.22</v>
      </c>
      <c r="K185" s="4"/>
      <c r="L185" s="4">
        <v>-279732.21</v>
      </c>
    </row>
    <row r="186" spans="1:12" ht="27.75" customHeight="1">
      <c r="A186" s="4"/>
      <c r="B186" s="4"/>
      <c r="D186" s="4"/>
      <c r="E186" s="4"/>
      <c r="F186" s="4"/>
      <c r="G186" s="17"/>
      <c r="H186" s="4"/>
      <c r="I186" s="16"/>
      <c r="J186" s="4"/>
      <c r="K186" s="4"/>
      <c r="L186" s="4"/>
    </row>
    <row r="187" spans="1:12" ht="25.5" customHeight="1">
      <c r="A187" s="75" t="s">
        <v>98</v>
      </c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</row>
    <row r="188" spans="1:12" ht="25.5" customHeight="1">
      <c r="A188" s="4"/>
      <c r="B188" s="4"/>
      <c r="D188" s="4"/>
      <c r="E188" s="4"/>
      <c r="F188" s="4"/>
      <c r="G188" s="4"/>
      <c r="H188" s="4"/>
      <c r="I188" s="16"/>
      <c r="J188" s="4"/>
      <c r="K188" s="17"/>
      <c r="L188" s="4"/>
    </row>
    <row r="189" spans="1:12" ht="25.5" customHeight="1">
      <c r="A189" s="4"/>
      <c r="B189" s="4"/>
      <c r="C189" s="4"/>
      <c r="D189" s="4"/>
      <c r="E189" s="4"/>
      <c r="F189" s="73" t="s">
        <v>301</v>
      </c>
      <c r="G189" s="73"/>
      <c r="H189" s="73"/>
      <c r="I189" s="4"/>
      <c r="J189" s="73" t="s">
        <v>300</v>
      </c>
      <c r="K189" s="73"/>
      <c r="L189" s="73"/>
    </row>
    <row r="190" spans="2:12" ht="25.5" customHeight="1">
      <c r="B190" s="3"/>
      <c r="C190" s="4"/>
      <c r="D190" s="4"/>
      <c r="E190" s="4"/>
      <c r="F190" s="36" t="s">
        <v>303</v>
      </c>
      <c r="G190" s="7"/>
      <c r="H190" s="9"/>
      <c r="I190" s="4"/>
      <c r="J190" s="36" t="s">
        <v>302</v>
      </c>
      <c r="K190" s="7"/>
      <c r="L190" s="9"/>
    </row>
    <row r="191" spans="1:12" ht="25.5" customHeight="1">
      <c r="A191" s="4"/>
      <c r="B191" s="3" t="s">
        <v>71</v>
      </c>
      <c r="C191" s="4"/>
      <c r="D191" s="4"/>
      <c r="E191" s="4"/>
      <c r="F191" s="4"/>
      <c r="G191" s="17"/>
      <c r="H191" s="4"/>
      <c r="I191" s="16"/>
      <c r="J191" s="4"/>
      <c r="K191" s="4"/>
      <c r="L191" s="4"/>
    </row>
    <row r="192" spans="1:12" ht="25.5" customHeight="1">
      <c r="A192" s="4"/>
      <c r="B192" s="3" t="s">
        <v>442</v>
      </c>
      <c r="C192" s="4"/>
      <c r="D192" s="4"/>
      <c r="E192" s="4"/>
      <c r="F192" s="4"/>
      <c r="G192" s="17"/>
      <c r="H192" s="4"/>
      <c r="I192" s="16"/>
      <c r="J192" s="4"/>
      <c r="K192" s="4"/>
      <c r="L192" s="4"/>
    </row>
    <row r="193" spans="1:12" ht="25.5" customHeight="1">
      <c r="A193" s="4"/>
      <c r="B193" s="4" t="s">
        <v>233</v>
      </c>
      <c r="D193" s="4"/>
      <c r="E193" s="4"/>
      <c r="F193" s="4">
        <v>-15095518.31</v>
      </c>
      <c r="G193" s="17"/>
      <c r="H193" s="4">
        <v>24853881.88</v>
      </c>
      <c r="I193" s="16"/>
      <c r="J193" s="4">
        <v>-14742777.83</v>
      </c>
      <c r="K193" s="4"/>
      <c r="L193" s="4">
        <v>24501141.4</v>
      </c>
    </row>
    <row r="194" spans="1:12" ht="25.5" customHeight="1">
      <c r="A194" s="4"/>
      <c r="B194" s="4" t="s">
        <v>138</v>
      </c>
      <c r="D194" s="4"/>
      <c r="E194" s="4"/>
      <c r="F194" s="4">
        <v>-975637.96</v>
      </c>
      <c r="G194" s="17"/>
      <c r="H194" s="4">
        <v>94567.02</v>
      </c>
      <c r="I194" s="16"/>
      <c r="J194" s="4">
        <v>3712075.03</v>
      </c>
      <c r="K194" s="4"/>
      <c r="L194" s="4">
        <v>-9853569.51</v>
      </c>
    </row>
    <row r="195" spans="1:12" ht="25.5" customHeight="1">
      <c r="A195" s="4"/>
      <c r="B195" s="4" t="s">
        <v>234</v>
      </c>
      <c r="D195" s="4"/>
      <c r="E195" s="4"/>
      <c r="F195" s="4">
        <v>17840606.05</v>
      </c>
      <c r="G195" s="17"/>
      <c r="H195" s="4">
        <v>10459555.33</v>
      </c>
      <c r="I195" s="16"/>
      <c r="J195" s="4">
        <v>16311450.91</v>
      </c>
      <c r="K195" s="4"/>
      <c r="L195" s="4">
        <v>10445096.97</v>
      </c>
    </row>
    <row r="196" spans="1:12" ht="25.5" customHeight="1">
      <c r="A196" s="4"/>
      <c r="B196" s="4" t="s">
        <v>235</v>
      </c>
      <c r="D196" s="4"/>
      <c r="E196" s="4"/>
      <c r="F196" s="4">
        <v>3830980.63</v>
      </c>
      <c r="G196" s="17"/>
      <c r="H196" s="4">
        <v>1668455.4</v>
      </c>
      <c r="I196" s="16"/>
      <c r="J196" s="4">
        <v>3689987.21</v>
      </c>
      <c r="K196" s="4"/>
      <c r="L196" s="4">
        <v>1156652.34</v>
      </c>
    </row>
    <row r="197" spans="1:12" ht="25.5" customHeight="1">
      <c r="A197" s="4"/>
      <c r="B197" s="3" t="s">
        <v>73</v>
      </c>
      <c r="C197" s="4"/>
      <c r="D197" s="4"/>
      <c r="E197" s="4"/>
      <c r="F197" s="31"/>
      <c r="G197" s="16"/>
      <c r="H197" s="31"/>
      <c r="I197" s="16"/>
      <c r="J197" s="31"/>
      <c r="K197" s="4"/>
      <c r="L197" s="31"/>
    </row>
    <row r="198" spans="1:12" ht="25.5" customHeight="1">
      <c r="A198" s="4"/>
      <c r="B198" s="3" t="s">
        <v>74</v>
      </c>
      <c r="C198" s="4"/>
      <c r="D198" s="4"/>
      <c r="E198" s="4"/>
      <c r="F198" s="11">
        <f>SUM(F166:F185)+F193+F194+F195+F196</f>
        <v>-47443533.95999994</v>
      </c>
      <c r="G198" s="17"/>
      <c r="H198" s="11">
        <f>SUM(H166:H185)+H193+H194+H195+H196</f>
        <v>12146549.180000048</v>
      </c>
      <c r="I198" s="16"/>
      <c r="J198" s="11">
        <f>SUM(J166:J185)+J193+J194+J195+J196</f>
        <v>-40848857.549999945</v>
      </c>
      <c r="K198" s="4"/>
      <c r="L198" s="11">
        <f>SUM(L166:L185)+L193+L194+L195+L196</f>
        <v>4178085.6100000516</v>
      </c>
    </row>
    <row r="199" spans="1:12" ht="25.5" customHeight="1">
      <c r="A199" s="4"/>
      <c r="B199" s="3" t="s">
        <v>59</v>
      </c>
      <c r="C199" s="4"/>
      <c r="D199" s="4"/>
      <c r="E199" s="4"/>
      <c r="F199" s="4"/>
      <c r="G199" s="5"/>
      <c r="I199" s="4"/>
      <c r="J199" s="4"/>
      <c r="K199" s="4"/>
      <c r="L199" s="4"/>
    </row>
    <row r="200" spans="1:12" ht="25.5" customHeight="1">
      <c r="A200" s="4"/>
      <c r="B200" s="4" t="s">
        <v>75</v>
      </c>
      <c r="D200" s="4"/>
      <c r="E200" s="4"/>
      <c r="F200" s="4">
        <v>-55992174.7</v>
      </c>
      <c r="G200" s="5">
        <v>-6486655.17</v>
      </c>
      <c r="H200" s="6">
        <v>-63162571.69</v>
      </c>
      <c r="I200" s="4">
        <v>-8946264.52</v>
      </c>
      <c r="J200" s="4">
        <v>-54492174.7</v>
      </c>
      <c r="K200" s="4"/>
      <c r="L200" s="4">
        <v>-63162571.69</v>
      </c>
    </row>
    <row r="201" spans="1:12" ht="25.5" customHeight="1">
      <c r="A201" s="4"/>
      <c r="B201" s="4" t="s">
        <v>78</v>
      </c>
      <c r="D201" s="4"/>
      <c r="E201" s="4"/>
      <c r="F201" s="4"/>
      <c r="G201" s="5"/>
      <c r="I201" s="4"/>
      <c r="J201" s="4"/>
      <c r="K201" s="4"/>
      <c r="L201" s="4"/>
    </row>
    <row r="202" spans="1:12" ht="25.5" customHeight="1">
      <c r="A202" s="4"/>
      <c r="B202" s="6" t="s">
        <v>79</v>
      </c>
      <c r="D202" s="4"/>
      <c r="E202" s="4"/>
      <c r="F202" s="4">
        <v>51680837.81</v>
      </c>
      <c r="G202" s="5">
        <v>4276776.01</v>
      </c>
      <c r="H202" s="6">
        <v>41874134.18</v>
      </c>
      <c r="I202" s="4">
        <v>13308150.74</v>
      </c>
      <c r="J202" s="4">
        <v>51680837.81</v>
      </c>
      <c r="K202" s="4"/>
      <c r="L202" s="4">
        <v>41874134.18</v>
      </c>
    </row>
    <row r="203" spans="1:12" ht="25.5" customHeight="1">
      <c r="A203" s="4"/>
      <c r="B203" s="4" t="s">
        <v>80</v>
      </c>
      <c r="D203" s="4"/>
      <c r="E203" s="4"/>
      <c r="F203" s="4"/>
      <c r="G203" s="5"/>
      <c r="I203" s="4"/>
      <c r="J203" s="4"/>
      <c r="K203" s="4"/>
      <c r="L203" s="4"/>
    </row>
    <row r="204" spans="1:12" ht="25.5" customHeight="1">
      <c r="A204" s="4"/>
      <c r="B204" s="6" t="s">
        <v>81</v>
      </c>
      <c r="D204" s="4"/>
      <c r="E204" s="4"/>
      <c r="F204" s="4">
        <v>7544909.19</v>
      </c>
      <c r="G204" s="5">
        <v>-2500000</v>
      </c>
      <c r="H204" s="6">
        <v>-7586900.89</v>
      </c>
      <c r="I204" s="4">
        <v>-1300000</v>
      </c>
      <c r="J204" s="4">
        <v>7544909.19</v>
      </c>
      <c r="K204" s="4"/>
      <c r="L204" s="4">
        <v>-8536900.89</v>
      </c>
    </row>
    <row r="205" spans="1:12" ht="25.5" customHeight="1">
      <c r="A205" s="4"/>
      <c r="B205" s="4" t="s">
        <v>82</v>
      </c>
      <c r="D205" s="4"/>
      <c r="E205" s="4"/>
      <c r="F205" s="4"/>
      <c r="G205" s="5"/>
      <c r="I205" s="4"/>
      <c r="J205" s="4"/>
      <c r="K205" s="4"/>
      <c r="L205" s="4"/>
    </row>
    <row r="206" spans="1:12" ht="25.5" customHeight="1">
      <c r="A206" s="4"/>
      <c r="B206" s="6" t="s">
        <v>83</v>
      </c>
      <c r="D206" s="4"/>
      <c r="E206" s="4"/>
      <c r="F206" s="4">
        <v>23775000</v>
      </c>
      <c r="G206" s="5">
        <v>0</v>
      </c>
      <c r="H206" s="6">
        <v>0</v>
      </c>
      <c r="I206" s="4">
        <v>-270000</v>
      </c>
      <c r="J206" s="4">
        <v>23775000</v>
      </c>
      <c r="K206" s="4"/>
      <c r="L206" s="4">
        <v>0</v>
      </c>
    </row>
    <row r="207" spans="1:12" ht="25.5" customHeight="1">
      <c r="A207" s="4"/>
      <c r="B207" s="4" t="s">
        <v>84</v>
      </c>
      <c r="D207" s="4"/>
      <c r="E207" s="4"/>
      <c r="F207" s="4"/>
      <c r="G207" s="5"/>
      <c r="I207" s="4"/>
      <c r="J207" s="4"/>
      <c r="K207" s="4"/>
      <c r="L207" s="4"/>
    </row>
    <row r="208" spans="1:12" ht="25.5" customHeight="1">
      <c r="A208" s="4"/>
      <c r="B208" s="6" t="s">
        <v>85</v>
      </c>
      <c r="D208" s="4"/>
      <c r="E208" s="4"/>
      <c r="F208" s="4">
        <v>0</v>
      </c>
      <c r="G208" s="5"/>
      <c r="H208" s="6">
        <v>2540741.95</v>
      </c>
      <c r="I208" s="4"/>
      <c r="J208" s="4">
        <v>0</v>
      </c>
      <c r="K208" s="4"/>
      <c r="L208" s="4">
        <v>3543021.82</v>
      </c>
    </row>
    <row r="209" spans="1:12" ht="25.5" customHeight="1">
      <c r="A209" s="4"/>
      <c r="B209" s="4" t="s">
        <v>76</v>
      </c>
      <c r="D209" s="4"/>
      <c r="E209" s="4"/>
      <c r="F209" s="4">
        <v>0</v>
      </c>
      <c r="G209" s="5"/>
      <c r="H209" s="6">
        <v>0</v>
      </c>
      <c r="I209" s="4"/>
      <c r="J209" s="4">
        <v>0</v>
      </c>
      <c r="K209" s="4"/>
      <c r="L209" s="4">
        <v>-800000</v>
      </c>
    </row>
    <row r="210" spans="1:12" ht="25.5" customHeight="1">
      <c r="A210" s="4"/>
      <c r="B210" s="3" t="s">
        <v>73</v>
      </c>
      <c r="D210" s="4"/>
      <c r="E210" s="4"/>
      <c r="F210" s="31"/>
      <c r="G210" s="5"/>
      <c r="H210" s="31"/>
      <c r="I210" s="4"/>
      <c r="J210" s="31"/>
      <c r="K210" s="4"/>
      <c r="L210" s="31"/>
    </row>
    <row r="211" spans="1:12" ht="25.5" customHeight="1">
      <c r="A211" s="4"/>
      <c r="B211" s="6" t="s">
        <v>77</v>
      </c>
      <c r="C211" s="4"/>
      <c r="D211" s="4"/>
      <c r="E211" s="4"/>
      <c r="F211" s="11">
        <f>SUM(F200:F209)</f>
        <v>27008572.3</v>
      </c>
      <c r="G211" s="16"/>
      <c r="H211" s="11">
        <f>SUM(H200:H209)</f>
        <v>-26334596.45</v>
      </c>
      <c r="I211" s="16"/>
      <c r="J211" s="11">
        <f>SUM(J200:J209)</f>
        <v>28508572.3</v>
      </c>
      <c r="K211" s="16"/>
      <c r="L211" s="11">
        <f>SUM(L200:L209)</f>
        <v>-27082316.58</v>
      </c>
    </row>
    <row r="212" spans="1:12" ht="25.5" customHeight="1">
      <c r="A212" s="4"/>
      <c r="B212" s="3" t="s">
        <v>60</v>
      </c>
      <c r="C212" s="4"/>
      <c r="D212" s="4"/>
      <c r="E212" s="4"/>
      <c r="F212" s="16"/>
      <c r="G212" s="17"/>
      <c r="H212" s="23"/>
      <c r="I212" s="16"/>
      <c r="J212" s="4"/>
      <c r="K212" s="16"/>
      <c r="L212" s="16"/>
    </row>
    <row r="213" spans="1:12" ht="25.5" customHeight="1">
      <c r="A213" s="4"/>
      <c r="B213" s="4" t="s">
        <v>236</v>
      </c>
      <c r="D213" s="4"/>
      <c r="E213" s="4"/>
      <c r="F213" s="16"/>
      <c r="G213" s="17"/>
      <c r="H213" s="23"/>
      <c r="I213" s="16"/>
      <c r="J213" s="4"/>
      <c r="K213" s="16"/>
      <c r="L213" s="16"/>
    </row>
    <row r="214" spans="1:12" ht="25.5" customHeight="1">
      <c r="A214" s="4"/>
      <c r="B214" s="4" t="s">
        <v>88</v>
      </c>
      <c r="D214" s="4"/>
      <c r="E214" s="4"/>
      <c r="F214" s="4">
        <v>29883731.79</v>
      </c>
      <c r="G214" s="17">
        <v>2918844.34</v>
      </c>
      <c r="H214" s="4">
        <v>24105367.6</v>
      </c>
      <c r="I214" s="16">
        <v>-26666087.88</v>
      </c>
      <c r="J214" s="4">
        <v>24434893.46</v>
      </c>
      <c r="K214" s="16"/>
      <c r="L214" s="4">
        <v>24105367.6</v>
      </c>
    </row>
    <row r="215" spans="1:12" ht="25.5" customHeight="1">
      <c r="A215" s="4"/>
      <c r="B215" s="4" t="s">
        <v>89</v>
      </c>
      <c r="D215" s="4"/>
      <c r="E215" s="4"/>
      <c r="F215" s="4"/>
      <c r="G215" s="17"/>
      <c r="H215" s="4"/>
      <c r="I215" s="16"/>
      <c r="J215" s="4"/>
      <c r="K215" s="16"/>
      <c r="L215" s="4"/>
    </row>
    <row r="216" spans="1:12" ht="25.5" customHeight="1">
      <c r="A216" s="4"/>
      <c r="B216" s="6" t="s">
        <v>90</v>
      </c>
      <c r="D216" s="4"/>
      <c r="E216" s="4"/>
      <c r="F216" s="4">
        <v>-700000</v>
      </c>
      <c r="G216" s="17">
        <v>-800000</v>
      </c>
      <c r="H216" s="4">
        <v>-3500000</v>
      </c>
      <c r="I216" s="16">
        <v>-1000000</v>
      </c>
      <c r="J216" s="4">
        <v>-700000</v>
      </c>
      <c r="K216" s="16"/>
      <c r="L216" s="4">
        <v>-3500000</v>
      </c>
    </row>
    <row r="217" spans="1:12" ht="25.5" customHeight="1">
      <c r="A217" s="4"/>
      <c r="D217" s="4"/>
      <c r="E217" s="4"/>
      <c r="F217" s="4"/>
      <c r="G217" s="16"/>
      <c r="H217" s="4"/>
      <c r="I217" s="16"/>
      <c r="J217" s="4"/>
      <c r="K217" s="17"/>
      <c r="L217" s="4"/>
    </row>
    <row r="218" spans="1:12" ht="25.5" customHeight="1">
      <c r="A218" s="75" t="s">
        <v>99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</row>
    <row r="219" spans="1:12" ht="25.5" customHeight="1">
      <c r="A219" s="4"/>
      <c r="B219" s="4"/>
      <c r="D219" s="4"/>
      <c r="E219" s="4"/>
      <c r="F219" s="4"/>
      <c r="G219" s="4"/>
      <c r="H219" s="4"/>
      <c r="I219" s="16"/>
      <c r="J219" s="4"/>
      <c r="K219" s="17"/>
      <c r="L219" s="4"/>
    </row>
    <row r="220" spans="1:12" ht="25.5" customHeight="1">
      <c r="A220" s="4"/>
      <c r="B220" s="4"/>
      <c r="C220" s="4"/>
      <c r="D220" s="4"/>
      <c r="E220" s="4"/>
      <c r="F220" s="73" t="s">
        <v>301</v>
      </c>
      <c r="G220" s="73"/>
      <c r="H220" s="73"/>
      <c r="I220" s="4"/>
      <c r="J220" s="73" t="s">
        <v>300</v>
      </c>
      <c r="K220" s="73"/>
      <c r="L220" s="73"/>
    </row>
    <row r="221" spans="2:12" ht="25.5" customHeight="1">
      <c r="B221" s="3"/>
      <c r="C221" s="4"/>
      <c r="D221" s="4"/>
      <c r="E221" s="4"/>
      <c r="F221" s="36" t="s">
        <v>303</v>
      </c>
      <c r="G221" s="7"/>
      <c r="H221" s="9"/>
      <c r="I221" s="4"/>
      <c r="J221" s="36" t="s">
        <v>302</v>
      </c>
      <c r="K221" s="7"/>
      <c r="L221" s="9"/>
    </row>
    <row r="222" spans="1:12" ht="25.5" customHeight="1">
      <c r="A222" s="4"/>
      <c r="B222" s="4" t="s">
        <v>86</v>
      </c>
      <c r="D222" s="4"/>
      <c r="E222" s="4"/>
      <c r="F222" s="4">
        <v>-10523969.08</v>
      </c>
      <c r="G222" s="17">
        <v>-10035003.88</v>
      </c>
      <c r="H222" s="4">
        <v>2562829</v>
      </c>
      <c r="I222" s="16">
        <v>-8547504.81</v>
      </c>
      <c r="J222" s="4">
        <v>-10523969.08</v>
      </c>
      <c r="K222" s="16"/>
      <c r="L222" s="4">
        <v>2562829</v>
      </c>
    </row>
    <row r="223" spans="1:12" ht="25.5" customHeight="1">
      <c r="A223" s="4"/>
      <c r="B223" s="4" t="s">
        <v>87</v>
      </c>
      <c r="D223" s="4"/>
      <c r="E223" s="4"/>
      <c r="F223" s="4">
        <v>-979907.66</v>
      </c>
      <c r="G223" s="17">
        <v>-7065840.63</v>
      </c>
      <c r="H223" s="4">
        <v>-640733.18</v>
      </c>
      <c r="I223" s="16">
        <v>-14108231.84</v>
      </c>
      <c r="J223" s="4">
        <v>-979907.66</v>
      </c>
      <c r="K223" s="16"/>
      <c r="L223" s="4">
        <v>-640733.18</v>
      </c>
    </row>
    <row r="224" spans="1:12" ht="25.5" customHeight="1">
      <c r="A224" s="4"/>
      <c r="B224" s="3" t="s">
        <v>91</v>
      </c>
      <c r="D224" s="4"/>
      <c r="E224" s="4"/>
      <c r="F224" s="31"/>
      <c r="G224" s="17"/>
      <c r="H224" s="31"/>
      <c r="I224" s="16"/>
      <c r="J224" s="31"/>
      <c r="K224" s="16"/>
      <c r="L224" s="31"/>
    </row>
    <row r="225" spans="1:12" ht="25.5" customHeight="1">
      <c r="A225" s="4"/>
      <c r="B225" s="6" t="s">
        <v>92</v>
      </c>
      <c r="C225" s="4"/>
      <c r="D225" s="4"/>
      <c r="E225" s="4"/>
      <c r="F225" s="11">
        <f>SUM(F214:F216)+F222+F223</f>
        <v>17679855.05</v>
      </c>
      <c r="G225" s="16">
        <f>SUM(K217:K219)</f>
        <v>0</v>
      </c>
      <c r="H225" s="11">
        <f>SUM(H214:H216)+H222+H223</f>
        <v>22527463.42</v>
      </c>
      <c r="I225" s="16">
        <f>SUM(I214:I223)</f>
        <v>-50321824.53</v>
      </c>
      <c r="J225" s="11">
        <f>SUM(J214:J216)+J222+J223</f>
        <v>12231016.72</v>
      </c>
      <c r="K225" s="16"/>
      <c r="L225" s="11">
        <f>SUM(L214:L216)+L222+L223</f>
        <v>22527463.42</v>
      </c>
    </row>
    <row r="226" spans="1:12" ht="25.5" customHeight="1">
      <c r="A226" s="4"/>
      <c r="B226" s="3" t="s">
        <v>93</v>
      </c>
      <c r="C226" s="4"/>
      <c r="D226" s="4"/>
      <c r="E226" s="4"/>
      <c r="F226" s="16"/>
      <c r="G226" s="16"/>
      <c r="H226" s="16"/>
      <c r="I226" s="16"/>
      <c r="J226" s="16"/>
      <c r="K226" s="16"/>
      <c r="L226" s="16"/>
    </row>
    <row r="227" spans="1:12" ht="25.5" customHeight="1">
      <c r="A227" s="4"/>
      <c r="B227" s="6" t="s">
        <v>94</v>
      </c>
      <c r="C227" s="4"/>
      <c r="D227" s="4"/>
      <c r="E227" s="4"/>
      <c r="F227" s="4">
        <f>+F198+F211+F225</f>
        <v>-2755106.60999994</v>
      </c>
      <c r="G227" s="16">
        <f>+G197+G211+G225</f>
        <v>0</v>
      </c>
      <c r="H227" s="4">
        <f>+H198+H211+H225</f>
        <v>8339416.150000051</v>
      </c>
      <c r="I227" s="16">
        <f>+I197+I211+I225</f>
        <v>-50321824.53</v>
      </c>
      <c r="J227" s="4">
        <f>+J198+J211+J225</f>
        <v>-109268.52999994345</v>
      </c>
      <c r="K227" s="16"/>
      <c r="L227" s="4">
        <f>+L198+L211+L225</f>
        <v>-376767.54999994487</v>
      </c>
    </row>
    <row r="228" spans="1:12" ht="25.5" customHeight="1">
      <c r="A228" s="4"/>
      <c r="B228" s="3" t="s">
        <v>95</v>
      </c>
      <c r="C228" s="4"/>
      <c r="D228" s="4"/>
      <c r="E228" s="4"/>
      <c r="F228" s="4"/>
      <c r="G228" s="16"/>
      <c r="H228" s="4"/>
      <c r="I228" s="16"/>
      <c r="J228" s="4"/>
      <c r="K228" s="16"/>
      <c r="L228" s="4"/>
    </row>
    <row r="229" spans="1:12" ht="25.5" customHeight="1">
      <c r="A229" s="4"/>
      <c r="B229" s="6" t="s">
        <v>96</v>
      </c>
      <c r="C229" s="4"/>
      <c r="D229" s="4"/>
      <c r="E229" s="4"/>
      <c r="F229" s="4">
        <v>9436369.31</v>
      </c>
      <c r="G229" s="17">
        <v>10728516.87</v>
      </c>
      <c r="H229" s="4">
        <v>1096953.16</v>
      </c>
      <c r="I229" s="16">
        <v>10479238.94</v>
      </c>
      <c r="J229" s="4">
        <v>682744.58</v>
      </c>
      <c r="K229" s="16"/>
      <c r="L229" s="4">
        <v>1059512.13</v>
      </c>
    </row>
    <row r="230" spans="1:12" ht="25.5" customHeight="1">
      <c r="A230" s="4"/>
      <c r="B230" s="3" t="s">
        <v>95</v>
      </c>
      <c r="C230" s="4"/>
      <c r="D230" s="4"/>
      <c r="E230" s="4"/>
      <c r="F230" s="31"/>
      <c r="G230" s="17"/>
      <c r="H230" s="31"/>
      <c r="I230" s="16"/>
      <c r="J230" s="31"/>
      <c r="K230" s="16"/>
      <c r="L230" s="31"/>
    </row>
    <row r="231" spans="1:12" ht="25.5" customHeight="1" thickBot="1">
      <c r="A231" s="4"/>
      <c r="B231" s="6" t="s">
        <v>97</v>
      </c>
      <c r="C231" s="4"/>
      <c r="D231" s="4"/>
      <c r="E231" s="4"/>
      <c r="F231" s="25">
        <f>SUM(F227:F229)</f>
        <v>6681262.700000061</v>
      </c>
      <c r="G231" s="16">
        <f>SUM(G227:G229)</f>
        <v>10728516.87</v>
      </c>
      <c r="H231" s="25">
        <f>SUM(H227:H229)</f>
        <v>9436369.31000005</v>
      </c>
      <c r="I231" s="16">
        <f>SUM(I227:I229)</f>
        <v>-39842585.59</v>
      </c>
      <c r="J231" s="25">
        <f>SUM(J227:J229)</f>
        <v>573476.0500000565</v>
      </c>
      <c r="K231" s="16"/>
      <c r="L231" s="25">
        <f>SUM(L227:L229)</f>
        <v>682744.580000055</v>
      </c>
    </row>
    <row r="232" spans="1:12" ht="25.5" customHeight="1" thickTop="1">
      <c r="A232" s="4"/>
      <c r="B232" s="3"/>
      <c r="C232" s="4"/>
      <c r="D232" s="4"/>
      <c r="E232" s="4"/>
      <c r="F232" s="4"/>
      <c r="G232" s="16"/>
      <c r="H232" s="4"/>
      <c r="I232" s="16"/>
      <c r="J232" s="4"/>
      <c r="K232" s="17"/>
      <c r="L232" s="4"/>
    </row>
    <row r="233" spans="1:12" ht="25.5" customHeight="1">
      <c r="A233" s="4"/>
      <c r="B233" s="3"/>
      <c r="C233" s="4"/>
      <c r="D233" s="4"/>
      <c r="E233" s="4"/>
      <c r="F233" s="4"/>
      <c r="G233" s="16"/>
      <c r="H233" s="4"/>
      <c r="I233" s="16"/>
      <c r="J233" s="4"/>
      <c r="K233" s="17"/>
      <c r="L233" s="4"/>
    </row>
    <row r="234" spans="1:12" ht="25.5" customHeight="1">
      <c r="A234" s="4"/>
      <c r="B234" s="3"/>
      <c r="C234" s="4"/>
      <c r="D234" s="4"/>
      <c r="E234" s="4"/>
      <c r="F234" s="4"/>
      <c r="G234" s="16"/>
      <c r="H234" s="4"/>
      <c r="I234" s="16"/>
      <c r="J234" s="4"/>
      <c r="K234" s="17"/>
      <c r="L234" s="4"/>
    </row>
    <row r="235" spans="1:12" ht="25.5" customHeight="1">
      <c r="A235" s="4"/>
      <c r="B235" s="3"/>
      <c r="C235" s="4"/>
      <c r="D235" s="4"/>
      <c r="E235" s="4"/>
      <c r="F235" s="4"/>
      <c r="G235" s="16"/>
      <c r="H235" s="16"/>
      <c r="I235" s="16"/>
      <c r="J235" s="16"/>
      <c r="K235" s="17"/>
      <c r="L235" s="23"/>
    </row>
    <row r="236" spans="1:12" ht="25.5" customHeight="1">
      <c r="A236" s="4"/>
      <c r="B236" s="3" t="s">
        <v>24</v>
      </c>
      <c r="C236" s="4"/>
      <c r="D236" s="4"/>
      <c r="E236" s="4"/>
      <c r="F236" s="4"/>
      <c r="G236" s="16"/>
      <c r="H236" s="16"/>
      <c r="I236" s="16"/>
      <c r="J236" s="16"/>
      <c r="K236" s="17"/>
      <c r="L236" s="23"/>
    </row>
    <row r="237" spans="1:12" ht="25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5"/>
      <c r="L237" s="6"/>
    </row>
    <row r="238" spans="1:12" ht="25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5"/>
      <c r="L238" s="6"/>
    </row>
    <row r="239" spans="1:12" ht="25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5"/>
      <c r="L239" s="6"/>
    </row>
    <row r="240" spans="1:12" ht="24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5"/>
      <c r="L240" s="6"/>
    </row>
    <row r="241" spans="1:12" ht="25.5" customHeight="1">
      <c r="A241" s="75" t="s">
        <v>13</v>
      </c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</row>
    <row r="242" spans="1:12" ht="25.5" customHeight="1">
      <c r="A242" s="75" t="s">
        <v>191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</row>
    <row r="243" spans="1:12" ht="25.5" customHeight="1">
      <c r="A243" s="75" t="s">
        <v>224</v>
      </c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</row>
    <row r="244" spans="1:12" ht="25.5" customHeight="1">
      <c r="A244" s="4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5"/>
    </row>
    <row r="245" s="1" customFormat="1" ht="25.5" customHeight="1">
      <c r="A245" s="1" t="s">
        <v>214</v>
      </c>
    </row>
    <row r="246" spans="1:12" s="1" customFormat="1" ht="25.5" customHeight="1">
      <c r="A246" s="1" t="s">
        <v>269</v>
      </c>
      <c r="L246" s="35"/>
    </row>
    <row r="247" s="1" customFormat="1" ht="25.5" customHeight="1">
      <c r="B247" s="1" t="s">
        <v>271</v>
      </c>
    </row>
    <row r="248" s="1" customFormat="1" ht="25.5" customHeight="1">
      <c r="B248" s="1" t="s">
        <v>272</v>
      </c>
    </row>
    <row r="249" s="1" customFormat="1" ht="25.5" customHeight="1">
      <c r="B249" s="1" t="s">
        <v>270</v>
      </c>
    </row>
    <row r="250" s="1" customFormat="1" ht="25.5" customHeight="1">
      <c r="B250" s="1" t="s">
        <v>215</v>
      </c>
    </row>
    <row r="251" s="1" customFormat="1" ht="25.5" customHeight="1">
      <c r="B251" s="1" t="s">
        <v>249</v>
      </c>
    </row>
    <row r="252" s="1" customFormat="1" ht="25.5" customHeight="1">
      <c r="A252" s="1" t="s">
        <v>273</v>
      </c>
    </row>
    <row r="253" s="1" customFormat="1" ht="25.5" customHeight="1">
      <c r="B253" s="1" t="s">
        <v>275</v>
      </c>
    </row>
    <row r="254" spans="2:11" s="1" customFormat="1" ht="25.5" customHeight="1">
      <c r="B254" s="1" t="s">
        <v>340</v>
      </c>
      <c r="K254" s="21"/>
    </row>
    <row r="255" spans="2:5" s="1" customFormat="1" ht="25.5" customHeight="1">
      <c r="B255" s="1" t="s">
        <v>274</v>
      </c>
      <c r="D255" s="22"/>
      <c r="E255" s="22"/>
    </row>
    <row r="256" spans="2:5" s="1" customFormat="1" ht="25.5" customHeight="1">
      <c r="B256" s="1" t="s">
        <v>341</v>
      </c>
      <c r="D256" s="22"/>
      <c r="E256" s="22"/>
    </row>
    <row r="257" spans="2:5" s="1" customFormat="1" ht="25.5" customHeight="1">
      <c r="B257" s="1" t="s">
        <v>276</v>
      </c>
      <c r="D257" s="22"/>
      <c r="E257" s="22"/>
    </row>
    <row r="258" spans="2:5" s="1" customFormat="1" ht="25.5" customHeight="1">
      <c r="B258" s="1" t="s">
        <v>278</v>
      </c>
      <c r="D258" s="22"/>
      <c r="E258" s="22"/>
    </row>
    <row r="259" spans="2:5" s="1" customFormat="1" ht="25.5" customHeight="1">
      <c r="B259" s="1" t="s">
        <v>277</v>
      </c>
      <c r="D259" s="22"/>
      <c r="E259" s="22"/>
    </row>
    <row r="260" spans="1:12" ht="25.5" customHeight="1">
      <c r="A260" s="3" t="s">
        <v>197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5"/>
    </row>
    <row r="261" spans="2:12" ht="25.5" customHeight="1">
      <c r="B261" s="3" t="s">
        <v>204</v>
      </c>
      <c r="C261" s="4"/>
      <c r="D261" s="4"/>
      <c r="E261" s="4"/>
      <c r="F261" s="4"/>
      <c r="G261" s="4"/>
      <c r="H261" s="4"/>
      <c r="I261" s="4"/>
      <c r="J261" s="4"/>
      <c r="K261" s="4"/>
      <c r="L261" s="5"/>
    </row>
    <row r="262" spans="2:12" ht="25.5" customHeight="1">
      <c r="B262" s="3" t="s">
        <v>392</v>
      </c>
      <c r="C262" s="4"/>
      <c r="D262" s="4"/>
      <c r="E262" s="4"/>
      <c r="F262" s="4"/>
      <c r="G262" s="4"/>
      <c r="H262" s="4"/>
      <c r="I262" s="4"/>
      <c r="J262" s="4"/>
      <c r="K262" s="4"/>
      <c r="L262" s="5"/>
    </row>
    <row r="263" spans="1:12" ht="25.5" customHeight="1">
      <c r="A263" s="4"/>
      <c r="B263" s="3" t="s">
        <v>393</v>
      </c>
      <c r="C263" s="4"/>
      <c r="D263" s="4"/>
      <c r="E263" s="4"/>
      <c r="F263" s="4"/>
      <c r="G263" s="4"/>
      <c r="H263" s="4"/>
      <c r="I263" s="4"/>
      <c r="J263" s="4"/>
      <c r="K263" s="4"/>
      <c r="L263" s="5"/>
    </row>
    <row r="264" spans="1:12" ht="25.5" customHeight="1">
      <c r="A264" s="4"/>
      <c r="B264" s="3" t="s">
        <v>443</v>
      </c>
      <c r="C264" s="4"/>
      <c r="D264" s="4"/>
      <c r="E264" s="4"/>
      <c r="F264" s="4"/>
      <c r="G264" s="4"/>
      <c r="H264" s="4"/>
      <c r="I264" s="4"/>
      <c r="J264" s="4"/>
      <c r="K264" s="4"/>
      <c r="L264" s="5"/>
    </row>
    <row r="265" spans="1:12" ht="25.5" customHeight="1">
      <c r="A265" s="4"/>
      <c r="B265" s="15" t="s">
        <v>280</v>
      </c>
      <c r="C265" s="15"/>
      <c r="D265" s="15"/>
      <c r="E265" s="15"/>
      <c r="F265" s="15"/>
      <c r="G265" s="15"/>
      <c r="H265" s="15"/>
      <c r="I265" s="15"/>
      <c r="J265" s="15"/>
      <c r="K265" s="15"/>
      <c r="L265" s="10"/>
    </row>
    <row r="266" spans="1:12" ht="25.5" customHeight="1">
      <c r="A266" s="3"/>
      <c r="B266" s="15" t="s">
        <v>281</v>
      </c>
      <c r="C266" s="15"/>
      <c r="D266" s="15"/>
      <c r="E266" s="15"/>
      <c r="F266" s="15"/>
      <c r="G266" s="15"/>
      <c r="H266" s="15"/>
      <c r="I266" s="15"/>
      <c r="J266" s="15"/>
      <c r="K266" s="15"/>
      <c r="L266" s="10"/>
    </row>
    <row r="267" spans="1:12" ht="25.5" customHeight="1">
      <c r="A267" s="4"/>
      <c r="B267" s="3" t="s">
        <v>282</v>
      </c>
      <c r="C267" s="4"/>
      <c r="D267" s="4"/>
      <c r="E267" s="4"/>
      <c r="F267" s="4"/>
      <c r="G267" s="4"/>
      <c r="H267" s="4"/>
      <c r="I267" s="4"/>
      <c r="J267" s="4"/>
      <c r="K267" s="4"/>
      <c r="L267" s="5"/>
    </row>
    <row r="268" spans="1:12" ht="25.5" customHeight="1">
      <c r="A268" s="4"/>
      <c r="B268" s="15" t="s">
        <v>279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0"/>
    </row>
    <row r="269" spans="1:12" ht="25.5" customHeight="1">
      <c r="A269" s="3"/>
      <c r="B269" s="15" t="s">
        <v>250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0"/>
    </row>
    <row r="270" spans="1:12" ht="25.5" customHeight="1">
      <c r="A270" s="4"/>
      <c r="B270" s="3" t="s">
        <v>263</v>
      </c>
      <c r="C270" s="4"/>
      <c r="D270" s="4"/>
      <c r="E270" s="4"/>
      <c r="F270" s="4"/>
      <c r="G270" s="4"/>
      <c r="H270" s="4"/>
      <c r="I270" s="4"/>
      <c r="J270" s="4"/>
      <c r="K270" s="4"/>
      <c r="L270" s="5"/>
    </row>
    <row r="271" spans="2:12" ht="25.5" customHeight="1"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5"/>
    </row>
    <row r="272" spans="1:12" ht="24.75" customHeight="1">
      <c r="A272" s="74" t="s">
        <v>207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</row>
    <row r="273" spans="4:12" ht="24.75" customHeight="1">
      <c r="D273" s="15"/>
      <c r="E273" s="15"/>
      <c r="F273" s="2"/>
      <c r="G273" s="2"/>
      <c r="H273" s="2"/>
      <c r="I273" s="2"/>
      <c r="J273" s="2"/>
      <c r="K273" s="2"/>
      <c r="L273" s="2"/>
    </row>
    <row r="274" spans="2:11" ht="24.75" customHeight="1">
      <c r="B274" s="3" t="s">
        <v>283</v>
      </c>
      <c r="C274" s="4"/>
      <c r="D274" s="4"/>
      <c r="E274" s="4"/>
      <c r="F274" s="4"/>
      <c r="G274" s="4"/>
      <c r="H274" s="4"/>
      <c r="I274" s="4"/>
      <c r="J274" s="4"/>
      <c r="K274" s="4"/>
    </row>
    <row r="275" spans="1:12" ht="24.75" customHeight="1">
      <c r="A275" s="4"/>
      <c r="B275" s="3" t="s">
        <v>290</v>
      </c>
      <c r="C275" s="4"/>
      <c r="D275" s="4"/>
      <c r="E275" s="4"/>
      <c r="F275" s="4"/>
      <c r="G275" s="4"/>
      <c r="H275" s="4"/>
      <c r="I275" s="4"/>
      <c r="J275" s="4"/>
      <c r="K275" s="4"/>
      <c r="L275" s="5"/>
    </row>
    <row r="276" spans="1:12" ht="24.75" customHeight="1">
      <c r="A276" s="3" t="s">
        <v>187</v>
      </c>
      <c r="B276" s="3" t="s">
        <v>217</v>
      </c>
      <c r="C276" s="4"/>
      <c r="D276" s="4"/>
      <c r="E276" s="4"/>
      <c r="F276" s="4"/>
      <c r="G276" s="4"/>
      <c r="H276" s="4"/>
      <c r="I276" s="4"/>
      <c r="J276" s="4"/>
      <c r="K276" s="4"/>
      <c r="L276" s="5"/>
    </row>
    <row r="277" spans="2:12" ht="24.75" customHeight="1">
      <c r="B277" s="3" t="s">
        <v>284</v>
      </c>
      <c r="C277" s="4"/>
      <c r="D277" s="4"/>
      <c r="E277" s="4"/>
      <c r="F277" s="4"/>
      <c r="G277" s="4"/>
      <c r="H277" s="4"/>
      <c r="I277" s="4"/>
      <c r="J277" s="4"/>
      <c r="K277" s="4"/>
      <c r="L277" s="5"/>
    </row>
    <row r="278" spans="1:12" ht="24.75" customHeight="1">
      <c r="A278" s="4"/>
      <c r="B278" s="3" t="s">
        <v>218</v>
      </c>
      <c r="C278" s="4"/>
      <c r="D278" s="4"/>
      <c r="E278" s="4"/>
      <c r="F278" s="4"/>
      <c r="G278" s="4"/>
      <c r="H278" s="4"/>
      <c r="I278" s="4"/>
      <c r="J278" s="4"/>
      <c r="K278" s="4"/>
      <c r="L278" s="5"/>
    </row>
    <row r="279" spans="2:12" ht="24.75" customHeight="1">
      <c r="B279" s="3"/>
      <c r="C279" s="4"/>
      <c r="D279" s="4"/>
      <c r="E279" s="4"/>
      <c r="F279" s="4"/>
      <c r="G279" s="4"/>
      <c r="H279" s="4"/>
      <c r="I279" s="4"/>
      <c r="J279" s="7" t="s">
        <v>206</v>
      </c>
      <c r="K279" s="4"/>
      <c r="L279" s="5"/>
    </row>
    <row r="280" spans="2:12" ht="24.75" customHeight="1">
      <c r="B280" s="3"/>
      <c r="C280" s="4" t="s">
        <v>198</v>
      </c>
      <c r="D280" s="4"/>
      <c r="E280" s="4"/>
      <c r="F280" s="4"/>
      <c r="G280" s="4"/>
      <c r="H280" s="4"/>
      <c r="I280" s="4"/>
      <c r="J280" s="9" t="s">
        <v>220</v>
      </c>
      <c r="K280" s="4"/>
      <c r="L280" s="5"/>
    </row>
    <row r="281" spans="2:12" ht="24.75" customHeight="1">
      <c r="B281" s="3"/>
      <c r="C281" s="4" t="s">
        <v>189</v>
      </c>
      <c r="D281" s="4"/>
      <c r="E281" s="4"/>
      <c r="F281" s="4"/>
      <c r="G281" s="4"/>
      <c r="H281" s="4"/>
      <c r="I281" s="4"/>
      <c r="J281" s="9" t="s">
        <v>219</v>
      </c>
      <c r="K281" s="4"/>
      <c r="L281" s="5"/>
    </row>
    <row r="282" spans="2:12" ht="24.75" customHeight="1">
      <c r="B282" s="3"/>
      <c r="C282" s="4" t="s">
        <v>205</v>
      </c>
      <c r="D282" s="4"/>
      <c r="E282" s="4"/>
      <c r="F282" s="4"/>
      <c r="G282" s="4"/>
      <c r="H282" s="4"/>
      <c r="I282" s="4"/>
      <c r="J282" s="9" t="s">
        <v>221</v>
      </c>
      <c r="K282" s="4"/>
      <c r="L282" s="5"/>
    </row>
    <row r="283" spans="2:12" ht="24.75" customHeight="1">
      <c r="B283" s="3"/>
      <c r="C283" s="4" t="s">
        <v>190</v>
      </c>
      <c r="D283" s="4"/>
      <c r="E283" s="4"/>
      <c r="F283" s="4"/>
      <c r="G283" s="4"/>
      <c r="H283" s="4"/>
      <c r="I283" s="4"/>
      <c r="J283" s="9" t="s">
        <v>222</v>
      </c>
      <c r="K283" s="4"/>
      <c r="L283" s="5"/>
    </row>
    <row r="284" spans="1:12" ht="24.75" customHeight="1">
      <c r="A284" s="4"/>
      <c r="B284" s="3" t="s">
        <v>285</v>
      </c>
      <c r="C284" s="4"/>
      <c r="D284" s="4"/>
      <c r="E284" s="4"/>
      <c r="F284" s="4"/>
      <c r="G284" s="4"/>
      <c r="H284" s="4"/>
      <c r="I284" s="4"/>
      <c r="J284" s="4"/>
      <c r="K284" s="4"/>
      <c r="L284" s="5"/>
    </row>
    <row r="285" spans="1:12" ht="24.75" customHeight="1">
      <c r="A285" s="4"/>
      <c r="B285" s="3" t="s">
        <v>359</v>
      </c>
      <c r="C285" s="4"/>
      <c r="D285" s="4"/>
      <c r="E285" s="4"/>
      <c r="F285" s="4"/>
      <c r="G285" s="4"/>
      <c r="H285" s="4"/>
      <c r="I285" s="4"/>
      <c r="J285" s="4"/>
      <c r="K285" s="4"/>
      <c r="L285" s="5"/>
    </row>
    <row r="286" spans="2:12" ht="24.75" customHeight="1">
      <c r="B286" s="3" t="s">
        <v>361</v>
      </c>
      <c r="C286" s="4"/>
      <c r="D286" s="4"/>
      <c r="E286" s="4"/>
      <c r="F286" s="4"/>
      <c r="G286" s="4"/>
      <c r="H286" s="4"/>
      <c r="I286" s="4"/>
      <c r="J286" s="4"/>
      <c r="K286" s="4"/>
      <c r="L286" s="5"/>
    </row>
    <row r="287" spans="2:12" ht="24.75" customHeight="1">
      <c r="B287" s="3" t="s">
        <v>360</v>
      </c>
      <c r="C287" s="4"/>
      <c r="D287" s="4"/>
      <c r="E287" s="4"/>
      <c r="F287" s="4"/>
      <c r="G287" s="4"/>
      <c r="H287" s="4"/>
      <c r="I287" s="4"/>
      <c r="J287" s="4"/>
      <c r="K287" s="4"/>
      <c r="L287" s="5"/>
    </row>
    <row r="288" spans="2:12" ht="24.75" customHeight="1">
      <c r="B288" s="3" t="s">
        <v>292</v>
      </c>
      <c r="C288" s="4"/>
      <c r="D288" s="4"/>
      <c r="E288" s="4"/>
      <c r="F288" s="4"/>
      <c r="G288" s="4"/>
      <c r="H288" s="4"/>
      <c r="I288" s="4"/>
      <c r="J288" s="4"/>
      <c r="K288" s="4"/>
      <c r="L288" s="5"/>
    </row>
    <row r="289" spans="1:12" ht="24.75" customHeight="1">
      <c r="A289" s="4"/>
      <c r="B289" s="3" t="s">
        <v>293</v>
      </c>
      <c r="C289" s="4"/>
      <c r="D289" s="4"/>
      <c r="E289" s="4"/>
      <c r="F289" s="4"/>
      <c r="G289" s="4"/>
      <c r="H289" s="4"/>
      <c r="I289" s="4"/>
      <c r="J289" s="4"/>
      <c r="K289" s="4"/>
      <c r="L289" s="5"/>
    </row>
    <row r="290" spans="2:12" ht="24.75" customHeight="1">
      <c r="B290" s="3" t="s">
        <v>296</v>
      </c>
      <c r="C290" s="4"/>
      <c r="D290" s="4"/>
      <c r="E290" s="4"/>
      <c r="F290" s="4"/>
      <c r="G290" s="4"/>
      <c r="H290" s="4"/>
      <c r="I290" s="4"/>
      <c r="J290" s="4"/>
      <c r="K290" s="4"/>
      <c r="L290" s="5"/>
    </row>
    <row r="291" spans="2:12" ht="24.75" customHeight="1">
      <c r="B291" s="3" t="s">
        <v>297</v>
      </c>
      <c r="C291" s="4"/>
      <c r="D291" s="4"/>
      <c r="E291" s="4"/>
      <c r="F291" s="4"/>
      <c r="G291" s="4"/>
      <c r="H291" s="4"/>
      <c r="I291" s="4"/>
      <c r="J291" s="4"/>
      <c r="K291" s="4"/>
      <c r="L291" s="5"/>
    </row>
    <row r="292" spans="2:12" ht="24.75" customHeight="1">
      <c r="B292" s="3" t="s">
        <v>294</v>
      </c>
      <c r="C292" s="4"/>
      <c r="D292" s="4"/>
      <c r="E292" s="4"/>
      <c r="F292" s="4"/>
      <c r="G292" s="4"/>
      <c r="H292" s="4"/>
      <c r="I292" s="4"/>
      <c r="J292" s="4"/>
      <c r="K292" s="4"/>
      <c r="L292" s="5"/>
    </row>
    <row r="293" spans="2:12" ht="24.75" customHeight="1">
      <c r="B293" s="3" t="s">
        <v>298</v>
      </c>
      <c r="C293" s="4"/>
      <c r="D293" s="4"/>
      <c r="E293" s="4"/>
      <c r="F293" s="4"/>
      <c r="G293" s="4"/>
      <c r="H293" s="4"/>
      <c r="I293" s="4"/>
      <c r="J293" s="4"/>
      <c r="K293" s="4"/>
      <c r="L293" s="5"/>
    </row>
    <row r="294" spans="2:12" ht="24.75" customHeight="1">
      <c r="B294" s="3" t="s">
        <v>295</v>
      </c>
      <c r="C294" s="4"/>
      <c r="D294" s="4"/>
      <c r="E294" s="4"/>
      <c r="F294" s="4"/>
      <c r="G294" s="4"/>
      <c r="H294" s="4"/>
      <c r="I294" s="4"/>
      <c r="J294" s="4"/>
      <c r="K294" s="4"/>
      <c r="L294" s="5"/>
    </row>
    <row r="295" spans="2:12" ht="24.75" customHeight="1">
      <c r="B295" s="3" t="s">
        <v>291</v>
      </c>
      <c r="C295" s="4"/>
      <c r="D295" s="4"/>
      <c r="E295" s="4"/>
      <c r="F295" s="4"/>
      <c r="G295" s="4"/>
      <c r="H295" s="4"/>
      <c r="I295" s="4"/>
      <c r="J295" s="4"/>
      <c r="K295" s="4"/>
      <c r="L295" s="5"/>
    </row>
    <row r="296" spans="1:12" ht="24.75" customHeight="1">
      <c r="A296" s="4"/>
      <c r="B296" s="3" t="s">
        <v>287</v>
      </c>
      <c r="C296" s="4"/>
      <c r="D296" s="4"/>
      <c r="E296" s="4"/>
      <c r="F296" s="4"/>
      <c r="G296" s="4"/>
      <c r="H296" s="4"/>
      <c r="I296" s="4"/>
      <c r="J296" s="4"/>
      <c r="K296" s="4"/>
      <c r="L296" s="5"/>
    </row>
    <row r="297" spans="2:12" ht="24.75" customHeight="1">
      <c r="B297" s="3" t="s">
        <v>342</v>
      </c>
      <c r="C297" s="4"/>
      <c r="D297" s="4"/>
      <c r="E297" s="4"/>
      <c r="F297" s="4"/>
      <c r="G297" s="4"/>
      <c r="H297" s="4"/>
      <c r="I297" s="4"/>
      <c r="J297" s="4"/>
      <c r="K297" s="4"/>
      <c r="L297" s="5"/>
    </row>
    <row r="298" spans="2:12" ht="24.75" customHeight="1">
      <c r="B298" s="3" t="s">
        <v>289</v>
      </c>
      <c r="C298" s="4"/>
      <c r="D298" s="4"/>
      <c r="E298" s="4"/>
      <c r="F298" s="4"/>
      <c r="G298" s="4"/>
      <c r="H298" s="4"/>
      <c r="I298" s="4"/>
      <c r="J298" s="4"/>
      <c r="K298" s="4"/>
      <c r="L298" s="5"/>
    </row>
    <row r="299" spans="2:12" ht="24.75" customHeight="1">
      <c r="B299" s="3" t="s">
        <v>288</v>
      </c>
      <c r="C299" s="4"/>
      <c r="D299" s="4"/>
      <c r="E299" s="4"/>
      <c r="F299" s="4"/>
      <c r="G299" s="4"/>
      <c r="H299" s="4"/>
      <c r="I299" s="4"/>
      <c r="J299" s="4"/>
      <c r="K299" s="4"/>
      <c r="L299" s="5"/>
    </row>
    <row r="300" spans="2:12" ht="24.75" customHeight="1">
      <c r="B300" s="3" t="s">
        <v>286</v>
      </c>
      <c r="C300" s="4"/>
      <c r="D300" s="4"/>
      <c r="E300" s="4"/>
      <c r="F300" s="4"/>
      <c r="G300" s="4"/>
      <c r="H300" s="4"/>
      <c r="I300" s="4"/>
      <c r="J300" s="4"/>
      <c r="K300" s="4"/>
      <c r="L300" s="5"/>
    </row>
    <row r="301" spans="1:12" ht="24.75" customHeight="1">
      <c r="A301" s="4"/>
      <c r="B301" s="3" t="s">
        <v>251</v>
      </c>
      <c r="C301" s="4"/>
      <c r="D301" s="4"/>
      <c r="E301" s="4"/>
      <c r="F301" s="4"/>
      <c r="G301" s="4"/>
      <c r="H301" s="4"/>
      <c r="I301" s="4"/>
      <c r="J301" s="4"/>
      <c r="K301" s="4"/>
      <c r="L301" s="5"/>
    </row>
    <row r="302" spans="2:12" ht="24.75" customHeight="1">
      <c r="B302" s="3" t="s">
        <v>223</v>
      </c>
      <c r="C302" s="4"/>
      <c r="D302" s="4"/>
      <c r="E302" s="4"/>
      <c r="F302" s="4"/>
      <c r="G302" s="4"/>
      <c r="H302" s="4"/>
      <c r="I302" s="4"/>
      <c r="J302" s="4"/>
      <c r="K302" s="4"/>
      <c r="L302" s="5"/>
    </row>
    <row r="303" spans="1:12" ht="15" customHeight="1">
      <c r="A303" s="4"/>
      <c r="B303" s="4"/>
      <c r="C303" s="3"/>
      <c r="D303" s="3"/>
      <c r="E303" s="3"/>
      <c r="F303" s="3"/>
      <c r="G303" s="3"/>
      <c r="H303" s="4"/>
      <c r="I303" s="4"/>
      <c r="J303" s="16"/>
      <c r="K303" s="4"/>
      <c r="L303" s="16"/>
    </row>
    <row r="304" spans="1:12" ht="17.25" customHeight="1">
      <c r="A304" s="74" t="s">
        <v>208</v>
      </c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</row>
    <row r="305" spans="4:12" ht="3.75" customHeight="1">
      <c r="D305" s="15"/>
      <c r="E305" s="15"/>
      <c r="F305" s="2"/>
      <c r="G305" s="2"/>
      <c r="H305" s="2"/>
      <c r="I305" s="2"/>
      <c r="J305" s="2"/>
      <c r="K305" s="2"/>
      <c r="L305" s="2"/>
    </row>
    <row r="306" spans="1:12" ht="21.75" customHeight="1">
      <c r="A306" s="3" t="s">
        <v>299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5"/>
    </row>
    <row r="307" spans="1:12" ht="23.25">
      <c r="A307" s="3"/>
      <c r="B307" s="4" t="s">
        <v>304</v>
      </c>
      <c r="C307" s="4"/>
      <c r="D307" s="4"/>
      <c r="E307" s="4"/>
      <c r="F307" s="4"/>
      <c r="G307" s="4"/>
      <c r="H307" s="4"/>
      <c r="I307" s="4"/>
      <c r="J307" s="4"/>
      <c r="K307" s="4"/>
      <c r="L307" s="5"/>
    </row>
    <row r="308" spans="1:12" ht="20.25" customHeight="1">
      <c r="A308" s="3"/>
      <c r="B308" s="4"/>
      <c r="C308" s="4"/>
      <c r="D308" s="4"/>
      <c r="E308" s="4"/>
      <c r="F308" s="73" t="s">
        <v>301</v>
      </c>
      <c r="G308" s="73"/>
      <c r="H308" s="73"/>
      <c r="I308" s="4"/>
      <c r="J308" s="73" t="s">
        <v>300</v>
      </c>
      <c r="K308" s="73"/>
      <c r="L308" s="73"/>
    </row>
    <row r="309" spans="1:12" ht="19.5" customHeight="1">
      <c r="A309" s="4"/>
      <c r="B309" s="4"/>
      <c r="C309" s="4"/>
      <c r="D309" s="4"/>
      <c r="E309" s="4"/>
      <c r="F309" s="36" t="s">
        <v>303</v>
      </c>
      <c r="G309" s="7"/>
      <c r="H309" s="9"/>
      <c r="I309" s="4"/>
      <c r="J309" s="36" t="s">
        <v>302</v>
      </c>
      <c r="K309" s="7"/>
      <c r="L309" s="9"/>
    </row>
    <row r="310" spans="1:12" ht="21.75" customHeight="1">
      <c r="A310" s="4"/>
      <c r="B310" s="6" t="s">
        <v>305</v>
      </c>
      <c r="C310" s="3"/>
      <c r="D310" s="4"/>
      <c r="E310" s="4"/>
      <c r="F310" s="4">
        <v>607756.37</v>
      </c>
      <c r="G310" s="4"/>
      <c r="H310" s="4">
        <v>751151.95</v>
      </c>
      <c r="I310" s="4"/>
      <c r="J310" s="4">
        <v>573476.05</v>
      </c>
      <c r="K310" s="4"/>
      <c r="L310" s="4">
        <v>680387.48</v>
      </c>
    </row>
    <row r="311" spans="1:12" ht="23.25">
      <c r="A311" s="4"/>
      <c r="B311" s="6" t="s">
        <v>306</v>
      </c>
      <c r="C311" s="3"/>
      <c r="D311" s="4"/>
      <c r="E311" s="4"/>
      <c r="F311" s="4">
        <v>0</v>
      </c>
      <c r="G311" s="4"/>
      <c r="H311" s="4">
        <v>2656026.87</v>
      </c>
      <c r="I311" s="4"/>
      <c r="J311" s="4">
        <v>0</v>
      </c>
      <c r="K311" s="4"/>
      <c r="L311" s="4">
        <v>0</v>
      </c>
    </row>
    <row r="312" spans="1:12" ht="23.25">
      <c r="A312" s="4"/>
      <c r="B312" s="6" t="s">
        <v>307</v>
      </c>
      <c r="C312" s="3"/>
      <c r="D312" s="4"/>
      <c r="E312" s="4"/>
      <c r="F312" s="11">
        <v>6073506.33</v>
      </c>
      <c r="G312" s="4"/>
      <c r="H312" s="11">
        <v>6029190.49</v>
      </c>
      <c r="I312" s="4"/>
      <c r="J312" s="11">
        <v>0</v>
      </c>
      <c r="K312" s="4"/>
      <c r="L312" s="11">
        <v>2357.1</v>
      </c>
    </row>
    <row r="313" spans="1:12" ht="24" thickBot="1">
      <c r="A313" s="4"/>
      <c r="C313" s="3" t="s">
        <v>188</v>
      </c>
      <c r="D313" s="4"/>
      <c r="E313" s="4"/>
      <c r="F313" s="20">
        <f>SUM(F310:F312)</f>
        <v>6681262.7</v>
      </c>
      <c r="G313" s="4"/>
      <c r="H313" s="20">
        <f>SUM(H310:H312)</f>
        <v>9436369.31</v>
      </c>
      <c r="I313" s="4"/>
      <c r="J313" s="20">
        <f>SUM(J310:J312)</f>
        <v>573476.05</v>
      </c>
      <c r="K313" s="4"/>
      <c r="L313" s="20">
        <f>SUM(L310:L312)</f>
        <v>682744.58</v>
      </c>
    </row>
    <row r="314" spans="1:12" ht="22.5" customHeight="1" thickTop="1">
      <c r="A314" s="4"/>
      <c r="B314" s="4" t="s">
        <v>308</v>
      </c>
      <c r="C314" s="3"/>
      <c r="D314" s="4"/>
      <c r="E314" s="4"/>
      <c r="F314" s="23"/>
      <c r="G314" s="4"/>
      <c r="H314" s="23"/>
      <c r="I314" s="4"/>
      <c r="J314" s="23"/>
      <c r="K314" s="4"/>
      <c r="L314" s="23"/>
    </row>
    <row r="315" spans="1:12" ht="21.75" customHeight="1">
      <c r="A315" s="3"/>
      <c r="B315" s="4"/>
      <c r="C315" s="4"/>
      <c r="D315" s="4"/>
      <c r="E315" s="4"/>
      <c r="F315" s="73" t="s">
        <v>301</v>
      </c>
      <c r="G315" s="73"/>
      <c r="H315" s="73"/>
      <c r="I315" s="4"/>
      <c r="J315" s="73" t="s">
        <v>300</v>
      </c>
      <c r="K315" s="73"/>
      <c r="L315" s="73"/>
    </row>
    <row r="316" spans="1:12" ht="20.25" customHeight="1">
      <c r="A316" s="4"/>
      <c r="B316" s="4"/>
      <c r="C316" s="4"/>
      <c r="D316" s="4"/>
      <c r="E316" s="4"/>
      <c r="F316" s="36" t="s">
        <v>303</v>
      </c>
      <c r="G316" s="7"/>
      <c r="H316" s="9"/>
      <c r="I316" s="4"/>
      <c r="J316" s="36" t="s">
        <v>302</v>
      </c>
      <c r="K316" s="7"/>
      <c r="L316" s="9"/>
    </row>
    <row r="317" spans="1:12" ht="24.75" customHeight="1">
      <c r="A317" s="4"/>
      <c r="B317" s="6" t="s">
        <v>309</v>
      </c>
      <c r="C317" s="3"/>
      <c r="D317" s="4"/>
      <c r="E317" s="4"/>
      <c r="F317" s="4">
        <v>8676337.91</v>
      </c>
      <c r="G317" s="4"/>
      <c r="H317" s="4">
        <v>8520947.62</v>
      </c>
      <c r="I317" s="4"/>
      <c r="J317" s="4">
        <v>8395700.47</v>
      </c>
      <c r="K317" s="4"/>
      <c r="L317" s="4">
        <v>5808586.28</v>
      </c>
    </row>
    <row r="318" spans="1:12" ht="23.25">
      <c r="A318" s="4"/>
      <c r="B318" s="6" t="s">
        <v>310</v>
      </c>
      <c r="C318" s="3"/>
      <c r="D318" s="4"/>
      <c r="E318" s="4"/>
      <c r="F318" s="4">
        <v>12279212.95</v>
      </c>
      <c r="G318" s="4"/>
      <c r="H318" s="4">
        <v>7939280.19</v>
      </c>
      <c r="I318" s="4"/>
      <c r="J318" s="4">
        <v>11873515.12</v>
      </c>
      <c r="K318" s="4"/>
      <c r="L318" s="4">
        <v>7682355.07</v>
      </c>
    </row>
    <row r="319" spans="1:16" ht="23.25">
      <c r="A319" s="4"/>
      <c r="B319" s="4" t="s">
        <v>311</v>
      </c>
      <c r="C319" s="3"/>
      <c r="D319" s="4"/>
      <c r="E319" s="4"/>
      <c r="I319" s="4"/>
      <c r="J319" s="23"/>
      <c r="K319" s="4"/>
      <c r="L319" s="23"/>
      <c r="N319" s="23"/>
      <c r="O319" s="4"/>
      <c r="P319" s="23"/>
    </row>
    <row r="320" spans="1:12" ht="21" customHeight="1">
      <c r="A320" s="4"/>
      <c r="B320" s="4" t="s">
        <v>445</v>
      </c>
      <c r="C320" s="3"/>
      <c r="D320" s="4"/>
      <c r="E320" s="4"/>
      <c r="F320" s="23"/>
      <c r="G320" s="4"/>
      <c r="H320" s="23"/>
      <c r="I320" s="4"/>
      <c r="J320" s="23"/>
      <c r="K320" s="4"/>
      <c r="L320" s="23"/>
    </row>
    <row r="321" spans="1:12" ht="24.75" customHeight="1">
      <c r="A321" s="4"/>
      <c r="B321" s="4" t="s">
        <v>444</v>
      </c>
      <c r="C321" s="3"/>
      <c r="D321" s="4"/>
      <c r="E321" s="4"/>
      <c r="F321" s="23"/>
      <c r="G321" s="4"/>
      <c r="H321" s="23"/>
      <c r="I321" s="4"/>
      <c r="J321" s="23"/>
      <c r="K321" s="4"/>
      <c r="L321" s="23"/>
    </row>
    <row r="322" spans="1:12" ht="24.75" customHeight="1">
      <c r="A322" s="4"/>
      <c r="B322" s="4" t="s">
        <v>447</v>
      </c>
      <c r="C322" s="3"/>
      <c r="D322" s="4"/>
      <c r="E322" s="4"/>
      <c r="F322" s="23"/>
      <c r="G322" s="4"/>
      <c r="H322" s="23"/>
      <c r="I322" s="4"/>
      <c r="J322" s="23"/>
      <c r="K322" s="4"/>
      <c r="L322" s="23"/>
    </row>
    <row r="323" spans="1:12" ht="24.75" customHeight="1">
      <c r="A323" s="4"/>
      <c r="B323" s="4" t="s">
        <v>448</v>
      </c>
      <c r="C323" s="3"/>
      <c r="D323" s="4"/>
      <c r="E323" s="4"/>
      <c r="F323" s="23"/>
      <c r="G323" s="4"/>
      <c r="H323" s="23"/>
      <c r="I323" s="4"/>
      <c r="J323" s="23"/>
      <c r="K323" s="4"/>
      <c r="L323" s="23"/>
    </row>
    <row r="324" spans="1:12" ht="23.25" customHeight="1">
      <c r="A324" s="4"/>
      <c r="B324" s="4" t="s">
        <v>449</v>
      </c>
      <c r="C324" s="3"/>
      <c r="D324" s="4"/>
      <c r="E324" s="4"/>
      <c r="F324" s="23"/>
      <c r="G324" s="4"/>
      <c r="H324" s="23"/>
      <c r="I324" s="4"/>
      <c r="J324" s="23"/>
      <c r="K324" s="4"/>
      <c r="L324" s="23"/>
    </row>
    <row r="325" spans="1:12" ht="24.75" customHeight="1">
      <c r="A325" s="4"/>
      <c r="B325" s="4" t="s">
        <v>446</v>
      </c>
      <c r="C325" s="3"/>
      <c r="D325" s="4"/>
      <c r="E325" s="4"/>
      <c r="F325" s="23"/>
      <c r="G325" s="4"/>
      <c r="H325" s="23"/>
      <c r="I325" s="4"/>
      <c r="J325" s="23"/>
      <c r="K325" s="4"/>
      <c r="L325" s="23"/>
    </row>
    <row r="326" spans="1:12" ht="23.25">
      <c r="A326" s="3" t="s">
        <v>312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5"/>
    </row>
    <row r="327" spans="1:12" ht="21" customHeight="1">
      <c r="A327" s="3"/>
      <c r="B327" s="4"/>
      <c r="C327" s="4"/>
      <c r="D327" s="4"/>
      <c r="E327" s="4"/>
      <c r="F327" s="73" t="s">
        <v>301</v>
      </c>
      <c r="G327" s="73"/>
      <c r="H327" s="73"/>
      <c r="I327" s="4"/>
      <c r="J327" s="73" t="s">
        <v>300</v>
      </c>
      <c r="K327" s="73"/>
      <c r="L327" s="73"/>
    </row>
    <row r="328" spans="1:12" ht="18.75" customHeight="1">
      <c r="A328" s="4"/>
      <c r="B328" s="4"/>
      <c r="C328" s="4"/>
      <c r="D328" s="4"/>
      <c r="E328" s="4"/>
      <c r="F328" s="36" t="s">
        <v>303</v>
      </c>
      <c r="G328" s="7"/>
      <c r="H328" s="9"/>
      <c r="I328" s="4"/>
      <c r="J328" s="36" t="s">
        <v>302</v>
      </c>
      <c r="K328" s="7"/>
      <c r="L328" s="9"/>
    </row>
    <row r="329" spans="1:12" ht="24.75" customHeight="1">
      <c r="A329" s="4"/>
      <c r="B329" s="3" t="s">
        <v>394</v>
      </c>
      <c r="C329" s="4"/>
      <c r="D329" s="4"/>
      <c r="E329" s="4"/>
      <c r="F329" s="36"/>
      <c r="G329" s="7"/>
      <c r="H329" s="9"/>
      <c r="I329" s="4"/>
      <c r="J329" s="36"/>
      <c r="K329" s="7"/>
      <c r="L329" s="9"/>
    </row>
    <row r="330" spans="1:12" ht="23.25">
      <c r="A330" s="4"/>
      <c r="B330" s="3" t="s">
        <v>395</v>
      </c>
      <c r="D330" s="4"/>
      <c r="E330" s="4"/>
      <c r="F330" s="4">
        <v>93377071.42</v>
      </c>
      <c r="G330" s="4"/>
      <c r="H330" s="4">
        <v>26630416.07</v>
      </c>
      <c r="I330" s="4"/>
      <c r="J330" s="4">
        <v>85179970.72</v>
      </c>
      <c r="K330" s="4"/>
      <c r="L330" s="4">
        <v>25967278.6</v>
      </c>
    </row>
    <row r="331" spans="1:12" ht="23.25">
      <c r="A331" s="4"/>
      <c r="B331" s="3" t="s">
        <v>396</v>
      </c>
      <c r="D331" s="4"/>
      <c r="E331" s="4"/>
      <c r="F331" s="4">
        <v>0</v>
      </c>
      <c r="G331" s="4"/>
      <c r="H331" s="4">
        <v>0</v>
      </c>
      <c r="I331" s="4"/>
      <c r="J331" s="4">
        <v>0</v>
      </c>
      <c r="K331" s="4"/>
      <c r="L331" s="4">
        <v>0</v>
      </c>
    </row>
    <row r="332" spans="1:12" ht="23.25">
      <c r="A332" s="4"/>
      <c r="B332" s="3" t="s">
        <v>397</v>
      </c>
      <c r="D332" s="4"/>
      <c r="E332" s="4"/>
      <c r="F332" s="4">
        <v>6096543.16</v>
      </c>
      <c r="G332" s="4"/>
      <c r="H332" s="4">
        <v>1799684.4</v>
      </c>
      <c r="I332" s="4"/>
      <c r="J332" s="4">
        <v>6096543.16</v>
      </c>
      <c r="K332" s="4"/>
      <c r="L332" s="4">
        <v>1799684.4</v>
      </c>
    </row>
    <row r="333" spans="1:12" ht="23.25">
      <c r="A333" s="4"/>
      <c r="B333" s="3" t="s">
        <v>398</v>
      </c>
      <c r="D333" s="4"/>
      <c r="E333" s="4"/>
      <c r="F333" s="4">
        <v>97616694.67</v>
      </c>
      <c r="G333" s="4"/>
      <c r="H333" s="4">
        <v>102072515.35</v>
      </c>
      <c r="I333" s="4"/>
      <c r="J333" s="4">
        <v>97616694.67</v>
      </c>
      <c r="K333" s="4"/>
      <c r="L333" s="4">
        <v>102072515.35</v>
      </c>
    </row>
    <row r="334" spans="1:12" ht="23.25">
      <c r="A334" s="4"/>
      <c r="C334" s="3" t="s">
        <v>188</v>
      </c>
      <c r="D334" s="4"/>
      <c r="E334" s="4"/>
      <c r="F334" s="31">
        <f>SUM(F330:F333)</f>
        <v>197090309.25</v>
      </c>
      <c r="G334" s="4"/>
      <c r="H334" s="31">
        <f>SUM(H330:H333)</f>
        <v>130502615.82</v>
      </c>
      <c r="I334" s="4"/>
      <c r="J334" s="31">
        <f>SUM(J330:J333)</f>
        <v>188893208.55</v>
      </c>
      <c r="K334" s="4"/>
      <c r="L334" s="31">
        <f>SUM(L330:L333)</f>
        <v>129839478.35</v>
      </c>
    </row>
    <row r="335" spans="1:12" ht="23.25">
      <c r="A335" s="4"/>
      <c r="B335" s="3" t="s">
        <v>450</v>
      </c>
      <c r="D335" s="4"/>
      <c r="E335" s="4"/>
      <c r="F335" s="4">
        <v>30449736.23</v>
      </c>
      <c r="G335" s="4"/>
      <c r="H335" s="4">
        <v>40440718.56</v>
      </c>
      <c r="I335" s="4"/>
      <c r="J335" s="4">
        <v>32908044.33</v>
      </c>
      <c r="K335" s="4"/>
      <c r="L335" s="4">
        <v>38626462.96</v>
      </c>
    </row>
    <row r="336" spans="1:12" ht="21.75" customHeight="1">
      <c r="A336" s="4"/>
      <c r="B336" s="3" t="s">
        <v>313</v>
      </c>
      <c r="D336" s="4"/>
      <c r="E336" s="4"/>
      <c r="F336" s="11">
        <v>34721627.74</v>
      </c>
      <c r="G336" s="4"/>
      <c r="H336" s="11">
        <v>31728338.52</v>
      </c>
      <c r="I336" s="4"/>
      <c r="J336" s="11">
        <v>34721627.74</v>
      </c>
      <c r="K336" s="4"/>
      <c r="L336" s="11">
        <v>31728338.52</v>
      </c>
    </row>
    <row r="337" spans="1:12" ht="21" customHeight="1">
      <c r="A337" s="4"/>
      <c r="C337" s="3"/>
      <c r="D337" s="4"/>
      <c r="E337" s="4"/>
      <c r="F337" s="4">
        <f>SUM(F334:F336)</f>
        <v>262261673.22</v>
      </c>
      <c r="G337" s="4"/>
      <c r="H337" s="4">
        <f>SUM(H334:H336)</f>
        <v>202671672.9</v>
      </c>
      <c r="I337" s="4"/>
      <c r="J337" s="4">
        <f>SUM(J334:J336)</f>
        <v>256522880.62</v>
      </c>
      <c r="K337" s="4"/>
      <c r="L337" s="4">
        <f>SUM(L334:L336)</f>
        <v>200194279.83</v>
      </c>
    </row>
    <row r="338" spans="1:12" ht="24.75" customHeight="1">
      <c r="A338" s="4"/>
      <c r="B338" s="3" t="s">
        <v>314</v>
      </c>
      <c r="D338" s="4"/>
      <c r="E338" s="4"/>
      <c r="F338" s="4">
        <v>-87620552.71</v>
      </c>
      <c r="G338" s="4"/>
      <c r="H338" s="4">
        <v>-104787135.67</v>
      </c>
      <c r="I338" s="4"/>
      <c r="J338" s="4">
        <v>-87620552.71</v>
      </c>
      <c r="K338" s="4"/>
      <c r="L338" s="4">
        <v>-104787135.67</v>
      </c>
    </row>
    <row r="339" spans="1:12" ht="21" customHeight="1" thickBot="1">
      <c r="A339" s="4"/>
      <c r="B339" s="4"/>
      <c r="C339" s="3" t="s">
        <v>188</v>
      </c>
      <c r="D339" s="3"/>
      <c r="E339" s="3"/>
      <c r="F339" s="12">
        <f>SUM(F337:F338)</f>
        <v>174641120.51</v>
      </c>
      <c r="G339" s="4"/>
      <c r="H339" s="12">
        <f>SUM(H337:H338)</f>
        <v>97884537.23</v>
      </c>
      <c r="I339" s="4"/>
      <c r="J339" s="12">
        <f>SUM(J337:J338)</f>
        <v>168902327.91000003</v>
      </c>
      <c r="K339" s="4"/>
      <c r="L339" s="12">
        <f>SUM(L337:L338)</f>
        <v>95407144.16000001</v>
      </c>
    </row>
    <row r="340" spans="1:12" ht="21.75" customHeight="1" thickTop="1">
      <c r="A340" s="74" t="s">
        <v>127</v>
      </c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</row>
    <row r="341" spans="4:12" ht="8.25" customHeight="1">
      <c r="D341" s="15"/>
      <c r="E341" s="15"/>
      <c r="F341" s="2"/>
      <c r="G341" s="2"/>
      <c r="H341" s="2"/>
      <c r="I341" s="2"/>
      <c r="J341" s="2"/>
      <c r="K341" s="2"/>
      <c r="L341" s="2"/>
    </row>
    <row r="342" spans="1:12" ht="23.25">
      <c r="A342" s="6" t="s">
        <v>404</v>
      </c>
      <c r="D342" s="15"/>
      <c r="E342" s="15"/>
      <c r="F342" s="2"/>
      <c r="G342" s="2"/>
      <c r="H342" s="2"/>
      <c r="I342" s="2"/>
      <c r="J342" s="2"/>
      <c r="K342" s="2"/>
      <c r="L342" s="2"/>
    </row>
    <row r="343" spans="2:12" ht="23.25">
      <c r="B343" s="4" t="s">
        <v>405</v>
      </c>
      <c r="D343" s="15"/>
      <c r="E343" s="15"/>
      <c r="F343" s="2"/>
      <c r="G343" s="2"/>
      <c r="H343" s="2"/>
      <c r="I343" s="2"/>
      <c r="J343" s="2"/>
      <c r="K343" s="2"/>
      <c r="L343" s="2"/>
    </row>
    <row r="344" spans="2:12" ht="23.25">
      <c r="B344" s="6" t="s">
        <v>453</v>
      </c>
      <c r="D344" s="15"/>
      <c r="E344" s="15"/>
      <c r="F344" s="2"/>
      <c r="G344" s="2"/>
      <c r="H344" s="2"/>
      <c r="I344" s="2"/>
      <c r="J344" s="2"/>
      <c r="K344" s="2"/>
      <c r="L344" s="2"/>
    </row>
    <row r="345" spans="2:12" ht="24.75" customHeight="1">
      <c r="B345" s="6" t="s">
        <v>452</v>
      </c>
      <c r="D345" s="15"/>
      <c r="E345" s="15"/>
      <c r="F345" s="2"/>
      <c r="G345" s="2"/>
      <c r="H345" s="2"/>
      <c r="I345" s="2"/>
      <c r="J345" s="2"/>
      <c r="K345" s="2"/>
      <c r="L345" s="2"/>
    </row>
    <row r="346" spans="1:12" ht="24.75" customHeight="1">
      <c r="A346" s="6" t="s">
        <v>406</v>
      </c>
      <c r="D346" s="15"/>
      <c r="E346" s="15"/>
      <c r="F346" s="2"/>
      <c r="G346" s="2"/>
      <c r="H346" s="2"/>
      <c r="I346" s="2"/>
      <c r="J346" s="2"/>
      <c r="K346" s="2"/>
      <c r="L346" s="2"/>
    </row>
    <row r="347" spans="4:12" ht="23.25">
      <c r="D347" s="15"/>
      <c r="E347" s="15"/>
      <c r="F347" s="2"/>
      <c r="G347" s="2"/>
      <c r="H347" s="2"/>
      <c r="J347" s="54" t="s">
        <v>106</v>
      </c>
      <c r="K347" s="34"/>
      <c r="L347" s="34"/>
    </row>
    <row r="348" spans="4:12" ht="23.25">
      <c r="D348" s="15"/>
      <c r="E348" s="15"/>
      <c r="F348" s="2"/>
      <c r="G348" s="2"/>
      <c r="H348" s="2"/>
      <c r="I348" s="2"/>
      <c r="J348" s="61" t="s">
        <v>303</v>
      </c>
      <c r="K348" s="7"/>
      <c r="L348" s="9"/>
    </row>
    <row r="349" spans="2:12" ht="23.25">
      <c r="B349" s="6" t="s">
        <v>132</v>
      </c>
      <c r="D349" s="15"/>
      <c r="E349" s="15"/>
      <c r="F349" s="2"/>
      <c r="G349" s="2"/>
      <c r="H349" s="2"/>
      <c r="I349" s="2"/>
      <c r="J349" s="15">
        <v>10000000</v>
      </c>
      <c r="K349" s="15"/>
      <c r="L349" s="15">
        <v>10000000</v>
      </c>
    </row>
    <row r="350" spans="2:12" ht="23.25">
      <c r="B350" s="6" t="s">
        <v>133</v>
      </c>
      <c r="D350" s="15"/>
      <c r="E350" s="15"/>
      <c r="F350" s="2"/>
      <c r="G350" s="2"/>
      <c r="H350" s="2"/>
      <c r="I350" s="2"/>
      <c r="J350" s="15">
        <v>2614000</v>
      </c>
      <c r="K350" s="15"/>
      <c r="L350" s="15">
        <v>7686766.67</v>
      </c>
    </row>
    <row r="351" spans="3:12" ht="24" thickBot="1">
      <c r="C351" s="15" t="s">
        <v>188</v>
      </c>
      <c r="F351" s="2"/>
      <c r="G351" s="2"/>
      <c r="H351" s="2"/>
      <c r="I351" s="2"/>
      <c r="J351" s="30">
        <f>SUM(J349:J350)</f>
        <v>12614000</v>
      </c>
      <c r="K351" s="15"/>
      <c r="L351" s="30">
        <f>SUM(L349:L350)</f>
        <v>17686766.67</v>
      </c>
    </row>
    <row r="352" spans="2:12" ht="24.75" customHeight="1" thickTop="1">
      <c r="B352" s="4" t="s">
        <v>409</v>
      </c>
      <c r="D352" s="15"/>
      <c r="E352" s="15"/>
      <c r="F352" s="2"/>
      <c r="G352" s="2"/>
      <c r="H352" s="2"/>
      <c r="I352" s="2"/>
      <c r="J352" s="2"/>
      <c r="K352" s="2"/>
      <c r="L352" s="2"/>
    </row>
    <row r="353" spans="2:12" ht="24.75" customHeight="1">
      <c r="B353" s="6" t="s">
        <v>407</v>
      </c>
      <c r="D353" s="15"/>
      <c r="E353" s="15"/>
      <c r="F353" s="2"/>
      <c r="G353" s="2"/>
      <c r="H353" s="2"/>
      <c r="I353" s="2"/>
      <c r="J353" s="2"/>
      <c r="K353" s="2"/>
      <c r="L353" s="2"/>
    </row>
    <row r="354" spans="1:12" ht="24.75" customHeight="1">
      <c r="A354" s="6" t="s">
        <v>408</v>
      </c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5"/>
    </row>
    <row r="355" spans="2:12" ht="23.25">
      <c r="B355" s="3"/>
      <c r="C355" s="4"/>
      <c r="D355" s="4"/>
      <c r="E355" s="4"/>
      <c r="F355" s="73" t="s">
        <v>301</v>
      </c>
      <c r="G355" s="73"/>
      <c r="H355" s="73"/>
      <c r="I355" s="4"/>
      <c r="J355" s="73" t="s">
        <v>300</v>
      </c>
      <c r="K355" s="73"/>
      <c r="L355" s="73"/>
    </row>
    <row r="356" spans="2:12" ht="23.25">
      <c r="B356" s="3"/>
      <c r="C356" s="4"/>
      <c r="D356" s="4"/>
      <c r="E356" s="4"/>
      <c r="F356" s="61" t="s">
        <v>303</v>
      </c>
      <c r="G356" s="32"/>
      <c r="H356" s="60"/>
      <c r="I356" s="4"/>
      <c r="J356" s="61" t="s">
        <v>303</v>
      </c>
      <c r="K356" s="32"/>
      <c r="L356" s="60"/>
    </row>
    <row r="357" spans="2:12" ht="23.25">
      <c r="B357" s="4" t="s">
        <v>134</v>
      </c>
      <c r="D357" s="4"/>
      <c r="E357" s="4"/>
      <c r="F357" s="4">
        <v>94914836.07</v>
      </c>
      <c r="G357" s="4"/>
      <c r="H357" s="4">
        <v>73658713.35</v>
      </c>
      <c r="I357" s="4"/>
      <c r="J357" s="4">
        <v>89465997.74</v>
      </c>
      <c r="K357" s="4"/>
      <c r="L357" s="4">
        <v>73658713.35</v>
      </c>
    </row>
    <row r="358" spans="2:12" ht="24.75" customHeight="1">
      <c r="B358" s="4" t="s">
        <v>135</v>
      </c>
      <c r="D358" s="4"/>
      <c r="E358" s="4"/>
      <c r="F358" s="4">
        <v>9052575</v>
      </c>
      <c r="G358" s="4"/>
      <c r="H358" s="4">
        <v>424965.93</v>
      </c>
      <c r="I358" s="4"/>
      <c r="J358" s="4">
        <v>9052575</v>
      </c>
      <c r="K358" s="4"/>
      <c r="L358" s="4">
        <v>424965.93</v>
      </c>
    </row>
    <row r="359" spans="2:12" ht="24.75" customHeight="1">
      <c r="B359" s="4" t="s">
        <v>136</v>
      </c>
      <c r="D359" s="4"/>
      <c r="E359" s="4"/>
      <c r="F359" s="4">
        <v>24159572.19</v>
      </c>
      <c r="G359" s="4"/>
      <c r="H359" s="4">
        <v>24159572.19</v>
      </c>
      <c r="I359" s="4"/>
      <c r="J359" s="4">
        <v>24159572.19</v>
      </c>
      <c r="K359" s="4"/>
      <c r="L359" s="4">
        <v>24159572.19</v>
      </c>
    </row>
    <row r="360" spans="2:12" ht="24" customHeight="1" thickBot="1">
      <c r="B360" s="3"/>
      <c r="C360" s="4" t="s">
        <v>188</v>
      </c>
      <c r="F360" s="12">
        <f>SUM(F357:F359)</f>
        <v>128126983.25999999</v>
      </c>
      <c r="G360" s="4"/>
      <c r="H360" s="12">
        <f>SUM(H357:H359)</f>
        <v>98243251.47</v>
      </c>
      <c r="I360" s="4"/>
      <c r="J360" s="12">
        <f>SUM(J357:J359)</f>
        <v>122678144.92999999</v>
      </c>
      <c r="K360" s="4"/>
      <c r="L360" s="12">
        <f>SUM(L357:L359)</f>
        <v>98243251.47</v>
      </c>
    </row>
    <row r="361" spans="2:12" ht="24.75" customHeight="1" thickTop="1">
      <c r="B361" s="4" t="s">
        <v>367</v>
      </c>
      <c r="D361" s="4"/>
      <c r="E361" s="4"/>
      <c r="F361" s="4"/>
      <c r="G361" s="4"/>
      <c r="H361" s="4"/>
      <c r="I361" s="4"/>
      <c r="J361" s="4"/>
      <c r="K361" s="4"/>
      <c r="L361" s="5"/>
    </row>
    <row r="362" spans="2:12" ht="24.75" customHeight="1">
      <c r="B362" s="3" t="s">
        <v>454</v>
      </c>
      <c r="C362" s="4"/>
      <c r="D362" s="4"/>
      <c r="E362" s="4"/>
      <c r="F362" s="4"/>
      <c r="G362" s="4"/>
      <c r="H362" s="4"/>
      <c r="I362" s="4"/>
      <c r="J362" s="4"/>
      <c r="K362" s="4"/>
      <c r="L362" s="5"/>
    </row>
    <row r="363" spans="2:12" ht="23.25">
      <c r="B363" s="3" t="s">
        <v>368</v>
      </c>
      <c r="C363" s="4"/>
      <c r="D363" s="4"/>
      <c r="E363" s="4"/>
      <c r="F363" s="4"/>
      <c r="G363" s="4"/>
      <c r="H363" s="4"/>
      <c r="I363" s="4"/>
      <c r="J363" s="4"/>
      <c r="K363" s="4"/>
      <c r="L363" s="5"/>
    </row>
    <row r="364" spans="2:12" ht="24.75" customHeight="1">
      <c r="B364" s="4" t="s">
        <v>131</v>
      </c>
      <c r="C364" s="4"/>
      <c r="D364" s="4"/>
      <c r="E364" s="4"/>
      <c r="F364" s="4"/>
      <c r="G364" s="4"/>
      <c r="H364" s="4"/>
      <c r="I364" s="4"/>
      <c r="J364" s="4"/>
      <c r="K364" s="4"/>
      <c r="L364" s="5"/>
    </row>
    <row r="365" spans="2:12" ht="23.25">
      <c r="B365" s="3" t="s">
        <v>366</v>
      </c>
      <c r="C365" s="4"/>
      <c r="D365" s="4"/>
      <c r="E365" s="4"/>
      <c r="F365" s="4"/>
      <c r="G365" s="4"/>
      <c r="H365" s="4"/>
      <c r="I365" s="4"/>
      <c r="J365" s="4"/>
      <c r="K365" s="4"/>
      <c r="L365" s="5"/>
    </row>
    <row r="366" spans="1:12" ht="24.75" customHeight="1">
      <c r="A366" s="3" t="s">
        <v>410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5"/>
    </row>
    <row r="367" spans="2:12" ht="23.25">
      <c r="B367" s="3"/>
      <c r="C367" s="4"/>
      <c r="D367" s="4"/>
      <c r="E367" s="4"/>
      <c r="F367" s="73" t="s">
        <v>301</v>
      </c>
      <c r="G367" s="73"/>
      <c r="H367" s="73"/>
      <c r="I367" s="4"/>
      <c r="J367" s="73" t="s">
        <v>300</v>
      </c>
      <c r="K367" s="73"/>
      <c r="L367" s="73"/>
    </row>
    <row r="368" spans="2:12" ht="23.25">
      <c r="B368" s="3"/>
      <c r="C368" s="4"/>
      <c r="D368" s="4"/>
      <c r="E368" s="4"/>
      <c r="F368" s="61" t="s">
        <v>303</v>
      </c>
      <c r="G368" s="32"/>
      <c r="H368" s="60"/>
      <c r="I368" s="4"/>
      <c r="J368" s="61" t="s">
        <v>303</v>
      </c>
      <c r="K368" s="32"/>
      <c r="L368" s="60"/>
    </row>
    <row r="369" spans="1:12" ht="23.25">
      <c r="A369" s="4"/>
      <c r="B369" s="3" t="s">
        <v>137</v>
      </c>
      <c r="D369" s="4"/>
      <c r="E369" s="4"/>
      <c r="F369" s="4">
        <v>0</v>
      </c>
      <c r="G369" s="4"/>
      <c r="H369" s="4">
        <v>2305929.34</v>
      </c>
      <c r="I369" s="4"/>
      <c r="J369" s="4">
        <v>0</v>
      </c>
      <c r="K369" s="4"/>
      <c r="L369" s="4">
        <v>2305929.34</v>
      </c>
    </row>
    <row r="370" spans="1:12" ht="23.25">
      <c r="A370" s="4"/>
      <c r="B370" s="3" t="s">
        <v>138</v>
      </c>
      <c r="D370" s="4"/>
      <c r="E370" s="4"/>
      <c r="F370" s="4">
        <v>15306947.33</v>
      </c>
      <c r="G370" s="4"/>
      <c r="H370" s="4">
        <v>16282585.29</v>
      </c>
      <c r="I370" s="4"/>
      <c r="J370" s="4">
        <v>10046523.79</v>
      </c>
      <c r="K370" s="4"/>
      <c r="L370" s="4">
        <v>6334448.76</v>
      </c>
    </row>
    <row r="371" spans="1:12" ht="23.25">
      <c r="A371" s="4"/>
      <c r="B371" s="3" t="s">
        <v>139</v>
      </c>
      <c r="D371" s="4"/>
      <c r="E371" s="4"/>
      <c r="F371" s="4">
        <v>7459252.07</v>
      </c>
      <c r="G371" s="4"/>
      <c r="H371" s="4">
        <v>1862246.64</v>
      </c>
      <c r="I371" s="4"/>
      <c r="J371" s="4">
        <v>7459252.07</v>
      </c>
      <c r="K371" s="4"/>
      <c r="L371" s="4">
        <v>1862246.64</v>
      </c>
    </row>
    <row r="372" spans="1:12" ht="23.25">
      <c r="A372" s="4"/>
      <c r="B372" s="3" t="s">
        <v>140</v>
      </c>
      <c r="D372" s="4"/>
      <c r="E372" s="4"/>
      <c r="F372" s="4">
        <v>2152796.48</v>
      </c>
      <c r="G372" s="4"/>
      <c r="H372" s="4">
        <v>1612891.94</v>
      </c>
      <c r="I372" s="4"/>
      <c r="J372" s="4">
        <v>1500000</v>
      </c>
      <c r="K372" s="4"/>
      <c r="L372" s="4">
        <v>1101088.88</v>
      </c>
    </row>
    <row r="373" spans="1:12" ht="24" thickBot="1">
      <c r="A373" s="4"/>
      <c r="B373" s="4"/>
      <c r="C373" s="3" t="s">
        <v>188</v>
      </c>
      <c r="D373" s="3"/>
      <c r="E373" s="3"/>
      <c r="F373" s="12">
        <f>SUM(F369:F372)</f>
        <v>24918995.88</v>
      </c>
      <c r="G373" s="4"/>
      <c r="H373" s="12">
        <f>SUM(H369:H372)</f>
        <v>22063653.21</v>
      </c>
      <c r="I373" s="4"/>
      <c r="J373" s="12">
        <f>SUM(J369:J372)</f>
        <v>19005775.86</v>
      </c>
      <c r="K373" s="4"/>
      <c r="L373" s="12">
        <f>SUM(L369:L372)</f>
        <v>11603713.620000001</v>
      </c>
    </row>
    <row r="374" spans="1:12" ht="25.5" customHeight="1" thickTop="1">
      <c r="A374" s="74" t="s">
        <v>141</v>
      </c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</row>
    <row r="375" spans="1:12" ht="25.5" customHeight="1">
      <c r="A375" s="4"/>
      <c r="B375" s="4"/>
      <c r="C375" s="3"/>
      <c r="D375" s="3"/>
      <c r="E375" s="3"/>
      <c r="F375" s="3"/>
      <c r="G375" s="3"/>
      <c r="H375" s="4"/>
      <c r="I375" s="4"/>
      <c r="J375" s="16"/>
      <c r="K375" s="4"/>
      <c r="L375" s="16"/>
    </row>
    <row r="376" ht="25.5" customHeight="1">
      <c r="A376" s="6" t="s">
        <v>411</v>
      </c>
    </row>
    <row r="377" spans="10:12" ht="25.5" customHeight="1">
      <c r="J377" s="62" t="s">
        <v>106</v>
      </c>
      <c r="K377" s="34"/>
      <c r="L377" s="34"/>
    </row>
    <row r="378" spans="2:12" ht="25.5" customHeight="1">
      <c r="B378" s="6" t="s">
        <v>145</v>
      </c>
      <c r="J378" s="6">
        <v>13621862.56</v>
      </c>
      <c r="L378" s="6">
        <v>20545831.64</v>
      </c>
    </row>
    <row r="379" spans="2:12" ht="25.5" customHeight="1">
      <c r="B379" s="6" t="s">
        <v>146</v>
      </c>
      <c r="J379" s="6">
        <v>5857500</v>
      </c>
      <c r="L379" s="6">
        <v>9457500</v>
      </c>
    </row>
    <row r="380" spans="2:12" ht="25.5" customHeight="1">
      <c r="B380" s="6" t="s">
        <v>147</v>
      </c>
      <c r="J380" s="18">
        <v>1050790.54</v>
      </c>
      <c r="L380" s="18">
        <v>2121779.26</v>
      </c>
    </row>
    <row r="381" spans="2:12" ht="25.5" customHeight="1">
      <c r="B381" s="6" t="s">
        <v>148</v>
      </c>
      <c r="J381" s="19">
        <v>-110629.64</v>
      </c>
      <c r="L381" s="19">
        <v>-201710.7</v>
      </c>
    </row>
    <row r="382" spans="10:12" ht="25.5" customHeight="1">
      <c r="J382" s="6">
        <f>SUM(J378:J381)</f>
        <v>20419523.46</v>
      </c>
      <c r="L382" s="6">
        <f>SUM(L378:L381)</f>
        <v>31923400.2</v>
      </c>
    </row>
    <row r="383" spans="2:12" ht="25.5" customHeight="1">
      <c r="B383" s="6" t="s">
        <v>149</v>
      </c>
      <c r="L383" s="6"/>
    </row>
    <row r="384" spans="2:12" ht="25.5" customHeight="1">
      <c r="B384" s="6" t="s">
        <v>150</v>
      </c>
      <c r="J384" s="6">
        <v>-9613675.31</v>
      </c>
      <c r="L384" s="6">
        <v>-10985241.6</v>
      </c>
    </row>
    <row r="385" spans="4:12" ht="25.5" customHeight="1" thickBot="1">
      <c r="D385" s="6" t="s">
        <v>188</v>
      </c>
      <c r="J385" s="20">
        <f>SUM(J382:J384)</f>
        <v>10805848.15</v>
      </c>
      <c r="L385" s="20">
        <f>SUM(L382:L384)</f>
        <v>20938158.6</v>
      </c>
    </row>
    <row r="386" ht="25.5" customHeight="1" thickTop="1">
      <c r="B386" s="6" t="s">
        <v>412</v>
      </c>
    </row>
    <row r="387" ht="25.5" customHeight="1">
      <c r="B387" s="6" t="s">
        <v>143</v>
      </c>
    </row>
    <row r="388" ht="25.5" customHeight="1">
      <c r="B388" s="6" t="s">
        <v>142</v>
      </c>
    </row>
    <row r="389" ht="25.5" customHeight="1">
      <c r="B389" s="6" t="s">
        <v>413</v>
      </c>
    </row>
    <row r="390" ht="25.5" customHeight="1">
      <c r="B390" s="6" t="s">
        <v>164</v>
      </c>
    </row>
    <row r="391" ht="25.5" customHeight="1">
      <c r="B391" s="6" t="s">
        <v>165</v>
      </c>
    </row>
    <row r="392" ht="25.5" customHeight="1">
      <c r="B392" s="6" t="s">
        <v>144</v>
      </c>
    </row>
    <row r="393" ht="25.5" customHeight="1">
      <c r="B393" s="6" t="s">
        <v>414</v>
      </c>
    </row>
    <row r="394" ht="25.5" customHeight="1">
      <c r="B394" s="6" t="s">
        <v>177</v>
      </c>
    </row>
    <row r="395" spans="1:11" ht="25.5" customHeight="1">
      <c r="A395" s="6" t="s">
        <v>415</v>
      </c>
      <c r="D395" s="15"/>
      <c r="E395" s="15"/>
      <c r="F395" s="2"/>
      <c r="G395" s="2"/>
      <c r="H395" s="2"/>
      <c r="I395" s="2"/>
      <c r="J395" s="2"/>
      <c r="K395" s="2"/>
    </row>
    <row r="396" spans="2:12" ht="25.5" customHeight="1">
      <c r="B396" s="6" t="s">
        <v>152</v>
      </c>
      <c r="D396" s="15"/>
      <c r="E396" s="15"/>
      <c r="F396" s="2"/>
      <c r="G396" s="2"/>
      <c r="H396" s="2"/>
      <c r="I396" s="2"/>
      <c r="J396" s="2"/>
      <c r="K396" s="2"/>
      <c r="L396" s="2"/>
    </row>
    <row r="397" spans="2:11" ht="25.5" customHeight="1">
      <c r="B397" s="6" t="s">
        <v>151</v>
      </c>
      <c r="D397" s="15"/>
      <c r="E397" s="15"/>
      <c r="F397" s="2"/>
      <c r="G397" s="2"/>
      <c r="H397" s="2"/>
      <c r="I397" s="2"/>
      <c r="J397" s="2"/>
      <c r="K397" s="2"/>
    </row>
    <row r="398" spans="2:12" ht="25.5" customHeight="1">
      <c r="B398" s="6" t="s">
        <v>166</v>
      </c>
      <c r="D398" s="15"/>
      <c r="E398" s="15"/>
      <c r="F398" s="2"/>
      <c r="G398" s="2"/>
      <c r="H398" s="2"/>
      <c r="I398" s="2"/>
      <c r="J398" s="2"/>
      <c r="K398" s="2"/>
      <c r="L398" s="2"/>
    </row>
    <row r="399" spans="2:12" ht="25.5" customHeight="1">
      <c r="B399" s="6" t="s">
        <v>153</v>
      </c>
      <c r="D399" s="15"/>
      <c r="E399" s="15"/>
      <c r="F399" s="2"/>
      <c r="G399" s="2"/>
      <c r="H399" s="2"/>
      <c r="I399" s="2"/>
      <c r="J399" s="2"/>
      <c r="K399" s="2"/>
      <c r="L399" s="2"/>
    </row>
    <row r="400" spans="2:12" ht="25.5" customHeight="1">
      <c r="B400" s="6" t="s">
        <v>167</v>
      </c>
      <c r="D400" s="15"/>
      <c r="E400" s="15"/>
      <c r="F400" s="2"/>
      <c r="G400" s="2"/>
      <c r="H400" s="2"/>
      <c r="I400" s="2"/>
      <c r="J400" s="2"/>
      <c r="K400" s="2"/>
      <c r="L400" s="2"/>
    </row>
    <row r="401" spans="2:12" ht="25.5" customHeight="1">
      <c r="B401" s="6" t="s">
        <v>154</v>
      </c>
      <c r="D401" s="15"/>
      <c r="E401" s="15"/>
      <c r="F401" s="2"/>
      <c r="G401" s="2"/>
      <c r="H401" s="2"/>
      <c r="I401" s="2"/>
      <c r="J401" s="2"/>
      <c r="K401" s="2"/>
      <c r="L401" s="2"/>
    </row>
    <row r="402" spans="2:12" ht="25.5" customHeight="1">
      <c r="B402" s="6" t="s">
        <v>168</v>
      </c>
      <c r="D402" s="15"/>
      <c r="E402" s="15"/>
      <c r="F402" s="2"/>
      <c r="G402" s="2"/>
      <c r="H402" s="2"/>
      <c r="I402" s="2"/>
      <c r="J402" s="2"/>
      <c r="K402" s="2"/>
      <c r="L402" s="2"/>
    </row>
    <row r="403" spans="2:12" ht="25.5" customHeight="1">
      <c r="B403" s="6" t="s">
        <v>351</v>
      </c>
      <c r="D403" s="15"/>
      <c r="E403" s="15"/>
      <c r="F403" s="2"/>
      <c r="G403" s="2"/>
      <c r="H403" s="2"/>
      <c r="I403" s="2"/>
      <c r="J403" s="2"/>
      <c r="K403" s="2"/>
      <c r="L403" s="2"/>
    </row>
    <row r="404" spans="4:12" ht="25.5" customHeight="1">
      <c r="D404" s="15"/>
      <c r="E404" s="15"/>
      <c r="F404" s="2"/>
      <c r="G404" s="2"/>
      <c r="H404" s="2"/>
      <c r="I404" s="2"/>
      <c r="J404" s="2"/>
      <c r="K404" s="2"/>
      <c r="L404" s="2"/>
    </row>
    <row r="405" spans="1:12" ht="23.25">
      <c r="A405" s="72" t="s">
        <v>11</v>
      </c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</row>
    <row r="406" spans="4:12" ht="23.25">
      <c r="D406" s="15"/>
      <c r="E406" s="15"/>
      <c r="F406" s="2"/>
      <c r="G406" s="2"/>
      <c r="H406" s="2"/>
      <c r="I406" s="2"/>
      <c r="J406" s="2"/>
      <c r="K406" s="2"/>
      <c r="L406" s="2"/>
    </row>
    <row r="407" spans="1:12" ht="23.25">
      <c r="A407" s="6" t="s">
        <v>416</v>
      </c>
      <c r="D407" s="15"/>
      <c r="E407" s="15"/>
      <c r="F407" s="2"/>
      <c r="G407" s="2"/>
      <c r="H407" s="2"/>
      <c r="I407" s="2"/>
      <c r="J407" s="2"/>
      <c r="K407" s="2"/>
      <c r="L407" s="2"/>
    </row>
    <row r="408" spans="2:12" ht="23.25">
      <c r="B408" s="6" t="s">
        <v>369</v>
      </c>
      <c r="D408" s="15"/>
      <c r="E408" s="15"/>
      <c r="F408" s="2"/>
      <c r="G408" s="2"/>
      <c r="H408" s="2"/>
      <c r="I408" s="2"/>
      <c r="J408" s="2"/>
      <c r="K408" s="2"/>
      <c r="L408" s="2"/>
    </row>
    <row r="409" spans="2:12" ht="23.25">
      <c r="B409" s="6" t="s">
        <v>155</v>
      </c>
      <c r="D409" s="15"/>
      <c r="E409" s="15"/>
      <c r="F409" s="2"/>
      <c r="G409" s="2"/>
      <c r="H409" s="2"/>
      <c r="I409" s="2"/>
      <c r="J409" s="2"/>
      <c r="K409" s="2"/>
      <c r="L409" s="2"/>
    </row>
    <row r="410" spans="2:11" ht="23.25">
      <c r="B410" s="6" t="s">
        <v>156</v>
      </c>
      <c r="D410" s="15"/>
      <c r="E410" s="15"/>
      <c r="F410" s="2"/>
      <c r="G410" s="2"/>
      <c r="H410" s="2"/>
      <c r="I410" s="2"/>
      <c r="J410" s="2"/>
      <c r="K410" s="2"/>
    </row>
    <row r="411" spans="2:12" ht="23.25">
      <c r="B411" s="6" t="s">
        <v>158</v>
      </c>
      <c r="D411" s="15"/>
      <c r="E411" s="15"/>
      <c r="F411" s="2"/>
      <c r="G411" s="2"/>
      <c r="H411" s="2"/>
      <c r="I411" s="2"/>
      <c r="J411" s="2"/>
      <c r="K411" s="2"/>
      <c r="L411" s="2"/>
    </row>
    <row r="412" spans="2:12" ht="24.75" customHeight="1">
      <c r="B412" s="6" t="s">
        <v>157</v>
      </c>
      <c r="D412" s="15"/>
      <c r="E412" s="15"/>
      <c r="F412" s="2"/>
      <c r="G412" s="2"/>
      <c r="H412" s="2"/>
      <c r="I412" s="2"/>
      <c r="J412" s="2"/>
      <c r="K412" s="2"/>
      <c r="L412" s="2"/>
    </row>
    <row r="413" spans="2:12" ht="23.25">
      <c r="B413" s="6" t="s">
        <v>159</v>
      </c>
      <c r="D413" s="15"/>
      <c r="E413" s="15"/>
      <c r="F413" s="2"/>
      <c r="G413" s="2"/>
      <c r="H413" s="2"/>
      <c r="I413" s="2"/>
      <c r="J413" s="2"/>
      <c r="K413" s="2"/>
      <c r="L413" s="2"/>
    </row>
    <row r="414" spans="2:12" ht="23.25">
      <c r="B414" s="6" t="s">
        <v>352</v>
      </c>
      <c r="D414" s="15"/>
      <c r="E414" s="15"/>
      <c r="F414" s="2"/>
      <c r="G414" s="2"/>
      <c r="H414" s="2"/>
      <c r="I414" s="2"/>
      <c r="J414" s="2"/>
      <c r="K414" s="2"/>
      <c r="L414" s="2"/>
    </row>
    <row r="415" spans="2:12" ht="24.75" customHeight="1">
      <c r="B415" s="6" t="s">
        <v>418</v>
      </c>
      <c r="D415" s="15"/>
      <c r="E415" s="15"/>
      <c r="F415" s="2"/>
      <c r="G415" s="2"/>
      <c r="H415" s="2"/>
      <c r="I415" s="2"/>
      <c r="J415" s="2"/>
      <c r="K415" s="2"/>
      <c r="L415" s="2"/>
    </row>
    <row r="416" spans="2:12" ht="23.25">
      <c r="B416" s="6" t="s">
        <v>419</v>
      </c>
      <c r="D416" s="15"/>
      <c r="E416" s="15"/>
      <c r="F416" s="2"/>
      <c r="G416" s="2"/>
      <c r="H416" s="2"/>
      <c r="I416" s="2"/>
      <c r="J416" s="2"/>
      <c r="K416" s="2"/>
      <c r="L416" s="2"/>
    </row>
    <row r="417" spans="2:12" ht="24.75" customHeight="1">
      <c r="B417" s="6" t="s">
        <v>420</v>
      </c>
      <c r="D417" s="15"/>
      <c r="E417" s="15"/>
      <c r="F417" s="2"/>
      <c r="G417" s="2"/>
      <c r="H417" s="2"/>
      <c r="I417" s="2"/>
      <c r="J417" s="2"/>
      <c r="K417" s="2"/>
      <c r="L417" s="2"/>
    </row>
    <row r="418" spans="2:12" ht="23.25">
      <c r="B418" s="6" t="s">
        <v>417</v>
      </c>
      <c r="D418" s="15"/>
      <c r="E418" s="15"/>
      <c r="F418" s="2"/>
      <c r="G418" s="2"/>
      <c r="H418" s="2"/>
      <c r="I418" s="2"/>
      <c r="J418" s="2"/>
      <c r="K418" s="2"/>
      <c r="L418" s="2"/>
    </row>
    <row r="419" spans="2:11" ht="24.75" customHeight="1">
      <c r="B419" s="6" t="s">
        <v>160</v>
      </c>
      <c r="D419" s="15"/>
      <c r="E419" s="15"/>
      <c r="F419" s="2"/>
      <c r="G419" s="2"/>
      <c r="H419" s="2"/>
      <c r="I419" s="2"/>
      <c r="J419" s="2"/>
      <c r="K419" s="2"/>
    </row>
    <row r="420" spans="2:12" ht="24.75" customHeight="1">
      <c r="B420" s="6" t="s">
        <v>169</v>
      </c>
      <c r="D420" s="15"/>
      <c r="E420" s="15"/>
      <c r="F420" s="2"/>
      <c r="G420" s="2"/>
      <c r="H420" s="2"/>
      <c r="I420" s="2"/>
      <c r="J420" s="2"/>
      <c r="K420" s="2"/>
      <c r="L420" s="2"/>
    </row>
    <row r="421" spans="2:12" ht="23.25">
      <c r="B421" s="6" t="s">
        <v>170</v>
      </c>
      <c r="D421" s="15"/>
      <c r="E421" s="15"/>
      <c r="F421" s="2"/>
      <c r="G421" s="2"/>
      <c r="H421" s="2"/>
      <c r="I421" s="2"/>
      <c r="J421" s="2"/>
      <c r="K421" s="2"/>
      <c r="L421" s="2"/>
    </row>
    <row r="422" spans="2:12" ht="24.75" customHeight="1">
      <c r="B422" s="6" t="s">
        <v>171</v>
      </c>
      <c r="D422" s="15"/>
      <c r="E422" s="15"/>
      <c r="F422" s="2"/>
      <c r="G422" s="2"/>
      <c r="H422" s="2"/>
      <c r="I422" s="2"/>
      <c r="J422" s="2"/>
      <c r="K422" s="2"/>
      <c r="L422" s="2"/>
    </row>
    <row r="423" spans="2:12" ht="24.75" customHeight="1">
      <c r="B423" s="6" t="s">
        <v>172</v>
      </c>
      <c r="D423" s="15"/>
      <c r="E423" s="15"/>
      <c r="F423" s="2"/>
      <c r="G423" s="2"/>
      <c r="H423" s="2"/>
      <c r="I423" s="2"/>
      <c r="J423" s="2"/>
      <c r="K423" s="2"/>
      <c r="L423" s="2"/>
    </row>
    <row r="424" spans="2:12" ht="23.25">
      <c r="B424" s="6" t="s">
        <v>161</v>
      </c>
      <c r="D424" s="15"/>
      <c r="E424" s="15"/>
      <c r="F424" s="2"/>
      <c r="G424" s="2"/>
      <c r="H424" s="2"/>
      <c r="I424" s="2"/>
      <c r="J424" s="2"/>
      <c r="K424" s="2"/>
      <c r="L424" s="2"/>
    </row>
    <row r="425" spans="2:11" ht="23.25">
      <c r="B425" s="6" t="s">
        <v>162</v>
      </c>
      <c r="D425" s="15"/>
      <c r="E425" s="15"/>
      <c r="F425" s="2"/>
      <c r="G425" s="2"/>
      <c r="H425" s="2"/>
      <c r="I425" s="2"/>
      <c r="J425" s="2"/>
      <c r="K425" s="2"/>
    </row>
    <row r="426" spans="2:12" ht="24.75" customHeight="1">
      <c r="B426" s="6" t="s">
        <v>353</v>
      </c>
      <c r="D426" s="15"/>
      <c r="E426" s="15"/>
      <c r="F426" s="2"/>
      <c r="G426" s="2"/>
      <c r="H426" s="2"/>
      <c r="I426" s="2"/>
      <c r="J426" s="2"/>
      <c r="K426" s="2"/>
      <c r="L426" s="2"/>
    </row>
    <row r="427" spans="2:12" ht="24.75" customHeight="1">
      <c r="B427" s="6" t="s">
        <v>173</v>
      </c>
      <c r="D427" s="15"/>
      <c r="E427" s="15"/>
      <c r="F427" s="2"/>
      <c r="G427" s="2"/>
      <c r="H427" s="2"/>
      <c r="I427" s="2"/>
      <c r="J427" s="2"/>
      <c r="K427" s="2"/>
      <c r="L427" s="2"/>
    </row>
    <row r="428" spans="2:12" ht="24.75" customHeight="1">
      <c r="B428" s="6" t="s">
        <v>354</v>
      </c>
      <c r="D428" s="15"/>
      <c r="E428" s="15"/>
      <c r="F428" s="2"/>
      <c r="G428" s="2"/>
      <c r="H428" s="2"/>
      <c r="I428" s="2"/>
      <c r="J428" s="2"/>
      <c r="K428" s="2"/>
      <c r="L428" s="2"/>
    </row>
    <row r="429" spans="2:12" ht="24.75" customHeight="1">
      <c r="B429" s="6" t="s">
        <v>163</v>
      </c>
      <c r="D429" s="15"/>
      <c r="E429" s="15"/>
      <c r="F429" s="2"/>
      <c r="G429" s="2"/>
      <c r="H429" s="2"/>
      <c r="I429" s="2"/>
      <c r="J429" s="2"/>
      <c r="K429" s="2"/>
      <c r="L429" s="2"/>
    </row>
    <row r="430" spans="1:12" ht="23.25">
      <c r="A430" s="6" t="s">
        <v>421</v>
      </c>
      <c r="L430" s="10"/>
    </row>
    <row r="431" ht="23.25">
      <c r="C431" s="6" t="s">
        <v>264</v>
      </c>
    </row>
    <row r="432" ht="23.25">
      <c r="B432" s="6" t="s">
        <v>174</v>
      </c>
    </row>
    <row r="433" ht="23.25">
      <c r="B433" s="6" t="s">
        <v>176</v>
      </c>
    </row>
    <row r="434" ht="24.75" customHeight="1">
      <c r="B434" s="6" t="s">
        <v>175</v>
      </c>
    </row>
    <row r="435" ht="24.75" customHeight="1">
      <c r="B435" s="6" t="s">
        <v>457</v>
      </c>
    </row>
    <row r="436" ht="24.75" customHeight="1">
      <c r="B436" s="6" t="s">
        <v>456</v>
      </c>
    </row>
    <row r="437" ht="23.25">
      <c r="B437" s="6" t="s">
        <v>455</v>
      </c>
    </row>
    <row r="438" spans="1:12" ht="24.75" customHeight="1">
      <c r="A438" s="72" t="s">
        <v>12</v>
      </c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</row>
    <row r="439" ht="24.75" customHeight="1"/>
    <row r="440" ht="24.75" customHeight="1">
      <c r="A440" s="6" t="s">
        <v>422</v>
      </c>
    </row>
    <row r="441" ht="24.75" customHeight="1">
      <c r="B441" s="6" t="s">
        <v>458</v>
      </c>
    </row>
    <row r="442" ht="24.75" customHeight="1">
      <c r="B442" s="6" t="s">
        <v>460</v>
      </c>
    </row>
    <row r="443" ht="24.75" customHeight="1">
      <c r="B443" s="6" t="s">
        <v>461</v>
      </c>
    </row>
    <row r="444" ht="24.75" customHeight="1">
      <c r="B444" s="6" t="s">
        <v>462</v>
      </c>
    </row>
    <row r="445" ht="24.75" customHeight="1">
      <c r="B445" s="6" t="s">
        <v>459</v>
      </c>
    </row>
    <row r="446" ht="24.75" customHeight="1">
      <c r="B446" s="6" t="s">
        <v>0</v>
      </c>
    </row>
    <row r="447" ht="24.75" customHeight="1">
      <c r="B447" s="6" t="s">
        <v>423</v>
      </c>
    </row>
    <row r="448" ht="24.75" customHeight="1">
      <c r="B448" s="6" t="s">
        <v>425</v>
      </c>
    </row>
    <row r="449" ht="24.75" customHeight="1">
      <c r="B449" s="6" t="s">
        <v>424</v>
      </c>
    </row>
    <row r="450" ht="24.75" customHeight="1">
      <c r="A450" s="6" t="s">
        <v>426</v>
      </c>
    </row>
    <row r="451" ht="24.75" customHeight="1">
      <c r="B451" s="6" t="s">
        <v>427</v>
      </c>
    </row>
    <row r="452" ht="24.75" customHeight="1">
      <c r="B452" s="6" t="s">
        <v>428</v>
      </c>
    </row>
    <row r="453" ht="24.75" customHeight="1">
      <c r="B453" s="6" t="s">
        <v>429</v>
      </c>
    </row>
    <row r="454" ht="24.75" customHeight="1">
      <c r="B454" s="6" t="s">
        <v>430</v>
      </c>
    </row>
    <row r="455" ht="24.75" customHeight="1">
      <c r="B455" s="6" t="s">
        <v>10</v>
      </c>
    </row>
    <row r="456" ht="24.75" customHeight="1">
      <c r="B456" s="6" t="s">
        <v>370</v>
      </c>
    </row>
  </sheetData>
  <mergeCells count="48">
    <mergeCell ref="J315:L315"/>
    <mergeCell ref="F315:H315"/>
    <mergeCell ref="J367:L367"/>
    <mergeCell ref="F355:H355"/>
    <mergeCell ref="F367:H367"/>
    <mergeCell ref="J355:L355"/>
    <mergeCell ref="B43:L43"/>
    <mergeCell ref="F132:H132"/>
    <mergeCell ref="B159:L159"/>
    <mergeCell ref="B160:L160"/>
    <mergeCell ref="B93:L93"/>
    <mergeCell ref="B128:L128"/>
    <mergeCell ref="B61:L61"/>
    <mergeCell ref="B62:L62"/>
    <mergeCell ref="B63:L63"/>
    <mergeCell ref="J65:L65"/>
    <mergeCell ref="C8:I8"/>
    <mergeCell ref="C9:I9"/>
    <mergeCell ref="C10:I10"/>
    <mergeCell ref="B15:L15"/>
    <mergeCell ref="F65:H65"/>
    <mergeCell ref="A243:L243"/>
    <mergeCell ref="A242:L242"/>
    <mergeCell ref="B129:L129"/>
    <mergeCell ref="B130:L130"/>
    <mergeCell ref="A241:L241"/>
    <mergeCell ref="F163:H163"/>
    <mergeCell ref="A187:L187"/>
    <mergeCell ref="J189:L189"/>
    <mergeCell ref="B161:L161"/>
    <mergeCell ref="J95:L95"/>
    <mergeCell ref="F95:H95"/>
    <mergeCell ref="A218:L218"/>
    <mergeCell ref="J220:L220"/>
    <mergeCell ref="F220:H220"/>
    <mergeCell ref="J163:L163"/>
    <mergeCell ref="J132:L132"/>
    <mergeCell ref="F189:H189"/>
    <mergeCell ref="A405:L405"/>
    <mergeCell ref="A438:L438"/>
    <mergeCell ref="J327:L327"/>
    <mergeCell ref="A272:L272"/>
    <mergeCell ref="A304:L304"/>
    <mergeCell ref="A340:L340"/>
    <mergeCell ref="F327:H327"/>
    <mergeCell ref="A374:L374"/>
    <mergeCell ref="J308:L308"/>
    <mergeCell ref="F308:H308"/>
  </mergeCells>
  <printOptions/>
  <pageMargins left="0.41" right="0.17" top="0.61" bottom="0.68" header="0.4" footer="0.49"/>
  <pageSetup horizontalDpi="180" verticalDpi="180" orientation="portrait" paperSize="9" r:id="rId1"/>
  <rowBreaks count="4" manualBreakCount="4">
    <brk id="11" max="255" man="1"/>
    <brk id="42" max="255" man="1"/>
    <brk id="60" max="255" man="1"/>
    <brk id="2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13" sqref="D13"/>
    </sheetView>
  </sheetViews>
  <sheetFormatPr defaultColWidth="9.33203125" defaultRowHeight="21"/>
  <cols>
    <col min="3" max="3" width="8.66015625" style="0" customWidth="1"/>
    <col min="5" max="5" width="18.33203125" style="0" bestFit="1" customWidth="1"/>
    <col min="6" max="6" width="1.3359375" style="0" customWidth="1"/>
    <col min="7" max="7" width="18.33203125" style="0" customWidth="1"/>
    <col min="8" max="8" width="1.3359375" style="0" customWidth="1"/>
    <col min="9" max="9" width="18.5" style="0" customWidth="1"/>
    <col min="10" max="10" width="3.66015625" style="0" customWidth="1"/>
  </cols>
  <sheetData>
    <row r="1" spans="1:9" s="6" customFormat="1" ht="25.5" customHeight="1">
      <c r="A1" s="76" t="s">
        <v>13</v>
      </c>
      <c r="B1" s="76"/>
      <c r="C1" s="76"/>
      <c r="D1" s="76"/>
      <c r="E1" s="76"/>
      <c r="F1" s="76"/>
      <c r="G1" s="76"/>
      <c r="H1" s="76"/>
      <c r="I1" s="76"/>
    </row>
    <row r="2" spans="1:9" s="6" customFormat="1" ht="25.5" customHeight="1">
      <c r="A2" s="76" t="s">
        <v>211</v>
      </c>
      <c r="B2" s="76"/>
      <c r="C2" s="76"/>
      <c r="D2" s="76"/>
      <c r="E2" s="76"/>
      <c r="F2" s="76"/>
      <c r="G2" s="76"/>
      <c r="H2" s="76"/>
      <c r="I2" s="76"/>
    </row>
    <row r="3" spans="1:9" s="6" customFormat="1" ht="25.5" customHeight="1">
      <c r="A3" s="76" t="s">
        <v>243</v>
      </c>
      <c r="B3" s="76"/>
      <c r="C3" s="76"/>
      <c r="D3" s="76"/>
      <c r="E3" s="76"/>
      <c r="F3" s="76"/>
      <c r="G3" s="76"/>
      <c r="H3" s="76"/>
      <c r="I3" s="76"/>
    </row>
    <row r="4" spans="1:9" s="6" customFormat="1" ht="25.5" customHeight="1">
      <c r="A4" s="4"/>
      <c r="B4" s="4"/>
      <c r="C4" s="4"/>
      <c r="D4" s="4"/>
      <c r="E4" s="4"/>
      <c r="F4" s="4"/>
      <c r="G4" s="4"/>
      <c r="H4" s="4"/>
      <c r="I4" s="5"/>
    </row>
    <row r="5" spans="1:9" s="6" customFormat="1" ht="25.5" customHeight="1">
      <c r="A5" s="4"/>
      <c r="B5" s="4"/>
      <c r="C5" s="4"/>
      <c r="D5" s="4"/>
      <c r="E5" s="4"/>
      <c r="F5" s="4"/>
      <c r="G5" s="4"/>
      <c r="H5" s="4"/>
      <c r="I5" s="5" t="s">
        <v>248</v>
      </c>
    </row>
    <row r="6" spans="1:9" s="6" customFormat="1" ht="25.5" customHeight="1">
      <c r="A6" s="4"/>
      <c r="B6" s="4"/>
      <c r="C6" s="4"/>
      <c r="D6" s="4"/>
      <c r="E6" s="75" t="s">
        <v>106</v>
      </c>
      <c r="F6" s="75"/>
      <c r="G6" s="75"/>
      <c r="H6" s="75"/>
      <c r="I6" s="75"/>
    </row>
    <row r="7" spans="1:9" s="6" customFormat="1" ht="25.5" customHeight="1">
      <c r="A7" s="3"/>
      <c r="B7" s="4"/>
      <c r="C7" s="4"/>
      <c r="D7" s="5"/>
      <c r="E7" s="32" t="s">
        <v>337</v>
      </c>
      <c r="F7" s="31"/>
      <c r="G7" s="32" t="s">
        <v>27</v>
      </c>
      <c r="H7" s="32"/>
      <c r="I7" s="32" t="s">
        <v>188</v>
      </c>
    </row>
    <row r="8" spans="1:9" s="6" customFormat="1" ht="25.5" customHeight="1">
      <c r="A8" s="3"/>
      <c r="B8" s="4"/>
      <c r="C8" s="4"/>
      <c r="D8" s="5"/>
      <c r="E8" s="33" t="s">
        <v>338</v>
      </c>
      <c r="F8" s="11"/>
      <c r="G8" s="33"/>
      <c r="H8" s="33"/>
      <c r="I8" s="34"/>
    </row>
    <row r="9" spans="1:9" s="23" customFormat="1" ht="25.5" customHeight="1">
      <c r="A9" s="16"/>
      <c r="B9" s="16"/>
      <c r="C9" s="16"/>
      <c r="D9" s="16"/>
      <c r="E9" s="16"/>
      <c r="F9" s="16"/>
      <c r="G9" s="16"/>
      <c r="H9" s="16"/>
      <c r="I9" s="16"/>
    </row>
    <row r="10" spans="1:9" s="23" customFormat="1" ht="25.5" customHeight="1">
      <c r="A10" s="16" t="s">
        <v>246</v>
      </c>
      <c r="B10" s="16"/>
      <c r="C10" s="16"/>
      <c r="D10" s="16"/>
      <c r="E10" s="16">
        <v>120000000</v>
      </c>
      <c r="F10" s="16"/>
      <c r="G10" s="16">
        <v>-61993922.01</v>
      </c>
      <c r="H10" s="16"/>
      <c r="I10" s="16">
        <f>+E10+G10</f>
        <v>58006077.99</v>
      </c>
    </row>
    <row r="11" spans="1:9" s="23" customFormat="1" ht="25.5" customHeight="1">
      <c r="A11" s="16" t="s">
        <v>247</v>
      </c>
      <c r="B11" s="16"/>
      <c r="C11" s="16"/>
      <c r="D11" s="16"/>
      <c r="E11" s="11">
        <v>0</v>
      </c>
      <c r="F11" s="16"/>
      <c r="G11" s="11">
        <f>+Sheet1!H151</f>
        <v>27752195.140000053</v>
      </c>
      <c r="H11" s="16"/>
      <c r="I11" s="11">
        <f>+E11+G11</f>
        <v>27752195.140000053</v>
      </c>
    </row>
    <row r="12" spans="1:9" s="23" customFormat="1" ht="25.5" customHeight="1">
      <c r="A12" s="16" t="s">
        <v>25</v>
      </c>
      <c r="B12" s="16"/>
      <c r="C12" s="16"/>
      <c r="D12" s="16"/>
      <c r="E12" s="16">
        <f>SUM(E10:E11)</f>
        <v>120000000</v>
      </c>
      <c r="F12" s="16"/>
      <c r="G12" s="16">
        <f>SUM(G10:G11)</f>
        <v>-34241726.869999945</v>
      </c>
      <c r="H12" s="16"/>
      <c r="I12" s="16">
        <f>SUM(I10:I11)</f>
        <v>85758273.13000005</v>
      </c>
    </row>
    <row r="13" spans="1:9" s="23" customFormat="1" ht="25.5" customHeight="1">
      <c r="A13" s="16" t="s">
        <v>247</v>
      </c>
      <c r="B13" s="16"/>
      <c r="C13" s="16"/>
      <c r="D13" s="16"/>
      <c r="E13" s="16">
        <v>0</v>
      </c>
      <c r="F13" s="16"/>
      <c r="G13" s="16">
        <f>+Sheet1!F151</f>
        <v>32712449.87000005</v>
      </c>
      <c r="H13" s="16"/>
      <c r="I13" s="16">
        <f>+E13+G13</f>
        <v>32712449.87000005</v>
      </c>
    </row>
    <row r="14" spans="1:9" s="23" customFormat="1" ht="25.5" customHeight="1" thickBot="1">
      <c r="A14" s="16" t="s">
        <v>26</v>
      </c>
      <c r="B14" s="16"/>
      <c r="C14" s="16"/>
      <c r="D14" s="16"/>
      <c r="E14" s="12">
        <f>SUM(E12:E13)</f>
        <v>120000000</v>
      </c>
      <c r="F14" s="16"/>
      <c r="G14" s="12">
        <f>SUM(G12:G13)</f>
        <v>-1529276.9999998957</v>
      </c>
      <c r="H14" s="16"/>
      <c r="I14" s="12">
        <f>SUM(I12:I13)</f>
        <v>118470723.0000001</v>
      </c>
    </row>
    <row r="15" spans="1:9" s="23" customFormat="1" ht="25.5" customHeight="1" thickTop="1">
      <c r="A15" s="16"/>
      <c r="B15" s="16"/>
      <c r="C15" s="16"/>
      <c r="D15" s="16"/>
      <c r="E15" s="16"/>
      <c r="F15" s="16"/>
      <c r="G15" s="16"/>
      <c r="H15" s="16"/>
      <c r="I15" s="16"/>
    </row>
    <row r="16" spans="1:9" s="23" customFormat="1" ht="25.5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s="6" customFormat="1" ht="25.5" customHeight="1">
      <c r="A17" s="4"/>
      <c r="B17" s="4"/>
      <c r="C17" s="4"/>
      <c r="D17" s="4"/>
      <c r="E17" s="4"/>
      <c r="F17" s="4"/>
      <c r="G17" s="4"/>
      <c r="H17" s="4"/>
      <c r="I17" s="5"/>
    </row>
    <row r="18" spans="1:9" s="6" customFormat="1" ht="25.5" customHeight="1">
      <c r="A18" s="3" t="s">
        <v>181</v>
      </c>
      <c r="B18" s="4"/>
      <c r="C18" s="4"/>
      <c r="D18" s="4"/>
      <c r="E18" s="4"/>
      <c r="F18" s="4"/>
      <c r="G18" s="4"/>
      <c r="H18" s="4"/>
      <c r="I18" s="5"/>
    </row>
    <row r="19" spans="1:9" s="6" customFormat="1" ht="25.5" customHeight="1">
      <c r="A19" s="4"/>
      <c r="B19" s="4"/>
      <c r="C19" s="4"/>
      <c r="D19" s="4"/>
      <c r="E19" s="4"/>
      <c r="F19" s="4"/>
      <c r="G19" s="4"/>
      <c r="H19" s="4"/>
      <c r="I19" s="5"/>
    </row>
    <row r="20" spans="2:9" s="6" customFormat="1" ht="25.5" customHeight="1">
      <c r="B20" s="4"/>
      <c r="C20" s="4"/>
      <c r="D20" s="4"/>
      <c r="E20" s="4"/>
      <c r="F20" s="4"/>
      <c r="G20" s="4"/>
      <c r="H20" s="4"/>
      <c r="I20" s="5"/>
    </row>
  </sheetData>
  <mergeCells count="4">
    <mergeCell ref="E6:I6"/>
    <mergeCell ref="A1:I1"/>
    <mergeCell ref="A2:I2"/>
    <mergeCell ref="A3:I3"/>
  </mergeCells>
  <printOptions/>
  <pageMargins left="0.88" right="0.28" top="0.76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B3" sqref="B3"/>
    </sheetView>
  </sheetViews>
  <sheetFormatPr defaultColWidth="9.33203125" defaultRowHeight="21"/>
  <cols>
    <col min="1" max="1" width="3.33203125" style="0" customWidth="1"/>
    <col min="4" max="4" width="16.66015625" style="0" customWidth="1"/>
    <col min="5" max="5" width="8.33203125" style="0" customWidth="1"/>
    <col min="6" max="6" width="9.83203125" style="0" customWidth="1"/>
    <col min="7" max="7" width="14.66015625" style="0" customWidth="1"/>
    <col min="8" max="8" width="0.4921875" style="0" customWidth="1"/>
    <col min="9" max="9" width="15.33203125" style="0" customWidth="1"/>
    <col min="10" max="10" width="0.4921875" style="0" customWidth="1"/>
    <col min="11" max="11" width="13.66015625" style="0" customWidth="1"/>
    <col min="12" max="12" width="0.4921875" style="0" customWidth="1"/>
    <col min="13" max="13" width="15" style="0" customWidth="1"/>
    <col min="14" max="14" width="1.171875" style="0" customWidth="1"/>
  </cols>
  <sheetData>
    <row r="1" spans="1:13" s="6" customFormat="1" ht="27.75" customHeight="1">
      <c r="A1" s="74" t="s">
        <v>209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6:13" s="6" customFormat="1" ht="27.75" customHeight="1">
      <c r="F2" s="15"/>
      <c r="G2" s="2"/>
      <c r="H2" s="2"/>
      <c r="I2" s="2"/>
      <c r="J2" s="2"/>
      <c r="K2" s="2"/>
      <c r="L2" s="2"/>
      <c r="M2" s="2"/>
    </row>
    <row r="3" spans="1:13" s="6" customFormat="1" ht="27.75" customHeight="1">
      <c r="A3" s="4" t="s">
        <v>451</v>
      </c>
      <c r="B3" s="4"/>
      <c r="C3" s="3"/>
      <c r="D3" s="3"/>
      <c r="E3" s="3"/>
      <c r="F3" s="3"/>
      <c r="G3" s="16"/>
      <c r="H3" s="4"/>
      <c r="I3" s="16"/>
      <c r="J3" s="4"/>
      <c r="K3" s="16"/>
      <c r="L3" s="4"/>
      <c r="M3" s="16"/>
    </row>
    <row r="4" spans="1:13" s="6" customFormat="1" ht="27.75" customHeight="1">
      <c r="A4" s="4"/>
      <c r="B4" s="1" t="s">
        <v>128</v>
      </c>
      <c r="C4" s="3"/>
      <c r="D4" s="3"/>
      <c r="E4" s="3"/>
      <c r="F4" s="3"/>
      <c r="G4" s="16"/>
      <c r="H4" s="4"/>
      <c r="I4" s="16"/>
      <c r="J4" s="4"/>
      <c r="K4" s="16"/>
      <c r="L4" s="4"/>
      <c r="M4" s="16"/>
    </row>
    <row r="5" spans="1:13" s="6" customFormat="1" ht="27.75" customHeight="1">
      <c r="A5" s="4"/>
      <c r="B5" s="4" t="s">
        <v>130</v>
      </c>
      <c r="C5" s="3"/>
      <c r="D5" s="3"/>
      <c r="E5" s="3"/>
      <c r="F5" s="3"/>
      <c r="G5" s="16"/>
      <c r="H5" s="4"/>
      <c r="I5" s="16"/>
      <c r="J5" s="4"/>
      <c r="K5" s="16"/>
      <c r="L5" s="4"/>
      <c r="M5" s="16"/>
    </row>
    <row r="6" spans="1:13" s="6" customFormat="1" ht="27.75" customHeight="1">
      <c r="A6" s="4"/>
      <c r="B6" s="4" t="s">
        <v>129</v>
      </c>
      <c r="C6" s="3"/>
      <c r="D6" s="3"/>
      <c r="E6" s="3"/>
      <c r="F6" s="3"/>
      <c r="G6" s="16"/>
      <c r="H6" s="4"/>
      <c r="I6" s="16"/>
      <c r="J6" s="4"/>
      <c r="K6" s="16"/>
      <c r="L6" s="4"/>
      <c r="M6" s="16"/>
    </row>
    <row r="7" spans="1:13" s="6" customFormat="1" ht="27.75" customHeight="1">
      <c r="A7" s="4"/>
      <c r="B7" s="1" t="s">
        <v>316</v>
      </c>
      <c r="C7" s="3"/>
      <c r="D7" s="3"/>
      <c r="E7" s="3"/>
      <c r="F7" s="3"/>
      <c r="G7" s="16"/>
      <c r="H7" s="4"/>
      <c r="I7" s="16"/>
      <c r="J7" s="4"/>
      <c r="K7" s="16"/>
      <c r="L7" s="4"/>
      <c r="M7" s="16"/>
    </row>
    <row r="8" spans="1:13" s="6" customFormat="1" ht="27.75" customHeight="1">
      <c r="A8" s="3"/>
      <c r="B8" s="4"/>
      <c r="C8" s="4"/>
      <c r="D8" s="4"/>
      <c r="G8" s="73" t="s">
        <v>301</v>
      </c>
      <c r="H8" s="73"/>
      <c r="I8" s="73"/>
      <c r="J8" s="4"/>
      <c r="K8" s="73" t="s">
        <v>300</v>
      </c>
      <c r="L8" s="73"/>
      <c r="M8" s="73"/>
    </row>
    <row r="9" spans="1:13" s="6" customFormat="1" ht="27.75" customHeight="1">
      <c r="A9" s="4"/>
      <c r="B9" s="4"/>
      <c r="C9" s="4"/>
      <c r="D9" s="4"/>
      <c r="G9" s="36" t="s">
        <v>326</v>
      </c>
      <c r="H9" s="7"/>
      <c r="I9" s="9"/>
      <c r="J9" s="4"/>
      <c r="K9" s="36" t="s">
        <v>327</v>
      </c>
      <c r="L9" s="7"/>
      <c r="M9" s="9"/>
    </row>
    <row r="10" spans="1:13" s="6" customFormat="1" ht="27.75" customHeight="1">
      <c r="A10" s="4"/>
      <c r="B10" s="4" t="s">
        <v>317</v>
      </c>
      <c r="C10" s="3"/>
      <c r="D10" s="3"/>
      <c r="E10" s="3"/>
      <c r="F10" s="3"/>
      <c r="G10" s="16"/>
      <c r="H10" s="4"/>
      <c r="I10" s="16"/>
      <c r="J10" s="4"/>
      <c r="K10" s="16"/>
      <c r="L10" s="4"/>
      <c r="M10" s="16"/>
    </row>
    <row r="11" spans="1:13" s="6" customFormat="1" ht="27.75" customHeight="1">
      <c r="A11" s="4"/>
      <c r="B11" s="4" t="s">
        <v>391</v>
      </c>
      <c r="C11" s="3"/>
      <c r="D11" s="3"/>
      <c r="E11" s="3"/>
      <c r="F11" s="3"/>
      <c r="G11" s="16"/>
      <c r="H11" s="4"/>
      <c r="I11" s="16"/>
      <c r="J11" s="4"/>
      <c r="K11" s="16"/>
      <c r="L11" s="4"/>
      <c r="M11" s="16"/>
    </row>
    <row r="12" spans="1:13" s="6" customFormat="1" ht="27.75" customHeight="1" thickBot="1">
      <c r="A12" s="4"/>
      <c r="B12" s="4" t="s">
        <v>362</v>
      </c>
      <c r="C12" s="3"/>
      <c r="D12" s="3"/>
      <c r="E12" s="3"/>
      <c r="F12" s="3"/>
      <c r="G12" s="25">
        <v>0</v>
      </c>
      <c r="H12" s="4"/>
      <c r="I12" s="25">
        <v>0</v>
      </c>
      <c r="J12" s="4"/>
      <c r="K12" s="25">
        <v>7053409.75</v>
      </c>
      <c r="L12" s="4"/>
      <c r="M12" s="25">
        <v>7821566.8</v>
      </c>
    </row>
    <row r="13" spans="1:13" s="6" customFormat="1" ht="27.75" customHeight="1" thickTop="1">
      <c r="A13" s="4"/>
      <c r="B13" s="4" t="s">
        <v>318</v>
      </c>
      <c r="C13" s="3"/>
      <c r="D13" s="3"/>
      <c r="E13" s="3"/>
      <c r="F13" s="3"/>
      <c r="G13" s="16"/>
      <c r="H13" s="4"/>
      <c r="I13" s="16"/>
      <c r="J13" s="4"/>
      <c r="K13" s="16"/>
      <c r="L13" s="4"/>
      <c r="M13" s="16"/>
    </row>
    <row r="14" spans="1:13" s="6" customFormat="1" ht="27.75" customHeight="1" thickBot="1">
      <c r="A14" s="4"/>
      <c r="B14" s="4" t="s">
        <v>319</v>
      </c>
      <c r="C14" s="3"/>
      <c r="D14" s="3"/>
      <c r="E14" s="3"/>
      <c r="F14" s="3"/>
      <c r="G14" s="25">
        <v>0</v>
      </c>
      <c r="H14" s="4"/>
      <c r="I14" s="25">
        <v>23775000</v>
      </c>
      <c r="J14" s="4"/>
      <c r="K14" s="25">
        <v>0</v>
      </c>
      <c r="L14" s="4"/>
      <c r="M14" s="25">
        <v>23775000</v>
      </c>
    </row>
    <row r="15" spans="1:13" s="6" customFormat="1" ht="27.75" customHeight="1" thickTop="1">
      <c r="A15" s="4"/>
      <c r="B15" s="4" t="s">
        <v>320</v>
      </c>
      <c r="C15" s="3"/>
      <c r="D15" s="3"/>
      <c r="E15" s="3"/>
      <c r="F15" s="3"/>
      <c r="G15" s="16"/>
      <c r="H15" s="4"/>
      <c r="I15" s="16"/>
      <c r="J15" s="4"/>
      <c r="K15" s="16"/>
      <c r="L15" s="4"/>
      <c r="M15" s="16"/>
    </row>
    <row r="16" spans="1:13" s="6" customFormat="1" ht="27.75" customHeight="1">
      <c r="A16" s="4"/>
      <c r="B16" s="4" t="s">
        <v>334</v>
      </c>
      <c r="C16" s="3"/>
      <c r="D16" s="3"/>
      <c r="E16" s="3"/>
      <c r="F16" s="3"/>
      <c r="G16" s="16">
        <v>4037547.97</v>
      </c>
      <c r="H16" s="4"/>
      <c r="I16" s="16">
        <v>6148934.67</v>
      </c>
      <c r="J16" s="4"/>
      <c r="K16" s="16">
        <v>4037547.97</v>
      </c>
      <c r="L16" s="4"/>
      <c r="M16" s="16">
        <v>6148934.67</v>
      </c>
    </row>
    <row r="17" spans="1:13" s="6" customFormat="1" ht="27.75" customHeight="1">
      <c r="A17" s="4"/>
      <c r="B17" s="4" t="s">
        <v>399</v>
      </c>
      <c r="C17" s="3"/>
      <c r="D17" s="3"/>
      <c r="E17" s="3"/>
      <c r="F17" s="3"/>
      <c r="G17" s="16"/>
      <c r="H17" s="4"/>
      <c r="I17" s="16"/>
      <c r="J17" s="4"/>
      <c r="K17" s="16"/>
      <c r="L17" s="4"/>
      <c r="M17" s="16"/>
    </row>
    <row r="18" spans="1:13" s="6" customFormat="1" ht="27.75" customHeight="1">
      <c r="A18" s="4"/>
      <c r="B18" s="4" t="s">
        <v>343</v>
      </c>
      <c r="C18" s="3"/>
      <c r="D18" s="3"/>
      <c r="E18" s="3"/>
      <c r="F18" s="3"/>
      <c r="G18" s="16">
        <v>452484.01</v>
      </c>
      <c r="H18" s="4"/>
      <c r="I18" s="16">
        <v>0</v>
      </c>
      <c r="J18" s="4"/>
      <c r="K18" s="16">
        <v>452484.01</v>
      </c>
      <c r="L18" s="4"/>
      <c r="M18" s="16">
        <v>0</v>
      </c>
    </row>
    <row r="19" spans="1:13" s="6" customFormat="1" ht="27.75" customHeight="1">
      <c r="A19" s="4"/>
      <c r="B19" s="4" t="s">
        <v>400</v>
      </c>
      <c r="C19" s="3"/>
      <c r="D19" s="3"/>
      <c r="E19" s="3"/>
      <c r="F19" s="3"/>
      <c r="G19" s="16"/>
      <c r="H19" s="4"/>
      <c r="I19" s="16"/>
      <c r="J19" s="4"/>
      <c r="K19" s="16"/>
      <c r="L19" s="4"/>
      <c r="M19" s="16"/>
    </row>
    <row r="20" spans="1:13" s="6" customFormat="1" ht="27.75" customHeight="1" thickBot="1">
      <c r="A20" s="4"/>
      <c r="B20" s="4"/>
      <c r="C20" s="3" t="s">
        <v>188</v>
      </c>
      <c r="D20" s="3"/>
      <c r="E20" s="3"/>
      <c r="F20" s="3"/>
      <c r="G20" s="12">
        <f>SUM(G16:G18)</f>
        <v>4490031.98</v>
      </c>
      <c r="H20" s="4"/>
      <c r="I20" s="12">
        <f>SUM(I16:I18)</f>
        <v>6148934.67</v>
      </c>
      <c r="J20" s="4"/>
      <c r="K20" s="12">
        <f>SUM(K16:K18)</f>
        <v>4490031.98</v>
      </c>
      <c r="L20" s="4"/>
      <c r="M20" s="12">
        <f>SUM(M16:M18)</f>
        <v>6148934.67</v>
      </c>
    </row>
    <row r="21" spans="2:13" ht="27.75" customHeight="1" thickTop="1">
      <c r="B21" s="4" t="s">
        <v>322</v>
      </c>
      <c r="E21" s="76" t="s">
        <v>323</v>
      </c>
      <c r="F21" s="76"/>
      <c r="G21" s="36"/>
      <c r="H21" s="7"/>
      <c r="I21" s="9"/>
      <c r="J21" s="4"/>
      <c r="K21" s="36"/>
      <c r="L21" s="7"/>
      <c r="M21" s="9"/>
    </row>
    <row r="22" spans="2:6" ht="27.75" customHeight="1">
      <c r="B22" s="1" t="s">
        <v>321</v>
      </c>
      <c r="E22" s="37" t="s">
        <v>229</v>
      </c>
      <c r="F22" s="37" t="s">
        <v>216</v>
      </c>
    </row>
    <row r="23" spans="2:13" ht="27.75" customHeight="1">
      <c r="B23" s="4" t="s">
        <v>324</v>
      </c>
      <c r="E23" s="39">
        <v>0</v>
      </c>
      <c r="F23" s="39">
        <v>0</v>
      </c>
      <c r="G23" s="41">
        <v>2041634.43</v>
      </c>
      <c r="I23" s="41">
        <v>1386543.62</v>
      </c>
      <c r="K23" s="41">
        <v>2041634.43</v>
      </c>
      <c r="M23" s="41">
        <v>1386543.62</v>
      </c>
    </row>
    <row r="24" spans="2:13" ht="27.75" customHeight="1">
      <c r="B24" s="4" t="s">
        <v>363</v>
      </c>
      <c r="E24" s="39">
        <v>0</v>
      </c>
      <c r="F24" s="39">
        <v>10</v>
      </c>
      <c r="G24" s="41">
        <v>0</v>
      </c>
      <c r="I24" s="41">
        <v>3500000</v>
      </c>
      <c r="K24" s="41">
        <v>0</v>
      </c>
      <c r="M24" s="41">
        <v>3500000</v>
      </c>
    </row>
    <row r="25" spans="2:13" ht="27.75" customHeight="1">
      <c r="B25" s="4" t="s">
        <v>334</v>
      </c>
      <c r="E25" s="38">
        <v>10</v>
      </c>
      <c r="F25" s="40" t="s">
        <v>325</v>
      </c>
      <c r="G25" s="41">
        <v>25000000</v>
      </c>
      <c r="I25" s="41">
        <v>28000000</v>
      </c>
      <c r="K25" s="41">
        <v>25000000</v>
      </c>
      <c r="M25" s="41">
        <v>28000000</v>
      </c>
    </row>
    <row r="26" spans="2:13" ht="27.75" customHeight="1">
      <c r="B26" s="4" t="s">
        <v>319</v>
      </c>
      <c r="E26" s="39">
        <v>0</v>
      </c>
      <c r="F26" s="39">
        <v>10</v>
      </c>
      <c r="G26" s="41">
        <v>0</v>
      </c>
      <c r="I26" s="41">
        <v>1500000</v>
      </c>
      <c r="K26" s="41">
        <v>0</v>
      </c>
      <c r="M26" s="41">
        <v>1500000</v>
      </c>
    </row>
    <row r="27" spans="2:13" ht="27.75" customHeight="1">
      <c r="B27" s="4" t="s">
        <v>343</v>
      </c>
      <c r="E27" s="39">
        <v>0</v>
      </c>
      <c r="F27" s="39">
        <v>10</v>
      </c>
      <c r="G27" s="41">
        <v>0</v>
      </c>
      <c r="I27" s="41">
        <v>200000</v>
      </c>
      <c r="K27" s="41">
        <v>0</v>
      </c>
      <c r="M27" s="41">
        <v>200000</v>
      </c>
    </row>
    <row r="28" spans="3:13" ht="27.75" customHeight="1" thickBot="1">
      <c r="C28" s="1" t="s">
        <v>188</v>
      </c>
      <c r="G28" s="42">
        <f>SUM(G23:G27)</f>
        <v>27041634.43</v>
      </c>
      <c r="I28" s="42">
        <f>SUM(I23:I27)</f>
        <v>34586543.620000005</v>
      </c>
      <c r="K28" s="42">
        <f>SUM(K23:K27)</f>
        <v>27041634.43</v>
      </c>
      <c r="M28" s="42">
        <f>SUM(M23:M27)</f>
        <v>34586543.620000005</v>
      </c>
    </row>
    <row r="29" ht="10.5" customHeight="1" thickTop="1"/>
    <row r="30" spans="2:13" ht="24" customHeight="1">
      <c r="B30" s="77" t="s">
        <v>328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ht="18" customHeight="1"/>
    <row r="32" spans="1:13" s="6" customFormat="1" ht="27.75" customHeight="1">
      <c r="A32" s="3"/>
      <c r="B32" s="4"/>
      <c r="C32" s="4"/>
      <c r="D32" s="4"/>
      <c r="G32" s="73" t="s">
        <v>301</v>
      </c>
      <c r="H32" s="73"/>
      <c r="I32" s="73"/>
      <c r="J32" s="4"/>
      <c r="K32" s="73" t="s">
        <v>300</v>
      </c>
      <c r="L32" s="73"/>
      <c r="M32" s="73"/>
    </row>
    <row r="33" spans="7:13" ht="24" customHeight="1">
      <c r="G33" s="36" t="s">
        <v>326</v>
      </c>
      <c r="H33" s="7"/>
      <c r="I33" s="9"/>
      <c r="J33" s="4"/>
      <c r="K33" s="36" t="s">
        <v>327</v>
      </c>
      <c r="L33" s="7"/>
      <c r="M33" s="9"/>
    </row>
    <row r="34" spans="2:13" ht="24" customHeight="1">
      <c r="B34" s="4" t="s">
        <v>329</v>
      </c>
      <c r="E34" s="37"/>
      <c r="F34" s="37"/>
      <c r="G34" s="36"/>
      <c r="H34" s="7"/>
      <c r="I34" s="9"/>
      <c r="J34" s="4"/>
      <c r="K34" s="36"/>
      <c r="L34" s="7"/>
      <c r="M34" s="9"/>
    </row>
    <row r="35" spans="2:13" ht="24" customHeight="1">
      <c r="B35" s="4" t="s">
        <v>391</v>
      </c>
      <c r="E35" s="39"/>
      <c r="F35" s="39"/>
      <c r="G35" s="41"/>
      <c r="I35" s="41"/>
      <c r="K35" s="41"/>
      <c r="M35" s="41"/>
    </row>
    <row r="36" spans="2:13" ht="24" customHeight="1">
      <c r="B36" s="4" t="s">
        <v>345</v>
      </c>
      <c r="E36" s="39"/>
      <c r="F36" s="39"/>
      <c r="G36" s="41">
        <v>0</v>
      </c>
      <c r="I36" s="41">
        <v>0</v>
      </c>
      <c r="K36" s="41">
        <v>1066337.75</v>
      </c>
      <c r="M36" s="41">
        <v>0</v>
      </c>
    </row>
    <row r="37" spans="2:13" ht="24" customHeight="1">
      <c r="B37" s="4" t="s">
        <v>344</v>
      </c>
      <c r="E37" s="38"/>
      <c r="F37" s="40"/>
      <c r="G37" s="41">
        <v>114700</v>
      </c>
      <c r="I37" s="41">
        <v>270300</v>
      </c>
      <c r="K37" s="41">
        <v>114700</v>
      </c>
      <c r="M37" s="41">
        <v>270300</v>
      </c>
    </row>
    <row r="38" spans="3:13" ht="24" customHeight="1" thickBot="1">
      <c r="C38" s="1" t="s">
        <v>188</v>
      </c>
      <c r="G38" s="42">
        <f>SUM(G35:G37)</f>
        <v>114700</v>
      </c>
      <c r="I38" s="42">
        <f>SUM(I35:I37)</f>
        <v>270300</v>
      </c>
      <c r="K38" s="42">
        <f>SUM(K35:K37)</f>
        <v>1181037.75</v>
      </c>
      <c r="M38" s="42">
        <f>SUM(M35:M37)</f>
        <v>270300</v>
      </c>
    </row>
    <row r="39" spans="3:13" ht="24" customHeight="1" thickTop="1">
      <c r="C39" s="1"/>
      <c r="E39" s="76" t="s">
        <v>323</v>
      </c>
      <c r="F39" s="76"/>
      <c r="G39" s="47"/>
      <c r="I39" s="47"/>
      <c r="K39" s="47"/>
      <c r="M39" s="47"/>
    </row>
    <row r="40" spans="2:6" ht="24" customHeight="1">
      <c r="B40" s="4" t="s">
        <v>401</v>
      </c>
      <c r="E40" s="37" t="s">
        <v>229</v>
      </c>
      <c r="F40" s="37" t="s">
        <v>216</v>
      </c>
    </row>
    <row r="41" spans="2:13" ht="24" thickBot="1">
      <c r="B41" s="4" t="s">
        <v>402</v>
      </c>
      <c r="E41" s="39">
        <v>0</v>
      </c>
      <c r="F41" s="44" t="s">
        <v>330</v>
      </c>
      <c r="G41" s="45">
        <v>0</v>
      </c>
      <c r="I41" s="46">
        <v>700000</v>
      </c>
      <c r="K41" s="45">
        <v>0</v>
      </c>
      <c r="M41" s="46">
        <v>700000</v>
      </c>
    </row>
    <row r="42" ht="11.25" customHeight="1" thickTop="1"/>
    <row r="43" ht="23.25">
      <c r="B43" s="1" t="s">
        <v>347</v>
      </c>
    </row>
    <row r="44" spans="1:13" s="6" customFormat="1" ht="24" customHeight="1">
      <c r="A44" s="4"/>
      <c r="B44" s="4"/>
      <c r="C44" s="3"/>
      <c r="D44" s="3"/>
      <c r="E44" s="2"/>
      <c r="F44" s="2"/>
      <c r="G44" s="73" t="s">
        <v>301</v>
      </c>
      <c r="H44" s="73"/>
      <c r="I44" s="73"/>
      <c r="J44" s="4"/>
      <c r="K44" s="73" t="s">
        <v>300</v>
      </c>
      <c r="L44" s="73"/>
      <c r="M44" s="73"/>
    </row>
    <row r="45" spans="5:13" ht="24" customHeight="1">
      <c r="E45" s="37"/>
      <c r="F45" s="37"/>
      <c r="G45" s="36" t="s">
        <v>326</v>
      </c>
      <c r="H45" s="7"/>
      <c r="I45" s="9"/>
      <c r="J45" s="4"/>
      <c r="K45" s="36" t="s">
        <v>327</v>
      </c>
      <c r="L45" s="7"/>
      <c r="M45" s="9"/>
    </row>
    <row r="46" spans="2:13" ht="24" customHeight="1">
      <c r="B46" s="4" t="s">
        <v>199</v>
      </c>
      <c r="E46" s="37"/>
      <c r="F46" s="37"/>
      <c r="G46" s="36"/>
      <c r="H46" s="7"/>
      <c r="I46" s="9"/>
      <c r="J46" s="4"/>
      <c r="K46" s="36"/>
      <c r="L46" s="7"/>
      <c r="M46" s="9"/>
    </row>
    <row r="47" spans="2:13" ht="24" customHeight="1">
      <c r="B47" s="4" t="s">
        <v>346</v>
      </c>
      <c r="E47" s="39"/>
      <c r="F47" s="39"/>
      <c r="G47" s="41"/>
      <c r="I47" s="41"/>
      <c r="K47" s="41"/>
      <c r="M47" s="41"/>
    </row>
    <row r="48" spans="2:13" ht="24" customHeight="1" thickBot="1">
      <c r="B48" s="4" t="s">
        <v>345</v>
      </c>
      <c r="E48" s="39"/>
      <c r="F48" s="39"/>
      <c r="G48" s="45">
        <v>0</v>
      </c>
      <c r="I48" s="45">
        <v>0</v>
      </c>
      <c r="K48" s="45">
        <v>46587451.7</v>
      </c>
      <c r="M48" s="45">
        <v>23197571.8</v>
      </c>
    </row>
    <row r="49" spans="2:13" ht="24" customHeight="1" thickTop="1">
      <c r="B49" s="4" t="s">
        <v>364</v>
      </c>
      <c r="E49" s="39"/>
      <c r="F49" s="39"/>
      <c r="G49" s="41"/>
      <c r="I49" s="41"/>
      <c r="K49" s="41"/>
      <c r="M49" s="41"/>
    </row>
    <row r="50" spans="2:13" ht="24" customHeight="1" thickBot="1">
      <c r="B50" s="4" t="s">
        <v>331</v>
      </c>
      <c r="E50" s="38"/>
      <c r="F50" s="40"/>
      <c r="G50" s="45">
        <v>0</v>
      </c>
      <c r="I50" s="45">
        <v>22499995</v>
      </c>
      <c r="K50" s="45">
        <v>0</v>
      </c>
      <c r="M50" s="45">
        <v>22499995</v>
      </c>
    </row>
    <row r="51" spans="2:13" ht="24" customHeight="1" thickTop="1">
      <c r="B51" s="4" t="s">
        <v>365</v>
      </c>
      <c r="E51" s="39"/>
      <c r="F51" s="39"/>
      <c r="G51" s="41"/>
      <c r="I51" s="41"/>
      <c r="K51" s="41"/>
      <c r="M51" s="41"/>
    </row>
    <row r="52" spans="2:13" ht="24" customHeight="1">
      <c r="B52" s="4" t="s">
        <v>332</v>
      </c>
      <c r="E52" s="38"/>
      <c r="F52" s="40"/>
      <c r="G52" s="41">
        <v>2674246.59</v>
      </c>
      <c r="I52" s="41">
        <v>3111075.76</v>
      </c>
      <c r="K52" s="41">
        <v>2674246.59</v>
      </c>
      <c r="M52" s="41">
        <v>3111075.76</v>
      </c>
    </row>
    <row r="53" spans="2:13" ht="24" customHeight="1">
      <c r="B53" s="4" t="s">
        <v>348</v>
      </c>
      <c r="E53" s="38"/>
      <c r="F53" s="40"/>
      <c r="G53" s="41">
        <v>869769.86</v>
      </c>
      <c r="I53" s="41">
        <v>331446.17</v>
      </c>
      <c r="K53" s="41">
        <v>869769.86</v>
      </c>
      <c r="M53" s="41">
        <v>331446.17</v>
      </c>
    </row>
    <row r="54" spans="3:13" ht="24" customHeight="1" thickBot="1">
      <c r="C54" s="1" t="s">
        <v>188</v>
      </c>
      <c r="G54" s="42">
        <f>SUM(G52:G53)</f>
        <v>3544016.4499999997</v>
      </c>
      <c r="I54" s="42">
        <f>SUM(I52:I53)</f>
        <v>3442521.9299999997</v>
      </c>
      <c r="K54" s="42">
        <f>SUM(K52:K53)</f>
        <v>3544016.4499999997</v>
      </c>
      <c r="M54" s="42">
        <f>SUM(M52:M53)</f>
        <v>3442521.9299999997</v>
      </c>
    </row>
    <row r="55" spans="2:13" ht="24" customHeight="1" thickTop="1">
      <c r="B55" s="4" t="s">
        <v>200</v>
      </c>
      <c r="E55" s="39"/>
      <c r="F55" s="39"/>
      <c r="G55" s="41"/>
      <c r="I55" s="41"/>
      <c r="K55" s="41"/>
      <c r="M55" s="41"/>
    </row>
    <row r="56" spans="2:13" ht="24" customHeight="1">
      <c r="B56" s="4" t="s">
        <v>346</v>
      </c>
      <c r="E56" s="38"/>
      <c r="F56" s="40"/>
      <c r="G56" s="41"/>
      <c r="I56" s="41"/>
      <c r="K56" s="41"/>
      <c r="M56" s="41"/>
    </row>
    <row r="57" spans="2:13" ht="24" customHeight="1">
      <c r="B57" s="4" t="s">
        <v>345</v>
      </c>
      <c r="E57" s="39"/>
      <c r="F57" s="39"/>
      <c r="G57" s="47">
        <v>0</v>
      </c>
      <c r="H57" s="48"/>
      <c r="I57" s="47">
        <v>0</v>
      </c>
      <c r="J57" s="48"/>
      <c r="K57" s="47">
        <v>1066337.75</v>
      </c>
      <c r="L57" s="48"/>
      <c r="M57" s="47">
        <v>0</v>
      </c>
    </row>
    <row r="58" spans="2:13" ht="24" customHeight="1">
      <c r="B58" s="4" t="s">
        <v>334</v>
      </c>
      <c r="E58" s="38"/>
      <c r="F58" s="40"/>
      <c r="G58" s="41">
        <v>7590607.82</v>
      </c>
      <c r="I58" s="41">
        <v>7617052.13</v>
      </c>
      <c r="K58" s="41">
        <v>7590607.82</v>
      </c>
      <c r="M58" s="41">
        <v>7617052.13</v>
      </c>
    </row>
    <row r="59" spans="2:13" ht="24" customHeight="1">
      <c r="B59" s="4" t="s">
        <v>344</v>
      </c>
      <c r="E59" s="38"/>
      <c r="F59" s="40"/>
      <c r="G59" s="41">
        <v>2181050</v>
      </c>
      <c r="I59" s="41">
        <v>2317150</v>
      </c>
      <c r="K59" s="41">
        <v>2181050</v>
      </c>
      <c r="M59" s="41">
        <v>2317150</v>
      </c>
    </row>
    <row r="60" spans="2:13" ht="24" customHeight="1">
      <c r="B60" s="4" t="s">
        <v>319</v>
      </c>
      <c r="E60" s="38"/>
      <c r="F60" s="40"/>
      <c r="G60" s="41">
        <v>2510853.04</v>
      </c>
      <c r="I60" s="41">
        <v>891971.42</v>
      </c>
      <c r="K60" s="41">
        <v>2510853.04</v>
      </c>
      <c r="M60" s="41">
        <v>891971.42</v>
      </c>
    </row>
    <row r="61" spans="3:13" ht="24" customHeight="1" thickBot="1">
      <c r="C61" s="1" t="s">
        <v>188</v>
      </c>
      <c r="G61" s="42">
        <f>SUM(G56:G60)</f>
        <v>12282510.86</v>
      </c>
      <c r="I61" s="42">
        <f>SUM(I56:I60)</f>
        <v>10826173.549999999</v>
      </c>
      <c r="K61" s="42">
        <f>SUM(K56:K60)</f>
        <v>13348848.61</v>
      </c>
      <c r="M61" s="42">
        <f>SUM(M56:M60)</f>
        <v>10826173.549999999</v>
      </c>
    </row>
    <row r="62" ht="21.75" thickTop="1"/>
  </sheetData>
  <mergeCells count="10">
    <mergeCell ref="B30:M30"/>
    <mergeCell ref="A1:M1"/>
    <mergeCell ref="G8:I8"/>
    <mergeCell ref="K8:M8"/>
    <mergeCell ref="E21:F21"/>
    <mergeCell ref="G44:I44"/>
    <mergeCell ref="K44:M44"/>
    <mergeCell ref="E39:F39"/>
    <mergeCell ref="G32:I32"/>
    <mergeCell ref="K32:M32"/>
  </mergeCells>
  <printOptions/>
  <pageMargins left="0.24" right="0.11" top="0.68" bottom="0.73" header="0.5" footer="0.6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85" zoomScaleNormal="85" workbookViewId="0" topLeftCell="A14">
      <selection activeCell="A1" sqref="A1:Q1"/>
    </sheetView>
  </sheetViews>
  <sheetFormatPr defaultColWidth="9.33203125" defaultRowHeight="24" customHeight="1"/>
  <cols>
    <col min="1" max="2" width="9.33203125" style="23" customWidth="1"/>
    <col min="3" max="3" width="11.16015625" style="23" customWidth="1"/>
    <col min="4" max="4" width="0.82421875" style="23" customWidth="1"/>
    <col min="5" max="5" width="16" style="23" bestFit="1" customWidth="1"/>
    <col min="6" max="6" width="0.65625" style="23" customWidth="1"/>
    <col min="7" max="7" width="15.66015625" style="23" bestFit="1" customWidth="1"/>
    <col min="8" max="8" width="0.82421875" style="23" customWidth="1"/>
    <col min="9" max="9" width="16.66015625" style="23" customWidth="1"/>
    <col min="10" max="10" width="0.82421875" style="23" customWidth="1"/>
    <col min="11" max="11" width="16.83203125" style="23" bestFit="1" customWidth="1"/>
    <col min="12" max="12" width="0.82421875" style="23" customWidth="1"/>
    <col min="13" max="13" width="20.83203125" style="23" customWidth="1"/>
    <col min="14" max="14" width="0.82421875" style="23" customWidth="1"/>
    <col min="15" max="15" width="18.66015625" style="23" customWidth="1"/>
    <col min="16" max="16" width="0.4921875" style="23" customWidth="1"/>
    <col min="17" max="17" width="18.5" style="23" customWidth="1"/>
    <col min="18" max="18" width="3" style="23" customWidth="1"/>
    <col min="19" max="16384" width="9.33203125" style="23" customWidth="1"/>
  </cols>
  <sheetData>
    <row r="1" spans="1:17" ht="27.75" customHeight="1">
      <c r="A1" s="74" t="s">
        <v>213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5:13" ht="27.75" customHeight="1">
      <c r="E2" s="49"/>
      <c r="F2" s="49"/>
      <c r="G2" s="50"/>
      <c r="H2" s="50"/>
      <c r="I2" s="50"/>
      <c r="J2" s="50"/>
      <c r="K2" s="50"/>
      <c r="L2" s="50"/>
      <c r="M2" s="50"/>
    </row>
    <row r="3" spans="1:13" ht="27.75" customHeight="1">
      <c r="A3" s="3" t="s">
        <v>335</v>
      </c>
      <c r="B3" s="16"/>
      <c r="C3" s="51"/>
      <c r="D3" s="51"/>
      <c r="E3" s="51"/>
      <c r="F3" s="51"/>
      <c r="G3" s="16"/>
      <c r="H3" s="16"/>
      <c r="I3" s="16"/>
      <c r="J3" s="16"/>
      <c r="K3" s="16"/>
      <c r="L3" s="16"/>
      <c r="M3" s="16"/>
    </row>
    <row r="4" spans="1:13" ht="27.75" customHeight="1">
      <c r="A4" s="16"/>
      <c r="B4" s="4" t="s">
        <v>120</v>
      </c>
      <c r="C4" s="51"/>
      <c r="D4" s="51"/>
      <c r="E4" s="51"/>
      <c r="F4" s="51"/>
      <c r="G4" s="16"/>
      <c r="H4" s="16"/>
      <c r="I4" s="16"/>
      <c r="J4" s="16"/>
      <c r="K4" s="16"/>
      <c r="L4" s="16"/>
      <c r="M4" s="16"/>
    </row>
    <row r="5" spans="1:13" ht="27.75" customHeight="1">
      <c r="A5" s="16" t="s">
        <v>121</v>
      </c>
      <c r="C5" s="51"/>
      <c r="D5" s="51"/>
      <c r="E5" s="51"/>
      <c r="F5" s="51"/>
      <c r="G5" s="16"/>
      <c r="H5" s="16"/>
      <c r="I5" s="16"/>
      <c r="J5" s="16"/>
      <c r="K5" s="16"/>
      <c r="L5" s="16"/>
      <c r="M5" s="16"/>
    </row>
    <row r="6" spans="1:13" ht="27.75" customHeight="1">
      <c r="A6" s="52" t="s">
        <v>123</v>
      </c>
      <c r="C6" s="51"/>
      <c r="D6" s="51"/>
      <c r="E6" s="51"/>
      <c r="F6" s="51"/>
      <c r="G6" s="16"/>
      <c r="H6" s="16"/>
      <c r="I6" s="16"/>
      <c r="J6" s="16"/>
      <c r="K6" s="16"/>
      <c r="L6" s="16"/>
      <c r="M6" s="16"/>
    </row>
    <row r="7" spans="1:13" ht="27.75" customHeight="1">
      <c r="A7" s="16" t="s">
        <v>122</v>
      </c>
      <c r="C7" s="16"/>
      <c r="D7" s="16"/>
      <c r="E7" s="16"/>
      <c r="F7" s="16"/>
      <c r="G7" s="53"/>
      <c r="H7" s="53"/>
      <c r="I7" s="53"/>
      <c r="J7" s="16"/>
      <c r="K7" s="53"/>
      <c r="L7" s="53"/>
      <c r="M7" s="53"/>
    </row>
    <row r="8" s="1" customFormat="1" ht="27.75" customHeight="1">
      <c r="A8" s="1" t="s">
        <v>100</v>
      </c>
    </row>
    <row r="9" spans="11:17" s="1" customFormat="1" ht="27.75" customHeight="1">
      <c r="K9" s="55"/>
      <c r="L9" s="55"/>
      <c r="M9" s="52"/>
      <c r="N9" s="79" t="s">
        <v>106</v>
      </c>
      <c r="O9" s="79"/>
      <c r="P9" s="79"/>
      <c r="Q9" s="79"/>
    </row>
    <row r="10" spans="7:17" s="1" customFormat="1" ht="27.75" customHeight="1">
      <c r="G10" s="43" t="s">
        <v>102</v>
      </c>
      <c r="I10" s="43" t="s">
        <v>104</v>
      </c>
      <c r="K10" s="79" t="s">
        <v>212</v>
      </c>
      <c r="L10" s="79"/>
      <c r="M10" s="79"/>
      <c r="O10" s="79" t="s">
        <v>107</v>
      </c>
      <c r="P10" s="79"/>
      <c r="Q10" s="79"/>
    </row>
    <row r="11" spans="1:17" s="1" customFormat="1" ht="27.75" customHeight="1">
      <c r="A11" s="79" t="s">
        <v>390</v>
      </c>
      <c r="B11" s="79"/>
      <c r="C11" s="79"/>
      <c r="D11" s="43"/>
      <c r="E11" s="68" t="s">
        <v>101</v>
      </c>
      <c r="F11" s="43"/>
      <c r="G11" s="68" t="s">
        <v>103</v>
      </c>
      <c r="I11" s="68" t="s">
        <v>105</v>
      </c>
      <c r="K11" s="69" t="s">
        <v>229</v>
      </c>
      <c r="M11" s="69" t="s">
        <v>216</v>
      </c>
      <c r="O11" s="70" t="s">
        <v>119</v>
      </c>
      <c r="P11" s="71"/>
      <c r="Q11" s="69"/>
    </row>
    <row r="12" s="1" customFormat="1" ht="27.75" customHeight="1">
      <c r="A12" s="1" t="s">
        <v>112</v>
      </c>
    </row>
    <row r="13" spans="1:17" s="1" customFormat="1" ht="27.75" customHeight="1">
      <c r="A13" s="1" t="s">
        <v>113</v>
      </c>
      <c r="B13" s="43"/>
      <c r="C13" s="43"/>
      <c r="D13" s="43"/>
      <c r="E13" s="43" t="s">
        <v>114</v>
      </c>
      <c r="F13" s="43"/>
      <c r="G13" s="56" t="s">
        <v>108</v>
      </c>
      <c r="H13" s="35"/>
      <c r="I13" s="35">
        <v>75000000</v>
      </c>
      <c r="J13" s="35"/>
      <c r="K13" s="67">
        <v>19.9</v>
      </c>
      <c r="L13" s="56"/>
      <c r="M13" s="67">
        <v>19.9</v>
      </c>
      <c r="O13" s="35">
        <v>7998273.95</v>
      </c>
      <c r="P13" s="35"/>
      <c r="Q13" s="35">
        <v>7998273.95</v>
      </c>
    </row>
    <row r="14" spans="1:17" s="1" customFormat="1" ht="27.75" customHeight="1">
      <c r="A14" s="1" t="s">
        <v>111</v>
      </c>
      <c r="B14" s="43"/>
      <c r="C14" s="43"/>
      <c r="D14" s="43"/>
      <c r="E14" s="43" t="s">
        <v>109</v>
      </c>
      <c r="F14" s="43"/>
      <c r="G14" s="56" t="s">
        <v>110</v>
      </c>
      <c r="H14" s="35"/>
      <c r="I14" s="35"/>
      <c r="J14" s="35"/>
      <c r="K14" s="56"/>
      <c r="L14" s="56"/>
      <c r="M14" s="43"/>
      <c r="O14" s="35"/>
      <c r="P14" s="35"/>
      <c r="Q14" s="35"/>
    </row>
    <row r="15" spans="1:17" s="1" customFormat="1" ht="27.75" customHeight="1">
      <c r="A15" s="1" t="s">
        <v>349</v>
      </c>
      <c r="C15" s="43"/>
      <c r="D15" s="43"/>
      <c r="E15" s="43" t="s">
        <v>115</v>
      </c>
      <c r="F15" s="43"/>
      <c r="G15" s="56" t="s">
        <v>117</v>
      </c>
      <c r="H15" s="35"/>
      <c r="I15" s="35">
        <v>1000000</v>
      </c>
      <c r="J15" s="35"/>
      <c r="K15" s="67">
        <v>19.88</v>
      </c>
      <c r="L15" s="56"/>
      <c r="M15" s="67">
        <v>19.88</v>
      </c>
      <c r="O15" s="35">
        <v>766666.99</v>
      </c>
      <c r="P15" s="35"/>
      <c r="Q15" s="35">
        <v>766666.99</v>
      </c>
    </row>
    <row r="16" spans="3:17" s="1" customFormat="1" ht="27.75" customHeight="1">
      <c r="C16" s="43"/>
      <c r="D16" s="43"/>
      <c r="E16" s="43" t="s">
        <v>116</v>
      </c>
      <c r="F16" s="43"/>
      <c r="G16" s="35"/>
      <c r="H16" s="35"/>
      <c r="I16" s="35"/>
      <c r="J16" s="35"/>
      <c r="K16" s="56"/>
      <c r="L16" s="56"/>
      <c r="M16" s="43"/>
      <c r="O16" s="35"/>
      <c r="P16" s="35"/>
      <c r="Q16" s="35"/>
    </row>
    <row r="17" spans="3:17" s="1" customFormat="1" ht="27.75" customHeight="1" thickBot="1">
      <c r="C17" s="43"/>
      <c r="D17" s="43"/>
      <c r="G17" s="35"/>
      <c r="H17" s="35"/>
      <c r="I17" s="35" t="s">
        <v>118</v>
      </c>
      <c r="J17" s="35"/>
      <c r="K17" s="35"/>
      <c r="L17" s="35"/>
      <c r="O17" s="57">
        <f>SUM(O13:O16)</f>
        <v>8764940.94</v>
      </c>
      <c r="P17" s="35"/>
      <c r="Q17" s="57">
        <f>SUM(Q13:Q16)</f>
        <v>8764940.94</v>
      </c>
    </row>
    <row r="18" spans="2:12" s="1" customFormat="1" ht="27.75" customHeight="1" thickTop="1">
      <c r="B18" s="1" t="s">
        <v>124</v>
      </c>
      <c r="C18" s="43"/>
      <c r="D18" s="43"/>
      <c r="G18" s="35"/>
      <c r="H18" s="35"/>
      <c r="I18" s="35"/>
      <c r="J18" s="35"/>
      <c r="K18" s="35"/>
      <c r="L18" s="35"/>
    </row>
    <row r="19" spans="1:12" s="1" customFormat="1" ht="27.75" customHeight="1">
      <c r="A19" s="1" t="s">
        <v>350</v>
      </c>
      <c r="C19" s="43"/>
      <c r="D19" s="43"/>
      <c r="G19" s="35"/>
      <c r="H19" s="35"/>
      <c r="I19" s="35"/>
      <c r="J19" s="35"/>
      <c r="K19" s="35"/>
      <c r="L19" s="35"/>
    </row>
    <row r="20" spans="3:12" s="1" customFormat="1" ht="27.75" customHeight="1">
      <c r="C20" s="43"/>
      <c r="D20" s="43"/>
      <c r="G20" s="35"/>
      <c r="H20" s="35"/>
      <c r="I20" s="35"/>
      <c r="J20" s="35"/>
      <c r="K20" s="35"/>
      <c r="L20" s="35"/>
    </row>
    <row r="21" spans="1:17" ht="24.75" customHeight="1">
      <c r="A21" s="74" t="s">
        <v>178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3:12" s="1" customFormat="1" ht="24.75" customHeight="1">
      <c r="C22" s="43"/>
      <c r="D22" s="43"/>
      <c r="G22" s="35"/>
      <c r="H22" s="35"/>
      <c r="I22" s="35"/>
      <c r="J22" s="35"/>
      <c r="K22" s="35"/>
      <c r="L22" s="35"/>
    </row>
    <row r="23" ht="24.75" customHeight="1">
      <c r="A23" s="23" t="s">
        <v>125</v>
      </c>
    </row>
    <row r="24" spans="7:17" ht="24.75" customHeight="1">
      <c r="G24" s="78" t="s">
        <v>126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7:17" ht="24.75" customHeight="1">
      <c r="G25" s="58" t="s">
        <v>252</v>
      </c>
      <c r="H25" s="59"/>
      <c r="I25" s="58" t="s">
        <v>198</v>
      </c>
      <c r="J25" s="59"/>
      <c r="K25" s="58" t="s">
        <v>253</v>
      </c>
      <c r="L25" s="59"/>
      <c r="M25" s="58" t="s">
        <v>262</v>
      </c>
      <c r="N25" s="59"/>
      <c r="O25" s="58" t="s">
        <v>190</v>
      </c>
      <c r="P25" s="59"/>
      <c r="Q25" s="58" t="s">
        <v>188</v>
      </c>
    </row>
    <row r="26" spans="7:15" ht="24.75" customHeight="1">
      <c r="G26" s="24"/>
      <c r="I26" s="24"/>
      <c r="K26" s="24" t="s">
        <v>254</v>
      </c>
      <c r="M26" s="24" t="s">
        <v>265</v>
      </c>
      <c r="O26" s="24"/>
    </row>
    <row r="27" ht="24.75" customHeight="1">
      <c r="A27" s="23" t="s">
        <v>255</v>
      </c>
    </row>
    <row r="28" spans="1:17" ht="24.75" customHeight="1">
      <c r="A28" s="23" t="s">
        <v>256</v>
      </c>
      <c r="G28" s="23">
        <v>16820775</v>
      </c>
      <c r="I28" s="23">
        <v>24133756.73</v>
      </c>
      <c r="K28" s="23">
        <v>376667306.86</v>
      </c>
      <c r="M28" s="23">
        <v>24239889.63</v>
      </c>
      <c r="O28" s="23">
        <v>32623373.83</v>
      </c>
      <c r="Q28" s="23">
        <f>+G28+I28+K28++M28+O28</f>
        <v>474485102.05</v>
      </c>
    </row>
    <row r="29" spans="1:17" ht="24.75" customHeight="1">
      <c r="A29" s="23" t="s">
        <v>266</v>
      </c>
      <c r="G29" s="23">
        <v>0</v>
      </c>
      <c r="I29" s="23">
        <v>59821.82</v>
      </c>
      <c r="K29" s="23">
        <v>49692206.76</v>
      </c>
      <c r="M29" s="23">
        <v>733137.72</v>
      </c>
      <c r="O29" s="23">
        <v>5507008.4</v>
      </c>
      <c r="Q29" s="23">
        <f>+G29+I29+K29++M29+O29</f>
        <v>55992174.699999996</v>
      </c>
    </row>
    <row r="30" spans="1:17" ht="24.75" customHeight="1">
      <c r="A30" s="23" t="s">
        <v>257</v>
      </c>
      <c r="G30" s="23">
        <v>0</v>
      </c>
      <c r="I30" s="23">
        <v>-3157057</v>
      </c>
      <c r="K30" s="23">
        <v>-46111590.4</v>
      </c>
      <c r="M30" s="23">
        <v>-2262610.86</v>
      </c>
      <c r="O30" s="23">
        <v>0</v>
      </c>
      <c r="Q30" s="23">
        <f>+G30+I30+K30++M30+O30</f>
        <v>-51531258.26</v>
      </c>
    </row>
    <row r="31" spans="1:17" ht="24.75" customHeight="1">
      <c r="A31" s="23" t="s">
        <v>258</v>
      </c>
      <c r="G31" s="26">
        <f>SUM(G28:G30)</f>
        <v>16820775</v>
      </c>
      <c r="I31" s="26">
        <f>SUM(I28:I30)</f>
        <v>21036521.55</v>
      </c>
      <c r="K31" s="26">
        <f>SUM(K28:K30)</f>
        <v>380247923.22</v>
      </c>
      <c r="M31" s="26">
        <f>SUM(M28:M30)</f>
        <v>22710416.49</v>
      </c>
      <c r="O31" s="26">
        <f>SUM(O28:O30)</f>
        <v>38130382.23</v>
      </c>
      <c r="Q31" s="26">
        <f>SUM(Q28:Q30)</f>
        <v>478946018.49</v>
      </c>
    </row>
    <row r="32" ht="24.75" customHeight="1">
      <c r="A32" s="23" t="s">
        <v>259</v>
      </c>
    </row>
    <row r="33" spans="1:17" ht="24.75" customHeight="1">
      <c r="A33" s="23" t="s">
        <v>256</v>
      </c>
      <c r="G33" s="23">
        <v>0</v>
      </c>
      <c r="I33" s="23">
        <v>9644320.97</v>
      </c>
      <c r="K33" s="23">
        <v>336634544.41</v>
      </c>
      <c r="M33" s="23">
        <v>15661263.57</v>
      </c>
      <c r="O33" s="23">
        <v>26313393.49</v>
      </c>
      <c r="Q33" s="23">
        <f>+G33+I33+K33++M33+O33</f>
        <v>388253522.44000006</v>
      </c>
    </row>
    <row r="34" spans="1:17" ht="24.75" customHeight="1">
      <c r="A34" s="23" t="s">
        <v>267</v>
      </c>
      <c r="G34" s="23">
        <v>0</v>
      </c>
      <c r="I34" s="23">
        <v>1144869.07</v>
      </c>
      <c r="K34" s="23">
        <v>11278498.98</v>
      </c>
      <c r="M34" s="23">
        <v>1484178.41</v>
      </c>
      <c r="O34" s="23">
        <v>2212352.48</v>
      </c>
      <c r="Q34" s="23">
        <f>+G34+I34+K34++M34+O34</f>
        <v>16119898.940000001</v>
      </c>
    </row>
    <row r="35" spans="1:17" ht="24.75" customHeight="1">
      <c r="A35" s="23" t="s">
        <v>260</v>
      </c>
      <c r="G35" s="23">
        <v>0</v>
      </c>
      <c r="I35" s="23">
        <v>-827321.89</v>
      </c>
      <c r="K35" s="23">
        <v>-16230630.41</v>
      </c>
      <c r="M35" s="23">
        <v>-1707728.14</v>
      </c>
      <c r="O35" s="23">
        <v>0</v>
      </c>
      <c r="Q35" s="23">
        <f>+G35+I35+K35++M35+O35</f>
        <v>-18765680.44</v>
      </c>
    </row>
    <row r="36" spans="1:17" ht="24.75" customHeight="1">
      <c r="A36" s="23" t="s">
        <v>258</v>
      </c>
      <c r="G36" s="26">
        <f>SUM(G33:G35)</f>
        <v>0</v>
      </c>
      <c r="I36" s="26">
        <f>SUM(I33:I35)</f>
        <v>9961868.15</v>
      </c>
      <c r="K36" s="26">
        <f>SUM(K33:K35)</f>
        <v>331682412.98</v>
      </c>
      <c r="M36" s="26">
        <f>SUM(M33:M35)</f>
        <v>15437713.84</v>
      </c>
      <c r="O36" s="26">
        <f>SUM(O33:O35)</f>
        <v>28525745.97</v>
      </c>
      <c r="Q36" s="26">
        <f>SUM(Q33:Q35)</f>
        <v>385607740.94000006</v>
      </c>
    </row>
    <row r="37" ht="24.75" customHeight="1">
      <c r="A37" s="23" t="s">
        <v>261</v>
      </c>
    </row>
    <row r="38" spans="1:17" ht="24.75" customHeight="1" thickBot="1">
      <c r="A38" s="23" t="s">
        <v>256</v>
      </c>
      <c r="G38" s="27">
        <f>+G28-G33</f>
        <v>16820775</v>
      </c>
      <c r="I38" s="27">
        <f>+I28-I33</f>
        <v>14489435.76</v>
      </c>
      <c r="K38" s="27">
        <f>+K28-K33</f>
        <v>40032762.44999999</v>
      </c>
      <c r="M38" s="27">
        <f>+M28-M33</f>
        <v>8578626.059999999</v>
      </c>
      <c r="O38" s="27">
        <f>+O28-O33</f>
        <v>6309980.34</v>
      </c>
      <c r="Q38" s="27">
        <f>+Q28-Q33</f>
        <v>86231579.60999995</v>
      </c>
    </row>
    <row r="39" spans="1:17" ht="24.75" customHeight="1" thickBot="1" thickTop="1">
      <c r="A39" s="23" t="s">
        <v>258</v>
      </c>
      <c r="G39" s="27">
        <f>+G31-G36</f>
        <v>16820775</v>
      </c>
      <c r="I39" s="27">
        <f>+I31-I36</f>
        <v>11074653.4</v>
      </c>
      <c r="K39" s="27">
        <f>+K31-K36</f>
        <v>48565510.24000001</v>
      </c>
      <c r="M39" s="27">
        <f>+M31-M36</f>
        <v>7272702.6499999985</v>
      </c>
      <c r="O39" s="27">
        <f>+O31-O36</f>
        <v>9604636.259999998</v>
      </c>
      <c r="Q39" s="27">
        <f>+Q31-Q36</f>
        <v>93338277.54999995</v>
      </c>
    </row>
    <row r="40" ht="24.75" customHeight="1" thickTop="1">
      <c r="A40" s="23" t="s">
        <v>268</v>
      </c>
    </row>
    <row r="41" ht="24.75" customHeight="1">
      <c r="A41" s="23" t="s">
        <v>403</v>
      </c>
    </row>
    <row r="42" ht="24.75" customHeight="1"/>
    <row r="43" ht="24" customHeight="1">
      <c r="I43" s="28"/>
    </row>
    <row r="44" ht="24" customHeight="1">
      <c r="I44" s="29"/>
    </row>
  </sheetData>
  <mergeCells count="7">
    <mergeCell ref="A1:Q1"/>
    <mergeCell ref="A21:Q21"/>
    <mergeCell ref="G24:Q24"/>
    <mergeCell ref="K10:M10"/>
    <mergeCell ref="N9:Q9"/>
    <mergeCell ref="O10:Q10"/>
    <mergeCell ref="A11:C11"/>
  </mergeCells>
  <printOptions/>
  <pageMargins left="0.36" right="0.24" top="0.47" bottom="0.49" header="0.28" footer="0.3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  INTERNATIONAL  AUDITING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</dc:creator>
  <cp:keywords/>
  <dc:description/>
  <cp:lastModifiedBy>A7</cp:lastModifiedBy>
  <cp:lastPrinted>2003-11-18T19:06:38Z</cp:lastPrinted>
  <dcterms:created xsi:type="dcterms:W3CDTF">1998-09-11T03:53:34Z</dcterms:created>
  <dcterms:modified xsi:type="dcterms:W3CDTF">2004-04-08T08:01:09Z</dcterms:modified>
  <cp:category/>
  <cp:version/>
  <cp:contentType/>
  <cp:contentStatus/>
</cp:coreProperties>
</file>