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Cover" sheetId="1" r:id="rId1"/>
    <sheet name="Auditor Note" sheetId="2" r:id="rId2"/>
    <sheet name="งบการเงิน" sheetId="3" r:id="rId3"/>
    <sheet name="noteP1-3" sheetId="4" r:id="rId4"/>
    <sheet name="Note P4" sheetId="5" r:id="rId5"/>
    <sheet name="noteP5-7" sheetId="6" r:id="rId6"/>
    <sheet name="Note P8" sheetId="7" r:id="rId7"/>
    <sheet name="noteP9-12" sheetId="8" r:id="rId8"/>
  </sheets>
  <definedNames>
    <definedName name="_xlnm.Print_Area" localSheetId="6">'Note P8'!$A:$IV</definedName>
  </definedNames>
  <calcPr fullCalcOnLoad="1"/>
</workbook>
</file>

<file path=xl/sharedStrings.xml><?xml version="1.0" encoding="utf-8"?>
<sst xmlns="http://schemas.openxmlformats.org/spreadsheetml/2006/main" count="712" uniqueCount="460">
  <si>
    <t xml:space="preserve">          เงินรับล่วงหน้าตามสัญญา</t>
  </si>
  <si>
    <t>รวม</t>
  </si>
  <si>
    <t>- 2 -</t>
  </si>
  <si>
    <t>งบการเงินเฉพาะบริษัท</t>
  </si>
  <si>
    <t>งบการเงินรวม</t>
  </si>
  <si>
    <t xml:space="preserve">          ภาษีเงินได้นิติบุคคล</t>
  </si>
  <si>
    <t>บริษัท  ซีฟโก้  จำกัด  (มหาชน)  และบริษัทย่อย</t>
  </si>
  <si>
    <t>และ  ณ  วันที่  31  ธันวาคม  2546  (ตรวจสอบแล้ว)</t>
  </si>
  <si>
    <t>หมายเหตุประกอบงบการเงิน</t>
  </si>
  <si>
    <t>1.  เกณฑ์การจัดทำงบการเงินระหว่างกาล</t>
  </si>
  <si>
    <t xml:space="preserve">       เป็นปัจจุบัน ดังนั้นงบการเงินระหว่างกาลจึงเน้นการให้ข้อมูลเกี่ยวกับกิจกรรม เหตุการณ์และสถานการณ์ใหม่</t>
  </si>
  <si>
    <t xml:space="preserve">       ประจำปี    ดังนั้นการใช้งบการเงินระหว่างกาลนี้ควรใช้ควบคู่ไปกับงบการเงินประจำปีล่าสุด</t>
  </si>
  <si>
    <t>จำนวนหุ้น</t>
  </si>
  <si>
    <t>ก่อนการแปลง</t>
  </si>
  <si>
    <t>หลังการแปลง</t>
  </si>
  <si>
    <t>มูลค่าหุ้น</t>
  </si>
  <si>
    <t>-</t>
  </si>
  <si>
    <t xml:space="preserve">          เงินสด</t>
  </si>
  <si>
    <t xml:space="preserve">          เงินฝากธนาคาร - กระแสรายวัน</t>
  </si>
  <si>
    <t xml:space="preserve">          เงินฝากธนาคาร - ออมทรัพย์</t>
  </si>
  <si>
    <t xml:space="preserve">          ดอกเบี้ยจ่าย</t>
  </si>
  <si>
    <t>- 3 -</t>
  </si>
  <si>
    <t xml:space="preserve">     ลูกหนี้ที่เรียกเก็บเงินแล้ว</t>
  </si>
  <si>
    <t xml:space="preserve">             - น้อยกว่า 3 เดือน</t>
  </si>
  <si>
    <t xml:space="preserve">             - มากกว่า 3 เดือนถึง 6 เดือน</t>
  </si>
  <si>
    <t xml:space="preserve">             - มากกว่า 6 เดือนถึง 12 เดือน</t>
  </si>
  <si>
    <t xml:space="preserve">             - มากกว่า 12 เดือน ขึ้นไป</t>
  </si>
  <si>
    <t xml:space="preserve">     ลูกหนี้ที่ยังไม่ได้เรียกชำระ</t>
  </si>
  <si>
    <t xml:space="preserve">     เงินประกันผลงาน </t>
  </si>
  <si>
    <t xml:space="preserve">     หัก ค่าเผื่อหนี้สงสัยจะสูญ</t>
  </si>
  <si>
    <t>ลูกหนี้การค้า - สุทธิ</t>
  </si>
  <si>
    <t xml:space="preserve">     บริษัท ซีฟโก้ จำกัด   และบริษัท </t>
  </si>
  <si>
    <t xml:space="preserve">        ประยูรชัย(1984) จำกัด ร่วมค้า</t>
  </si>
  <si>
    <t>- 4 -</t>
  </si>
  <si>
    <t>เจ้าหนี้การค้า</t>
  </si>
  <si>
    <t xml:space="preserve">   บริษัท ซีฟโก้ คอนสตรัคชั่น จำกัด   </t>
  </si>
  <si>
    <t xml:space="preserve">   บริษัท อี. ดี. อี. จำกัด</t>
  </si>
  <si>
    <t xml:space="preserve">           2547         บาท         2546</t>
  </si>
  <si>
    <t xml:space="preserve">   บริษัท ซีฟโก้ จำกัด และบริษัท </t>
  </si>
  <si>
    <t xml:space="preserve">      ประยูรชัย (1984) จำกัดร่วมค้า</t>
  </si>
  <si>
    <t>รายได้อื่น</t>
  </si>
  <si>
    <t>ต้นทุนงานรับจ้าง</t>
  </si>
  <si>
    <t>- 5 -</t>
  </si>
  <si>
    <t xml:space="preserve">สัดส่วนเงินลงทุน </t>
  </si>
  <si>
    <t>ลักษณะ</t>
  </si>
  <si>
    <t>ทุนชำระแล้ว</t>
  </si>
  <si>
    <t>(ร้อยละ)</t>
  </si>
  <si>
    <t>วิธีราคาทุน</t>
  </si>
  <si>
    <t>วิธีส่วนได้เสีย</t>
  </si>
  <si>
    <t>ชื่อบริษัท</t>
  </si>
  <si>
    <t>ประเภทธุรกิจ</t>
  </si>
  <si>
    <t>ความสัมพันธ์</t>
  </si>
  <si>
    <t>(บาท)</t>
  </si>
  <si>
    <t xml:space="preserve">31 ธันวาคม </t>
  </si>
  <si>
    <t>2547</t>
  </si>
  <si>
    <t>2546</t>
  </si>
  <si>
    <t xml:space="preserve">     บริษัทย่อย</t>
  </si>
  <si>
    <t xml:space="preserve">     บริษัท ซีฟโก้ จำกัด และ</t>
  </si>
  <si>
    <t>รับเหมาก่อสร้าง</t>
  </si>
  <si>
    <t>หุ้นส่วนและ</t>
  </si>
  <si>
    <t xml:space="preserve">          บริษัท ประยูรชัย (1984) </t>
  </si>
  <si>
    <t>หุ้นส่วนผู้จัดการ</t>
  </si>
  <si>
    <t xml:space="preserve">             จำกัดร่วมค้า</t>
  </si>
  <si>
    <t xml:space="preserve">     บริษัท ซีฟโก้ คอนสตรัคชั่น</t>
  </si>
  <si>
    <t>ผู้ถือหุ้นและ</t>
  </si>
  <si>
    <t xml:space="preserve">             จำกัด</t>
  </si>
  <si>
    <t>กรรมการ</t>
  </si>
  <si>
    <t>รวมยอด</t>
  </si>
  <si>
    <t xml:space="preserve">     จำนวน  800,000.00  บาท   คิดเป็นร้อยละ  80   ของเงินลงทุนในกิจการร่วมค้า  ต่อมาเมื่อวันที่  11  มิถุนายน  2544   ได้มีการแก้ไขเพิ่มเติมสัญญาร่วมค้า     โดยบริษัทฯ  เป็นผู้รับผลประโยชน์และ</t>
  </si>
  <si>
    <t xml:space="preserve">เมื่อวันที่ 26  ธันวาคม  2546  บริษัทฯ ได้ซื้อหุ้นสามัญในบริษัท  ซีฟโก้  คอนสตรัคชั่น  จำกัด  จำนวน 99,940 หุ้น  มูลค่าหุ้นละ 10.00  ในราคาหุ้นละ 10.00  บาท  รวมเป็นจำนวนเงิน  0.99 </t>
  </si>
  <si>
    <t>- 6 -</t>
  </si>
  <si>
    <t>งบการเงินรวมและงบการเงินเฉพาะบริษัท (บาท)</t>
  </si>
  <si>
    <t>ที่ดินและ</t>
  </si>
  <si>
    <t>อาคาร</t>
  </si>
  <si>
    <t>เครื่องจักร</t>
  </si>
  <si>
    <t>เครื่องตกแต่งติดตั้ง</t>
  </si>
  <si>
    <t>ยานพาหนะ</t>
  </si>
  <si>
    <t>สินทรัพย์</t>
  </si>
  <si>
    <t>ส่วนปรับปรุง</t>
  </si>
  <si>
    <t>และอุปกรณ์</t>
  </si>
  <si>
    <t>และเครื่องใช้สำนักงาน</t>
  </si>
  <si>
    <t>ระหว่างก่อสร้าง</t>
  </si>
  <si>
    <t xml:space="preserve">     สินทรัพย์ - ราคาทุน</t>
  </si>
  <si>
    <t xml:space="preserve">          ณ วันที่ 31 ธันวาคม 2546</t>
  </si>
  <si>
    <t xml:space="preserve">          ซื้อเพิ่ม</t>
  </si>
  <si>
    <t xml:space="preserve">          จำหน่าย</t>
  </si>
  <si>
    <t xml:space="preserve">          โอน</t>
  </si>
  <si>
    <t xml:space="preserve">     ค่าเสื่อมราคาสะสม</t>
  </si>
  <si>
    <t xml:space="preserve">          ค่าเสื่อมราคาส่วนที่จำหน่าย</t>
  </si>
  <si>
    <t xml:space="preserve">     มูลค่าสินทรัพย์ - สุทธิ ตามบัญชี</t>
  </si>
  <si>
    <t>- 7 -</t>
  </si>
  <si>
    <t>งบการเงินรวมและงบการเงินเฉพาะบริษัท</t>
  </si>
  <si>
    <t xml:space="preserve">          เงินฝากธนาคารออมทรัพย์</t>
  </si>
  <si>
    <t xml:space="preserve">          เงินฝากธนาคารประจำ</t>
  </si>
  <si>
    <t xml:space="preserve">          เงินเบิกเกินบัญชีธนาคาร</t>
  </si>
  <si>
    <t xml:space="preserve">          เงินกู้ยืมจากธนาคาร</t>
  </si>
  <si>
    <t xml:space="preserve">          เจ้าหนี้ธนาคารทรัสต์รีซีท</t>
  </si>
  <si>
    <t xml:space="preserve">          เงินกู้ยืมบริษัทการเงิน</t>
  </si>
  <si>
    <t xml:space="preserve">         บริษัทฯ  มีเงินเบิกเกินบัญชีกับธนาคาร  5   แห่ง   รวมวงเงินจำนวน 108.0  ล้านบาท  ในอัตราดอกเบี้ย  MOR </t>
  </si>
  <si>
    <t xml:space="preserve">         เงินกู้ยืมจากธนาคารแห่งหนึ่งเป็นเงินกู้ยืมโดยการออกตั๋วสัญญาใช้เงิน ครบกำหนดภายในเดือนมีนาคม 2547</t>
  </si>
  <si>
    <t xml:space="preserve">         เงินกู้ยืมจากบริษัทการเงินแห่งหนึ่งเป็นการกู้ยืมโดยการออกตั๋วสัญญาใช้เงิน  ครบกำหนดเมื่อทวงถาม  อัตรา</t>
  </si>
  <si>
    <t xml:space="preserve">          เงินประกันผลงานผู้รับเหมาช่วง</t>
  </si>
  <si>
    <t xml:space="preserve">          อื่น ๆ</t>
  </si>
  <si>
    <t>- 8 -</t>
  </si>
  <si>
    <t xml:space="preserve">          เงินกู้ยืมจากบริษัทการเงิน</t>
  </si>
  <si>
    <t xml:space="preserve">          หนี้สินตามสัญญาเช่าซื้อ</t>
  </si>
  <si>
    <t xml:space="preserve">          หัก ดอกผลรอตัด - สัญญาเช่าซื้อ</t>
  </si>
  <si>
    <t xml:space="preserve">         รายละเอียดนโยบายบัญชีที่สำคัญ วิธีการที่ใช้ซึ่งรวมถึงเกณฑ์ในการรับรู้และการจัดมูลค่าเกี่ยวกับสินทรัพย์ และ</t>
  </si>
  <si>
    <t xml:space="preserve">         ความเสี่ยงจากการไม่ปฏิบัติตามสัญญา    เกิดจากการที่คู่สัญญาไม่ปฏิบัติตามข้อกำหนดในสัญญา   ซึ่งก่อให้เกิด</t>
  </si>
  <si>
    <t>- 9 -</t>
  </si>
  <si>
    <t xml:space="preserve">         ความเสี่ยงเกี่ยวกับอัตราดอกเบี้ย  เกิดจากการเปลี่ยนแปลงของอัตราดอกเบี้ยในตลาดในอนาคต การเปลี่ยนแปลง</t>
  </si>
  <si>
    <t xml:space="preserve">         สินทรัพย์ทางการเงินที่แสดงในงบดุลประกอบด้วย  เงินสดและรายการเทียบเท่าเงินสด  ลูกหนี้การค้า เงินลงทุน</t>
  </si>
  <si>
    <t xml:space="preserve">         124.14  ล้านบาท  สำหรับงบการเงินเฉพาะบริษัท ตามลำดับ </t>
  </si>
  <si>
    <t>3.  นโยบายการบัญชี</t>
  </si>
  <si>
    <t>สัดส่วนการลงทุน</t>
  </si>
  <si>
    <t>บริษัท ซีฟโก้ จำกัด และบริษัท ประยูรชัย (1984) จำกัด ร่วมค้า</t>
  </si>
  <si>
    <t>100%</t>
  </si>
  <si>
    <t>บริษัท ซีฟโก้ คอนสตรัคชั่น จำกัด</t>
  </si>
  <si>
    <t>4.  ข้อมูลเพิ่มเติมเกี่ยวกับกระแสเงินสด</t>
  </si>
  <si>
    <t>4.1 เงินสดและรายการเทียบเท่าเงินสด ประกอบด้วย</t>
  </si>
  <si>
    <t>2547       บาท       2546</t>
  </si>
  <si>
    <t>4.3 รายการที่ไม่เกี่ยวกับเงินสด</t>
  </si>
  <si>
    <t>5.  ลูกหนี้การค้า - สุทธิ  ประกอบด้วย</t>
  </si>
  <si>
    <t xml:space="preserve">         รายการสินทรัพย์และหนี้สินกับบุคคลและกิจการที่เกี่ยวข้องกัน มีดังนี้</t>
  </si>
  <si>
    <t>8.  ที่ดิน  อาคารและอุปกรณ์ - สุทธิ  ประกอบด้วย</t>
  </si>
  <si>
    <t>9. เงินฝากธนาคารติดภาระค้ำประกัน  ประกอบด้วย</t>
  </si>
  <si>
    <t>10. เงินเบิกเกินบัญชีและเงินกู้ยืมระยะสั้นจากสถาบันการเงิน  ประกอบด้วย</t>
  </si>
  <si>
    <t>อัตราดอกเบี้ย MOR ค้ำประกันโดยที่ดินและอาคาร (หมายเหตุ 8) และกรรมการบริษัทบางท่าน</t>
  </si>
  <si>
    <t>11.  หนี้สินหมุนเวียนอื่น   ประกอบด้วย</t>
  </si>
  <si>
    <t xml:space="preserve">  1)  นโยบายการบัญชี</t>
  </si>
  <si>
    <t xml:space="preserve">  หนี้สินทางการเงินแต่ละประเภท ได้เปิดเผยไว้แล้วในหมายเหตุข้อ 3</t>
  </si>
  <si>
    <t xml:space="preserve">  2)  ความเสี่ยงจากการไม่ปฏิบัติตามสัญญา</t>
  </si>
  <si>
    <t xml:space="preserve">  สูงสุดของความเสี่ยงที่เกิดจากการไม่ปฏิบัติตามสัญญา</t>
  </si>
  <si>
    <t xml:space="preserve">  วิเคราะห์ฐานะทางการเงินของลูกค้า    เรียกเก็บเงินล่วงหน้าก่อนเริ่มดำเนินงานและเรียกเก็บเงินตามผลงานที่ทำเสร็จ      </t>
  </si>
  <si>
    <t xml:space="preserve">  สำหรับสินทรัพย์ทางการเงินที่แสดงในงบดุลราคาตามบัญชีของสินทรัพย์หลังหักค่าเผื่อหนี้สงสัยจะสูญ ถือเป็นมูลค่า</t>
  </si>
  <si>
    <t xml:space="preserve">  3)  ความเสี่ยงเกี่ยวกับอัตราดอกเบี้ย</t>
  </si>
  <si>
    <t xml:space="preserve">  ร่วมค้ามีความเสี่ยงเกี่ยวกับอัตราดอกเบี้ย    เนื่องจากมีเงินฝากธนาคาร      เงินให้กู้ยืมระยะยาว   เงินเบิกเกินบัญชีและ</t>
  </si>
  <si>
    <t xml:space="preserve">  เงินกู้ยืมระยะสั้นจากสถาบันการการเงิน   เงินกู้ยืมระยะยาวและหนี้สินตามสัญญาเช่าซื้อ  บริษัทฯ และกิจการร่วมค้า</t>
  </si>
  <si>
    <t xml:space="preserve">  4)  ราคายุติธรรมของเครื่องมือทางการเงิน</t>
  </si>
  <si>
    <t xml:space="preserve">  ในกิจการที่เกี่ยวข้องกัน   เงินให้กู้ยืมระยะยาว  เงินฝากธนาคารและลูกหนี้อื่น     หนี้สินทางการเงินที่แสดงในงบดุล</t>
  </si>
  <si>
    <t xml:space="preserve">  ประกอบด้วย   เงินเบิกเกินบัญชีและเงินกู้ยืมระยะสั้นจากสถาบันการเงิน  เจ้าหนี้การค้า   เงินกู้ยืมระยะยาว    หนี้สิน</t>
  </si>
  <si>
    <t xml:space="preserve">  ตามสัญญาเช่าซื้อและเจ้าหนี้อื่น</t>
  </si>
  <si>
    <t xml:space="preserve">         อุทธรณ์ และเมื่อวันที่ 23 ธันวาคม 2546 ศาลอุทธรณ์ก็ได้พิพากษา ให้บริษัทฯ ชนะคดีเช่นเดียวกันกับศาลชั้นต้น</t>
  </si>
  <si>
    <t xml:space="preserve">       รับรองทั่วไป  ตามพระราชบัญญัติการบัญชีปี 2543</t>
  </si>
  <si>
    <t>2.  หลักเกณฑ์การจัดทำงบการเงินรวม</t>
  </si>
  <si>
    <t>12.  หนี้สินระยะยาวอื่น - สุทธิ  ประกอบด้วย</t>
  </si>
  <si>
    <t xml:space="preserve">          หัก  ส่วนของหนี้สินระยะยาวที่ถึงกำหนดชำระภายในหนึ่งปี</t>
  </si>
  <si>
    <t>14. การเปิดเผยข้อมูลเกี่ยวกับเครื่องมือทางการเงิน</t>
  </si>
  <si>
    <t>15. หนี้สินที่อาจเกิดขึ้นในภายหน้า</t>
  </si>
  <si>
    <t xml:space="preserve"> 15.1  เมื่อวันที่  17  พฤศจิกายน  2543   ลูกค้ารายดังกล่าวได้ฟ้อง    บริษัทฯ  ในคดีแพ่งจากการผิดสัญญารับจ้างเหมา </t>
  </si>
  <si>
    <t xml:space="preserve">16. อื่น ๆ </t>
  </si>
  <si>
    <t>16.2  สำนักงานตั้งอยู่ที่ 26/10  ถนนรามอินทรา 109  แขวงบางชัน  เขตคลองสามวา  กรุงเทพมหานคร  10510</t>
  </si>
  <si>
    <t>16.3  ประกอบธุรกิจ  รับเหมางานโยธาก่อสร้าง  เช่น  เสาเข็มเจาะและงานฐานราก</t>
  </si>
  <si>
    <t>13. ทุนเรือนหุ้น</t>
  </si>
  <si>
    <t xml:space="preserve">  แปรสภาพบริษัท จากบริษัทจำกัดเป็นบริษัทมหาชนจำกัด และตามรายงานการประชุมใหญ่สามัญผู้ถือหุ้น ประจำปี</t>
  </si>
  <si>
    <t xml:space="preserve">  2547 เมื่อวันที่ 2 มีนาคม 2547 มีมติเป็นเอกฉันท์ดังนี้ </t>
  </si>
  <si>
    <t>1)   แปรสภาพบริษัทเป็นบริษัทมหาชนจำกัด และแก้ไขข้อมูลต่าง ๆ ที่เกี่ยวข้อง</t>
  </si>
  <si>
    <t xml:space="preserve">      มีทุนที่ชำระแล้วเท่าเดิม จำนวน 120 ล้านบาท </t>
  </si>
  <si>
    <t xml:space="preserve">         จากข้อ 2) และ 3) บริษัทฯ จะมีทุนจดทะเบียน จำนวน 210 ล้านบาท และมีทุนที่ชำระแล้ว จำนวน 120 ล้านบาท </t>
  </si>
  <si>
    <t xml:space="preserve">         ตามรายงานการประชุมวิสามัญผู้ถือหุ้น  ครั้งที่  1/2547   เมื่อวันที่  12  กุมภาพันธ์  2547   มีมติเป็นเอกฉันท์ให้</t>
  </si>
  <si>
    <t>3)   เพิ่มทุน จำนวน 90 ล้านบาท  (หุ้นสามัญ 90 ล้านหุ้น  มูลค่าที่ตราไว้หุ้นละ 1.00 บาท)  โดยจัดสรรหุ้น</t>
  </si>
  <si>
    <t xml:space="preserve">      วันประชุมนี้ และจำนวน 50 ล้านหุ้น เสนอขายให้กับประชาชนทั่วไป </t>
  </si>
  <si>
    <t xml:space="preserve">      เพิ่มทุน    จำนวน    40    ล้านหุ้น    เสนอขายให้กับผู้ถือหุ้นเดิมตามสัดส่วนของจำนวนหุ้นที่ถืออยู่ใน</t>
  </si>
  <si>
    <t>- 10 -</t>
  </si>
  <si>
    <t xml:space="preserve">2)   แปลงมูลค่าหุ้นสามัญที่ตราไว้   จากเดิมหุ้นละ  100.00   บาท      เป็นหุ้นละ  1.00  บาท   โดยบริษัทฯ </t>
  </si>
  <si>
    <t xml:space="preserve">       เรื่องกำหนดรายการย่อที่ต้องมีในงบการเงินของบริษัท  มหาชนจำกัด     และได้จัดทำขึ้นตามหลักการบัญชีที่</t>
  </si>
  <si>
    <t xml:space="preserve">       ระหว่างกาลโดยมีวัตถุประสงค์ให้ข้อมูลเพิ่มเติมจากงบการเงินประจำปีที่นำเสนอครั้งล่าสุด   เพื่อให้ข้อมูลนั้น</t>
  </si>
  <si>
    <t xml:space="preserve">       เพื่อไม่ให้ข้อมูลที่นำเสนอซ้ำซ้อนกับข้อมูลที่ได้รายงานไปแล้ว       อย่างไรก็ตาม     งบดุล      งบกำไรขาดทุน </t>
  </si>
  <si>
    <t xml:space="preserve">       งบแสดงการเปลี่ยนแปลงในส่วนของผู้ถือหุ้นและงบกระแสเงินสด      ได้แสดงรายการเช่นเดียวกับงบการเงิน</t>
  </si>
  <si>
    <t>1.2  หมายเหตุประกอบงบการเงินระหว่างกาลที่จัดทำขึ้น  จัดทำตามมาตรฐานการบัญชีฉบับที่ 41   เรื่องงบการเงิน</t>
  </si>
  <si>
    <t>1.1  งบการเงินนี้แสดงรายการตามประกาศกรมทะเบียนการค้า  โดยกระทรวงพาณิชย์   ลงวันที่ 14 กันยายน 2544</t>
  </si>
  <si>
    <t>ของบริษัทฯ กับสินทรัพย์สุทธิของบริษัทย่อย ได้ตัดออกในงบการเงินรวมแล้ว</t>
  </si>
  <si>
    <t xml:space="preserve">         ยอดคงค้างและรายการระหว่างกันของบริษัทฯ    กับบริษัทย่อย    ยอดกำไรที่คิดระหว่างกันที่ยังไม่ได้เกิดขึ้น</t>
  </si>
  <si>
    <t>7.  รายการบัญชีกับบุคคลและกิจการที่เกี่ยวข้องกัน</t>
  </si>
  <si>
    <t>ได้ควบคุมนโยบายการเงิน  และการดำเนินงานทั้งหมด ดังต่อไปนี้</t>
  </si>
  <si>
    <t xml:space="preserve">         งบการเงินรวมของบริษัท ซีฟโก้ จำกัด (มหาชน) ได้รวมงบการเงินบริษัทย่อย ซึ่งบริษัท ชีฟโก้ จำกัด (มหาชน)  </t>
  </si>
  <si>
    <t xml:space="preserve">            งบการเงินระหว่างกาลนี้    ได้จัดทำขึ้นโดยใช้นโยบายการบัญชีและการประมาณการเช่นเดียวกับงบการเงิน</t>
  </si>
  <si>
    <t>ประจำปีสิ้นสุดวันที่ 31 ธันวาคม 2546 ยกเว้นกำไร(ขาดทุน)ต่อหุ้น ที่แสดงไว้ในงบกำไรขาดทุนเป็นกำไร(ขาดทุน)</t>
  </si>
  <si>
    <t>ต่อหุ้นขั้นพื้นฐาน  ซึ่งคำนวณโดยการหารยอดกำไร (ขาดทุน) สุทธิสำหรับงวด   ด้วยจำนวนหุ้นสามัญที่ออกอยู่โดย</t>
  </si>
  <si>
    <t>ใช้จำนวนหุ้นที่แปลงค่า  จากมูลค่าหุ้นละ 100.00 บาท  เป็นหุ้นละ  1.00 บาท  โดยปรับย้อนหลังกำไรต่อหุ้นสำหรับ</t>
  </si>
  <si>
    <t xml:space="preserve">   แก่บุคคลที่เกี่ยวข้องกัน  2547       2546</t>
  </si>
  <si>
    <t>เงินให้กู้ยืมระยะยาว         ดอกเบี้ยร้อยละ</t>
  </si>
  <si>
    <t xml:space="preserve">     กรรมการ                          -              -</t>
  </si>
  <si>
    <t xml:space="preserve">     พนักงานบริษัท                 -              -</t>
  </si>
  <si>
    <t xml:space="preserve">          ประมาณการต้นทุนผู้รับเหมาช่วง</t>
  </si>
  <si>
    <t xml:space="preserve">     พนักงานบริษัท               7-9          7-9</t>
  </si>
  <si>
    <t>- 11 -</t>
  </si>
  <si>
    <t>(หมายเหตุ 15.2)</t>
  </si>
  <si>
    <t xml:space="preserve">         เงินฝากธนาคารทั้งหมด    ค้ำประกันเงินเบิกเกินบัญชีธนาคาร    (หมายเหตุ   10)    และออกหนังสือค้ำประกัน </t>
  </si>
  <si>
    <t xml:space="preserve">  เพื่อเก็งกำไรหรือเพื่อค้า</t>
  </si>
  <si>
    <t xml:space="preserve">         บริษัทฯ และบริษัทย่อยไม่มีนโยบายที่จะประกอบธุรกรรมตราสารทางการเงินนอกงบดุล ที่เป็นตราสารอนุพันธ์</t>
  </si>
  <si>
    <t xml:space="preserve">  สาระสำคัญเนื่องจากบริษัทฯ และบริษัทย่อยมีเงินฝากประจำ และหนี้สินระยะยาวในจำนวนเงินไม่มากและใกล้เคียงกัน</t>
  </si>
  <si>
    <t xml:space="preserve">  มิได้ใช้ตราสารอนุพันธ์ทางการเงินเพื่อป้องกันความเสี่ยงดังกล่าว       อย่างไรก็ตามความเสี่ยงในเรื่องดังกล่าวไม่เป็น</t>
  </si>
  <si>
    <t xml:space="preserve">         ราคาตามบัญชีของสินทรัพย์และหนี้สินทางการเงิน มีมูลค่าใกล้เคียงกับมูลค่ายุติธรรม </t>
  </si>
  <si>
    <t>15.2  หนังสือค้ำประกันที่ออกโดยธนาคารในประเทศ   2   แห่ง   ให้แก่ลูกค้าบางรายของบริษัทฯ  และบริษัทย่อย  ตาม</t>
  </si>
  <si>
    <t xml:space="preserve">         เงินให้กู้ยืมแก่บุคคลที่เกี่ยวข้องกันดังกล่าวข้างต้น        เป็นการให้กู้ยืมเพื่อสวัสดิการแก่พนักงานตามนโยบาย</t>
  </si>
  <si>
    <t xml:space="preserve">รายได้จากการรับจ้าง </t>
  </si>
  <si>
    <t>ของบริษัทฯ  โดยแต่ละบุคคลจะมีบางส่วนที่ไม่คิดดอกเบี้ยขึ้นอยู่กับตำแหน่งและอายุงาน</t>
  </si>
  <si>
    <t xml:space="preserve">16.1  บริษัทฯ จดทะเบียนเป็นนิติบุคคล เมื่อวันที่ 19 ธันวาคม 2517 ทะเบียนเลขที่ 1385/2517 และเมื่อวันที่ 18 มีนาคม </t>
  </si>
  <si>
    <t xml:space="preserve">         2547 บริษัทฯ ได้จดทะเบียนแปรสภาพเป็นบริษัทมหาชนจำกัด ทะเบียนเลขที่ 0107574700255</t>
  </si>
  <si>
    <t>ลักษณะความสัมพันธ์</t>
  </si>
  <si>
    <t xml:space="preserve">   บริษัท กรุงเทพเข็มเจาะ จำกัด</t>
  </si>
  <si>
    <t xml:space="preserve">   บริษัท เอส. ที. พี. แอสเซท  จำกัด</t>
  </si>
  <si>
    <t xml:space="preserve">         ส่วนหนึ่งในสินทรัพย์    หนี้สิน   รายได้และค่าใช้จ่ายของบริษัทฯ   เกิดขึ้นจากรายการทางบัญชีกับบุคคลและ</t>
  </si>
  <si>
    <t>บริษัทที่เกี่ยวข้องกัน</t>
  </si>
  <si>
    <t xml:space="preserve">   1.  บริษัท พัฒนาการ  มินิออฟฟิศ จำกัด</t>
  </si>
  <si>
    <t xml:space="preserve">   2.  บริษัท อี. ดี. อี. จำกัด</t>
  </si>
  <si>
    <t xml:space="preserve">   3.  บริษัท เอส. ที. พี. แอสเซท จำกัด</t>
  </si>
  <si>
    <t xml:space="preserve">               (เดิมชื่อ  บริษัท ซีฟโก้ เอ็นเตอร์ไพรซ์ จำกัด)</t>
  </si>
  <si>
    <t xml:space="preserve">   4.  บริษัท กรุงเทพเข็มเจาะ จำกัด</t>
  </si>
  <si>
    <t xml:space="preserve">       กรรมการและผู้ถือหุ้นของบริษัทดังกล่าวเป็น</t>
  </si>
  <si>
    <t xml:space="preserve">       ญาติสนิทของกรรมการและผู้ถือหุ้น</t>
  </si>
  <si>
    <t xml:space="preserve">  ผู้ถือหุ้นของบริษัทดังกล่าวเป็นญาติสนิทของผู้ถือหุ้น</t>
  </si>
  <si>
    <t>7.  รายการบัญชีกับบุคคลและกิจการที่เกี่ยวข้องกัน  (ต่อ)</t>
  </si>
  <si>
    <t xml:space="preserve">   บริษัท เอส. ที. พี. แอสเซท จำกัด</t>
  </si>
  <si>
    <t xml:space="preserve">   บริษัท พัฒนาการ มินิออฟฟิช จำกัด</t>
  </si>
  <si>
    <t>ณ  วันที่  30  มิถุนายน  2547  (ยังไม่ได้ตรวจสอบ/สอบทานแล้ว)</t>
  </si>
  <si>
    <t>30 มิถุนายน 2547  บาท  31 ธันวาคม 2546</t>
  </si>
  <si>
    <t xml:space="preserve">30 มิถุนายน </t>
  </si>
  <si>
    <t xml:space="preserve">30 มิถุนายน  บาท  31 ธันวาคม </t>
  </si>
  <si>
    <t xml:space="preserve">          ณ วันที่ 30 มิถุนายน 2547</t>
  </si>
  <si>
    <t xml:space="preserve">          ค่าเสื่อมราคาสำหรับงวด 6 เดือน</t>
  </si>
  <si>
    <t>มกราคม - มิถุนายน 2547</t>
  </si>
  <si>
    <t>มกราคม - มิถุนายน 2546</t>
  </si>
  <si>
    <t>6.  เงินลงทุนซึ่งบันทึกโดยวิธีส่วนได้เสีย  ประกอบด้วย</t>
  </si>
  <si>
    <t xml:space="preserve">     ผลเสียหายต่าง ๆ  ที่เกิดขึ้นจากการดำเนินงานของกิจการร่วมค้าแต่เพียงผู้เดียว  สำหรับงวด  6 เดือน  สิ้นสุดวันที่ 30  มิถุนายน 2547  และ 2546  บริษัทฯ รับรู้ส่วนแบ่งผลกำไร(ขาดทุน)จากกิจการ</t>
  </si>
  <si>
    <t>เมื่อวันที่  26   ตุลาคม   2543    บริษัทฯ  ได้ทำสัญญาร่วมค้ากับบริษัท  ประยูรชัย  (1984)  จำกัด   เพื่อรับเหมาโครงการก่อสร้างทางลอดกลับรถยนต์จากลูกค้ารายหนึ่ง  โดยบริษัทฯ  ลงทุน</t>
  </si>
  <si>
    <t xml:space="preserve">     ล้านบาท  สำหรับงวด 6 เดือน สิ้นสุดวันที่ 30 มิถุนายน 2547 บริษัทฯ รับรู้ส่วนแบ่งผลขาดทุนจากบริษัทย่อย จำนวน (0.05) ล้านบาท จากงบการเงินที่ผ่านการสอบทานแล้วจากผู้สอบบัญชี</t>
  </si>
  <si>
    <t>สำหรับงวด 3 เดือน</t>
  </si>
  <si>
    <t xml:space="preserve">   บริษัท ซีฟโก้ คอนสตรัคชั่น จำกัด</t>
  </si>
  <si>
    <t>สำหรับงวด  6  เดือน</t>
  </si>
  <si>
    <t xml:space="preserve">          ค่าเสื่อมราคาสำหรับงวด 6 เดือน  สิ้นสุดวันที่ 30 มิถุนายน 2547 และ 2546  จำนวน 9.11 ล้านบาท และ 7.38 ล้านบาท  ตามลำดับ</t>
  </si>
  <si>
    <t xml:space="preserve">         ล้านบาท  และ  130.21  ล้านบาท   สำหรับงบการเงินรวม   และรวมจำนวนเงินประมาณ  107.93  ล้านบาท   และ  </t>
  </si>
  <si>
    <t xml:space="preserve">         ข้อตกลงของสัญญา  ณ  วันที่ 30  มิถุนายน 2547 และวันที่  31  ธันวาคม  2546  รวมจำนวนเงินประมาณ  107.93 </t>
  </si>
  <si>
    <t>16.4  ณ  วันที่  30 มิถุนายน 2547  และวันที่ 31  ธันวาคม 2546  บริษัทฯ และบริษัทย่อยมีพนักงานจำนวน 563 คน และ</t>
  </si>
  <si>
    <t xml:space="preserve">         530  คน   ในงบการเงินรวมและจำนวน  562  คน   และ  529   คน   ในงบการเงินเฉพาะบริษัท   ตามลำดับ  และมี</t>
  </si>
  <si>
    <t xml:space="preserve">         ค่าใช้จ่ายเกี่ยวกับพนักงานสำหรับงวด 3 เดือน สิ้นสุดวันที่  30 มิถุนายน 2547  และ 2546  จำนวน 24.63  ล้านบาท </t>
  </si>
  <si>
    <t xml:space="preserve">         และ   23.09  ล้านบาท    ในงบการเงินรวม   และจำนวน  24.62  ล้านบาท   และ   23.09   ล้านบาท    ในงบการเงิน</t>
  </si>
  <si>
    <t xml:space="preserve">         เฉพาะบริษัท   ตามลำดับ</t>
  </si>
  <si>
    <t xml:space="preserve">         ล้านบาท  และ  42.91 ล้านบาท  ในงบการเงินรวม  และจำนวน 46.69 ล้านบาท และ 42.91 ล้านบาท  ในงบการเงิน</t>
  </si>
  <si>
    <t xml:space="preserve">         เฉพาะบริษัท   ตามลำดับ   และสำหรับงวด   6  เดือน  สิ้นสุดวันที่  30  มิถุนายน  2547  และ  2546  จำนวน  46.72 </t>
  </si>
  <si>
    <t xml:space="preserve">         เมื่อวันที่  21   เมษายน  2547    บริษัทฯ ได้จดทะเบียนทุนชำระแล้วเป็น  160  ล้านบาท   จากการขายหุ้นสามัญ</t>
  </si>
  <si>
    <t xml:space="preserve">      มูลค่าที่ตราไว้หุ้นละ 1.00 บาท)</t>
  </si>
  <si>
    <t>2)   ลดทุนจดทะเบียนจากเดิม จำนวน  210  ล้านบาท  เป็นจำนวน 160 ล้านบาท  (หุ้นสามัญ  160 ล้านหุ้น</t>
  </si>
  <si>
    <t xml:space="preserve">      และพนักงานบริษัท</t>
  </si>
  <si>
    <t>3)   เพิ่มทุน จำนวน 55 ล้านบาท  (หุ้นสามัญ 55 ล้านหุ้น  มูลค่าที่ตราไว้หุ้นละ 1.00 บาท)  โดยจัดสรรหุ้น</t>
  </si>
  <si>
    <t xml:space="preserve">      เพิ่มทุนจำนวน 50 ล้านหุ้น  เสนอขายต่อประชาชนทั่วไป และส่วนที่เหลือจำนวน 5 ล้านหุ้น สำรองไว้</t>
  </si>
  <si>
    <t>- 12 -</t>
  </si>
  <si>
    <t>งวด 3 เดือน และ 6 เดือน  สิ้นสุดวันที่ 30 มิถุนายน 2546 ใหม่</t>
  </si>
  <si>
    <t xml:space="preserve">4.2  เงินสดจ่ายระหว่างงวด 6 เดือน สิ้นสุดวันที่ 30  มิถุนายน มีดังนี้ </t>
  </si>
  <si>
    <t xml:space="preserve">      ค่างวดแล้วจำนวน 0.55  ล้านบาท</t>
  </si>
  <si>
    <t xml:space="preserve">              ในระหว่างงวด  บริษัทฯ ได้ทำสัญญาเช่าซื้อเครื่องจักร  1  เครื่อง ในราคา  3  ล้านบาท  บริษัทฯ ได้ผ่อนชำระ</t>
  </si>
  <si>
    <t xml:space="preserve">     ร่วมค้า  จำนวน  (1.08)  ล้านบาท และ 0.51  ล้านบาท  ตามลำดับ  จากงบการเงินที่ผ่านการสอบทานแล้วจากผู้สอบบัญชี</t>
  </si>
  <si>
    <t>ในลักษณะ  ดังนี้</t>
  </si>
  <si>
    <t>กิจการที่เกี่ยวข้องกัน   รายการที่เกี่ยวข้องกันเหล่านี้เป็นราคาและเงื่อนไขเช่นเดียวกับธุรกิจทั่วไป   โดยเกี่ยวข้องกัน</t>
  </si>
  <si>
    <t>30 มิถุนายน  มีดังนี้</t>
  </si>
  <si>
    <t xml:space="preserve">         รายการทางบัญชีที่เกิดกับกิจการที่เกี่ยวข้องกันและบันทึกเป็นรายได้หรือค่าใช้จ่าย     สำหรับงวด  สิ้นสุดวันที่ </t>
  </si>
  <si>
    <t xml:space="preserve">          ที่ดินและอาคารบางส่วนได้จดจำนองค้ำประกันเงินเบิกเกินบัญชีธนาคาร และเงินกู้ยืมระยะสั้นจากสถาบันการเงิน (หมายเหตุ 10) และเงินกู้ยืมระยะยาวอื่น (หมายเหตุ 12)</t>
  </si>
  <si>
    <t>ในการรับเงินตามสัญญาว่าจ้างจากลูกค้ารายหนึ่งและกรรมการบริษัทบางท่าน</t>
  </si>
  <si>
    <t>ค้ำประกันโดยเงินฝากออมทรัพย์และเงินฝากประจำ    (หมายเหตุ  9)    ที่ดินและอาคาร    (หมายเหตุ  8)   โอนสิทธิ</t>
  </si>
  <si>
    <t>บริษัทบางท่าน</t>
  </si>
  <si>
    <t>ดอกเบี้ย MLR ของธนาคารกรุงศรีอยุธยา จำกัด (มหาชน) ค้ำประกันโดยบริษัทที่เกี่ยวข้องกันแห่งหนึ่ง และกรรมการ</t>
  </si>
  <si>
    <t xml:space="preserve">         และได้จดทะเบียนเหตุการณ์ดังกล่าวข้างต้นกับกระทรวงพาณิชย์แล้ว     เมื่อวันที่   18   มีนาคม   2547   และ</t>
  </si>
  <si>
    <t xml:space="preserve">         ให้กับผู้ถือหุ้นเดิม จำนวน 40 ล้านบาท</t>
  </si>
  <si>
    <t xml:space="preserve">         เหตุการณ์หลังวันที่ในงบการเงิน </t>
  </si>
  <si>
    <t xml:space="preserve">      ระยะเวลาใช้สิทธิไม่เกิน 3 ปี นับจากวันที่ออกใบสำคัญแสดงสิทธิ</t>
  </si>
  <si>
    <t xml:space="preserve">      เพื่อการรองรับการใช้สิทธิตามใบสำคัญแสดงสิทธิซื้อหุ้นสามัญของบริษัทที่เสนอขายให้แก่กรรมการ</t>
  </si>
  <si>
    <t>1)   ออกใบสำคัญแสดงสิทธิซื้อหุ้นสามัญของบริษัท จำนวน  5  ล้านหน่วย  ให้แก่กรรมการและพนักงาน</t>
  </si>
  <si>
    <t xml:space="preserve">      บริษัท  โดยใบสำคัญแสดงสิทธิ  1  หน่วย   ซื้อหุ้นสามัญได้  1  หุ้น   ในราคาหุ้นละ  5  บาท   กำหนด</t>
  </si>
  <si>
    <t xml:space="preserve">  ล้านบาท และได้จดทะเบียนเหตุการณ์ดังกล่าวข้างต้นกับกระทรวงพาณิชย์แล้ว เมื่อวันที่ 22 กรกฎาคม 2547</t>
  </si>
  <si>
    <t xml:space="preserve">จากข้อ 2) และ 3)  บริษัทฯ  จะมีทุนจดทะเบียนจำนวน  215  ล้านบาท   และมีทุนที่ชำระแล้วจำนวน  160 </t>
  </si>
  <si>
    <t xml:space="preserve">  ความเสียหายแก่บริษัทฯ และบริษัทย่อย       บริษัทฯ และบริษัทย่อยมีนโยบายในการป้องกันความเสี่ยงนี้      โดยการ</t>
  </si>
  <si>
    <t xml:space="preserve">  ดังกล่าวจะส่งผลกระทบต่อผลการดำเนินงาน     และกระแสเงินสดของบริษัทฯและบริษัทย่อย      บริษัทฯและกิจการ</t>
  </si>
  <si>
    <t xml:space="preserve">         เป็นเงินรวมประมาณ 145.50 ล้านบาท   ในปี 2544  ศาลชั้นต้นได้พิพากษาให้บริษัทฯ  ชนะคดี   แต่โจทก์ได้ยื่น</t>
  </si>
  <si>
    <t xml:space="preserve">         ความเสียหายแก่บริษัท</t>
  </si>
  <si>
    <t xml:space="preserve">         ขณะนี้อยู่ในระหว่างพิจารณาของศาลฎีกา      ฝ่ายบริหารบริษัทฯ เชื่อว่าการฟ้องของลูกค้ารายนี้จะไม่ก่อให้เกิด</t>
  </si>
  <si>
    <t>- 13 -</t>
  </si>
  <si>
    <t xml:space="preserve">         ลงชื่อ ………………………………………………………………………………………… กรรมการ</t>
  </si>
  <si>
    <t xml:space="preserve">                           (นายณรงค์     ทัศนนิพันธ์        และ       นายทัชชะพงศ์     ประเวศวรารัตน์)</t>
  </si>
  <si>
    <t xml:space="preserve">   12.1  เงินกู้ยืมระยะยาวจากธนาคารแห่งหนึ่ง กำหนดชำระคืนเงินต้นและดอกเบี้ยงวดรายเดือน ชำระงวดแรกเดือน</t>
  </si>
  <si>
    <t xml:space="preserve">            พฤศจิกายน 2544  และสิ้นสุดภายในปี  2551  อัตราดอกเบี้ย  MLR   ค้ำประกันโดยจดจำนองที่ดินและอาคาร</t>
  </si>
  <si>
    <t xml:space="preserve">            (หมายเหตุ 8) และกรรมการบริษัทบางท่าน</t>
  </si>
  <si>
    <t xml:space="preserve">   12.2  เงินกู้ยืมจากบริษัทการเงินแห่งหนึ่ง  กำหนดชำระคืนเงินต้นงวดรายเดือนชำระงวดแรกเดือนกรกฎาคม 2539  </t>
  </si>
  <si>
    <t xml:space="preserve">            จนถึงมีนาคม 2547  อัตราดอกเบี้ย  MLR   ของธนาคารกรุงศรีอยุธยา  จำกัด  (มหาชน)  ค้ำประกันโดยบริษัทที่</t>
  </si>
  <si>
    <t xml:space="preserve">            เกี่ยวข้องกัน  และกรรมการบริษัทบางท่าน </t>
  </si>
  <si>
    <t xml:space="preserve">   12.3  หนี้สินตามสัญญาเช่าซื้อ    บริษัทฯ   ทำสัญญาเช่าซื้อเครื่องจักรและยานพาหนะกับบริษัทการเงินในประเทศ</t>
  </si>
  <si>
    <t xml:space="preserve">            หลายแห่ง โดยกำหนดชำระคืนเป็นงวด ๆ  ทุกเดือน จำนวน 24 - 36 งวด สิ้นสุดสัญญาประมาณปี 2549</t>
  </si>
  <si>
    <t xml:space="preserve">         ตามรายงานการประชุมวิสามัญผู้ถือหุ้น ครั้งที่ 1/2547  เมื่อวันที่ 7 กรกฎาคม 2547  มีมติเป็นเอกฉันท์  ดังนี้</t>
  </si>
  <si>
    <t>เมษายน - มิถุนายน 2547</t>
  </si>
  <si>
    <t>Laser III</t>
  </si>
  <si>
    <t>งบดุล</t>
  </si>
  <si>
    <t xml:space="preserve">                   สินทรัพย์</t>
  </si>
  <si>
    <t>หมายเหตุ</t>
  </si>
  <si>
    <t xml:space="preserve">สินทรัพย์หมุนเวียน </t>
  </si>
  <si>
    <t xml:space="preserve">          เงินสดและรายการเทียบเท่าเงินสด   4.1</t>
  </si>
  <si>
    <t xml:space="preserve">          ลูกหนี้การค้า - สุทธิ        </t>
  </si>
  <si>
    <t>5, 7</t>
  </si>
  <si>
    <t xml:space="preserve">          สินค้าคงเหลือ - สุทธิ</t>
  </si>
  <si>
    <t xml:space="preserve">          สินทรัพย์หมุนเวียนอื่น</t>
  </si>
  <si>
    <t>รวมสินทรัพย์หมุนเวียน</t>
  </si>
  <si>
    <t xml:space="preserve">สินทรัพย์ไม่หมุนเวียน </t>
  </si>
  <si>
    <t xml:space="preserve">          เงินลงทุนซึ่งบันทึกโดยวิธี</t>
  </si>
  <si>
    <t xml:space="preserve">              ส่วนได้เสีย</t>
  </si>
  <si>
    <t>6</t>
  </si>
  <si>
    <t xml:space="preserve">          เงินให้กู้ยืมระยะยาวแก่บุคคล</t>
  </si>
  <si>
    <t xml:space="preserve">              ที่เกี่ยวข้องกัน  </t>
  </si>
  <si>
    <t>7</t>
  </si>
  <si>
    <t xml:space="preserve">          ที่ดิน อาคารและอุปกรณ์ - สุทธิ          8</t>
  </si>
  <si>
    <t xml:space="preserve">              ถูกหัก ณ ที่จ่าย               </t>
  </si>
  <si>
    <t xml:space="preserve">          เงินฝากธนาคารติดภาระ</t>
  </si>
  <si>
    <t xml:space="preserve">              ค้ำประกัน</t>
  </si>
  <si>
    <t>9</t>
  </si>
  <si>
    <t xml:space="preserve">          สินทรัพย์ไม่หมุนเวียนอื่น</t>
  </si>
  <si>
    <t>รวมสินทรัพย์ไม่หมุนเวียน</t>
  </si>
  <si>
    <t>รวมสินทรัพย์</t>
  </si>
  <si>
    <t xml:space="preserve">หมายเหตุประกอบงบการเงินเป็นส่วนหนึ่งของงบการเงินนี้  </t>
  </si>
  <si>
    <t>ลงชื่อ ………………………………………………………………………………………… กรรมการ</t>
  </si>
  <si>
    <t xml:space="preserve">                     (นายณรงค์     ทัศนนิพันธ์        และ       นายทัชชะพงศ์     ประเวศวรารัตน์)</t>
  </si>
  <si>
    <t xml:space="preserve">       - 2 -</t>
  </si>
  <si>
    <t>งบดุล (ต่อ)</t>
  </si>
  <si>
    <t>หนี้สินและส่วนของผู้ถือหุ้น</t>
  </si>
  <si>
    <t>หนี้สินหมุนเวียน</t>
  </si>
  <si>
    <t xml:space="preserve">          เงินเบิกเกินบัญชีและเงินกู้ยืมระยะสั้น</t>
  </si>
  <si>
    <t xml:space="preserve">                   จากสถาบันการเงิน</t>
  </si>
  <si>
    <t>10</t>
  </si>
  <si>
    <t xml:space="preserve">          เจ้าหนี้การค้า</t>
  </si>
  <si>
    <t xml:space="preserve">          ส่วนของหนี้สินระยะยาวที่ถึงกำหนด</t>
  </si>
  <si>
    <t xml:space="preserve">                   ชำระภายในหนึ่งปี</t>
  </si>
  <si>
    <t>12</t>
  </si>
  <si>
    <t xml:space="preserve">          ค่าใช้จ่ายค้างจ่าย</t>
  </si>
  <si>
    <t xml:space="preserve">          เจ้าหนี้ค่าซื้อสินทรัพย์ถาวร</t>
  </si>
  <si>
    <t xml:space="preserve">          หนี้สินหมุนเวียนอื่น</t>
  </si>
  <si>
    <t>11</t>
  </si>
  <si>
    <t xml:space="preserve">     รวมหนี้สินหมุนเวียน</t>
  </si>
  <si>
    <t xml:space="preserve">หนี้สินไม่หมุนเวียน </t>
  </si>
  <si>
    <t xml:space="preserve">          เงินกู้ยืมระยะยาวอื่น - สุทธิ</t>
  </si>
  <si>
    <t xml:space="preserve">          หนี้สินตามสัญญา</t>
  </si>
  <si>
    <t xml:space="preserve">                   เช่าซื้อ - สุทธิ</t>
  </si>
  <si>
    <t xml:space="preserve">     รวมหนี้สินไม่หมุนเวียน</t>
  </si>
  <si>
    <t xml:space="preserve">     รวมหนี้สิน</t>
  </si>
  <si>
    <t xml:space="preserve">       - 3 -</t>
  </si>
  <si>
    <t>หนี้สินและส่วนของผู้ถือหุ้น (ต่อ)</t>
  </si>
  <si>
    <t>ส่วนของผู้ถือหุ้น</t>
  </si>
  <si>
    <t xml:space="preserve">     ทุนเรือนหุ้น</t>
  </si>
  <si>
    <t xml:space="preserve">          ทุนจดทะเบียน</t>
  </si>
  <si>
    <t xml:space="preserve">หุ้นสามัญ 210,000,000 หุ้น </t>
  </si>
  <si>
    <t xml:space="preserve">    มูลค่าหุ้นละ 1 บาท</t>
  </si>
  <si>
    <t>13</t>
  </si>
  <si>
    <t xml:space="preserve">หุ้นสามัญ 1,200,000 หุ้น </t>
  </si>
  <si>
    <t xml:space="preserve">    มูลค่าหุ้นละ 100 บาท</t>
  </si>
  <si>
    <t xml:space="preserve">          ทุนที่ออกและเรียกชำระแล้ว</t>
  </si>
  <si>
    <t xml:space="preserve">หุ้นสามัญ 160,000,000 หุ้น </t>
  </si>
  <si>
    <t xml:space="preserve">    หุ้นละ 1 บาท</t>
  </si>
  <si>
    <t xml:space="preserve">    หุ้นละ 100 บาท</t>
  </si>
  <si>
    <t xml:space="preserve">     กำไรสะสม </t>
  </si>
  <si>
    <t>รวมส่วนของผู้ถือหุ้นบริษัทใหญ่</t>
  </si>
  <si>
    <t xml:space="preserve">     ส่วนของผู้ถือหุ้นส่วนน้อย</t>
  </si>
  <si>
    <t xml:space="preserve">     รวมส่วนของผู้ถือหุ้นและ</t>
  </si>
  <si>
    <t xml:space="preserve">          ส่วนของผู้ถือหุ้นส่วนน้อย</t>
  </si>
  <si>
    <t>รวมหนี้สินและส่วนของผู้ถือหุ้น</t>
  </si>
  <si>
    <t>งบกำไรขาดทุน</t>
  </si>
  <si>
    <t xml:space="preserve">สำหรับงวด 3 เดือน สิ้นสุดวันที่  30  มิถุนายน 2547 และ 2546  </t>
  </si>
  <si>
    <t>(ยังไม่ได้ตรวจสอบ/สอบทานแล้ว)</t>
  </si>
  <si>
    <t>2547         บาท         2546</t>
  </si>
  <si>
    <t>รายได้</t>
  </si>
  <si>
    <t xml:space="preserve">     รายได้จากการรับจ้าง </t>
  </si>
  <si>
    <t xml:space="preserve">     รายได้อื่น </t>
  </si>
  <si>
    <t xml:space="preserve">     ส่วนแบ่งกำไร(ขาดทุน)จาก</t>
  </si>
  <si>
    <t xml:space="preserve">         เงินลงทุนตามวิธีส่วนได้เสีย</t>
  </si>
  <si>
    <t xml:space="preserve">        รวมรายได้ </t>
  </si>
  <si>
    <t>ค่าใช้จ่าย</t>
  </si>
  <si>
    <t xml:space="preserve">     ต้นทุนงานรับจ้าง</t>
  </si>
  <si>
    <t xml:space="preserve">     ค่าใช้จ่ายในการบริหารและอื่นๆ</t>
  </si>
  <si>
    <t xml:space="preserve">        รวมค่าใช้จ่าย</t>
  </si>
  <si>
    <t>กำไรก่อนดอกเบี้ยจ่ายและภาษีเงินได้นิติบุคคล</t>
  </si>
  <si>
    <t>ดอกเบี้ยจ่าย</t>
  </si>
  <si>
    <t>ภาษีเงินได้นิติบุคคล</t>
  </si>
  <si>
    <t>กำไรก่อนส่วนของผู้ถือหุ้นส่วนน้อย</t>
  </si>
  <si>
    <t>ขาดทุนสุทธิส่วนที่เป็นของผู้ถือหุ้นส่วนน้อย</t>
  </si>
  <si>
    <t>กำไรสุทธิ</t>
  </si>
  <si>
    <t>กำไรต่อหุ้นขั้นพื้นฐาน</t>
  </si>
  <si>
    <t>3</t>
  </si>
  <si>
    <t xml:space="preserve">สำหรับงวด 6 เดือน สิ้นสุดวันที่  30  มิถุนายน 2547 และ 2546  </t>
  </si>
  <si>
    <t>กำไร(ขาดทุน)ก่อนส่วนของผู้ถือหุ้นส่วนน้อย</t>
  </si>
  <si>
    <t>กำไร(ขาดทุน)สุทธิ</t>
  </si>
  <si>
    <t>งบแสดงการเปลี่ยนแปลงในส่วนของผู้ถือหุ้น</t>
  </si>
  <si>
    <t>(หน่วย : บาท)</t>
  </si>
  <si>
    <t>ทุนเรือนหุ้นที่ออก</t>
  </si>
  <si>
    <t>กำไร(ขาดทุน)</t>
  </si>
  <si>
    <t>และเรียกชำระแล้ว</t>
  </si>
  <si>
    <t>สะสม</t>
  </si>
  <si>
    <t>ส่วนน้อย</t>
  </si>
  <si>
    <t>ยอดคงเหลือ ณ วันที่ 1 มกราคม 2546</t>
  </si>
  <si>
    <t>ขาดทุนสุทธิสำหรับงวด 6 เดือน</t>
  </si>
  <si>
    <t>ยอดคงเหลือ ณ วันที่ 30 มิถุนายน 2546</t>
  </si>
  <si>
    <t>เงินลงทุนในบริษัทย่อย</t>
  </si>
  <si>
    <t>กำไรสุทธิสำหรับงวด 6 เดือน</t>
  </si>
  <si>
    <t>ยอดคงเหลือ ณ วันที่ 31 ธันวาคม 2546</t>
  </si>
  <si>
    <t>เพิ่มทุนหุ้นสามัญ</t>
  </si>
  <si>
    <t>กำไร(ขาดทุน)สุทธิสำหรับงวด 6 เดือน</t>
  </si>
  <si>
    <t>ยอดคงเหลือ ณ วันที่ 30 มิถุนายน 2547</t>
  </si>
  <si>
    <t>งบกระแสเงินสด</t>
  </si>
  <si>
    <t>กระแสเงินสดจากกิจกรรมดำเนินงาน</t>
  </si>
  <si>
    <t xml:space="preserve">   กำไร(ขาดทุน)สุทธิสำหรับงวด</t>
  </si>
  <si>
    <t xml:space="preserve">   ส่วนของผู้ถือหุ้นส่วนน้อย</t>
  </si>
  <si>
    <t xml:space="preserve">   รายการปรับปรุงเพื่อกระทบผลกำไร(ขาดทุน)สุทธิ</t>
  </si>
  <si>
    <t xml:space="preserve">      เป็นเงินสดรับ (จ่าย) จากกิจกรรมดำเนินงาน</t>
  </si>
  <si>
    <t xml:space="preserve">          ค่าเสื่อมราคา</t>
  </si>
  <si>
    <t xml:space="preserve">          ค่าเผื่อหนี้สงสัยจะสูญ</t>
  </si>
  <si>
    <t xml:space="preserve">          ค่าเผื่อหนี้สงสัยจะสูญกลับรายการ</t>
  </si>
  <si>
    <t xml:space="preserve">          ค่าเผื่อการปรับมูลค่าสินค้า</t>
  </si>
  <si>
    <t xml:space="preserve">          ประมาณการต้นทุนผู้รับเหมาช่วง(ลดลง)</t>
  </si>
  <si>
    <t xml:space="preserve">          ขาดทุน(กำไร)จากการขายและตัดบัญชี</t>
  </si>
  <si>
    <t xml:space="preserve">             ทรัพย์สินถาวร</t>
  </si>
  <si>
    <t xml:space="preserve">          ส่วนแบ่งในผล(กำไร)ขาดทุนจากการ</t>
  </si>
  <si>
    <t xml:space="preserve">             ลงทุนในบริษัทย่อยและกิจการร่วมค้า</t>
  </si>
  <si>
    <t>การเปลี่ยนแปลงในส่วนประกอบของ</t>
  </si>
  <si>
    <t xml:space="preserve">    สินทรัพย์ดำเนินงาน(เพิ่มขึ้น)ลดลง</t>
  </si>
  <si>
    <t xml:space="preserve">          ลูกหนี้การค้า</t>
  </si>
  <si>
    <t xml:space="preserve">          สินค้าคงเหลือ</t>
  </si>
  <si>
    <t xml:space="preserve">          ภาษีเงินได้นิติบุคคลถูกหัก ณ ที่จ่าย</t>
  </si>
  <si>
    <t xml:space="preserve">          เงินฝากธนาคารติดภาระค้ำประกัน</t>
  </si>
  <si>
    <t>งบกระแสเงินสด (ต่อ)</t>
  </si>
  <si>
    <t xml:space="preserve">    หนี้สินดำเนินงานเพิ่มขึ้น(ลดลง)</t>
  </si>
  <si>
    <t xml:space="preserve">          ภาษีเงินได้นิติบุคคลค้างจ่าย</t>
  </si>
  <si>
    <t>เงินสดสุทธิได้มา(ใช้ไป)ในกิจกรรมดำเนินงาน</t>
  </si>
  <si>
    <t>กระแสเงินสดจากกิจกรรมลงทุน</t>
  </si>
  <si>
    <t xml:space="preserve">          ซื้อสินทรัพย์ถาวร</t>
  </si>
  <si>
    <t xml:space="preserve">          เงินสดรับจากการขาย</t>
  </si>
  <si>
    <t xml:space="preserve">             สินทรัพย์ถาวร</t>
  </si>
  <si>
    <t xml:space="preserve">          เงินให้กู้ยืมแก่บุคคลที่เกี่ยวข้องกัน</t>
  </si>
  <si>
    <t xml:space="preserve">             (เพิ่มขึ้น)ลดลง</t>
  </si>
  <si>
    <t>เงินสดสุทธิได้มา(ใช้ไป)ในกิจกรรมลงทุน</t>
  </si>
  <si>
    <t>กระแสเงินสดจากกิจกรรมจัดหาเงิน</t>
  </si>
  <si>
    <t xml:space="preserve">             จากสถาบันการเงินเพิ่มขึ้น(ลดลง)</t>
  </si>
  <si>
    <t xml:space="preserve">          เงินกู้ยืมระยะสั้นจากกรรมการ</t>
  </si>
  <si>
    <t xml:space="preserve">          เงินกู้ยืมระยะยาวลดลง</t>
  </si>
  <si>
    <t xml:space="preserve">          จ่ายชำระหนี้สินตามสัญญาเช่าซื้อ</t>
  </si>
  <si>
    <t xml:space="preserve">          เงินสดรับจากการเพิ่มทุน</t>
  </si>
  <si>
    <t>เงินสดสุทธิได้มา(ใช้ไป)ในกิจกรรมจัดหาเงิน</t>
  </si>
  <si>
    <t>เงินสดและรายการเทียบเท่าเงินสด</t>
  </si>
  <si>
    <t xml:space="preserve">เงินสดและรายการเทียบเท่าเงินสด </t>
  </si>
  <si>
    <t xml:space="preserve">     ณ วันที่ 1 มกราคม</t>
  </si>
  <si>
    <t xml:space="preserve">     ณ วันที่ 30 มิถุนายน</t>
  </si>
  <si>
    <t xml:space="preserve">     </t>
  </si>
  <si>
    <r>
      <t xml:space="preserve">     </t>
    </r>
    <r>
      <rPr>
        <b/>
        <sz val="16"/>
        <rFont val="AngsanaUPC"/>
        <family val="1"/>
      </rPr>
      <t>เพิ่มขึ้น(ลดลง)</t>
    </r>
  </si>
  <si>
    <t>รายงานของผู้สอบบัญชีและงบการเงิน</t>
  </si>
  <si>
    <r>
      <t>ณ</t>
    </r>
    <r>
      <rPr>
        <b/>
        <sz val="16"/>
        <rFont val="Times New Roman"/>
        <family val="1"/>
      </rPr>
      <t xml:space="preserve">  </t>
    </r>
    <r>
      <rPr>
        <b/>
        <sz val="16"/>
        <rFont val="AngsanaUPC"/>
        <family val="1"/>
      </rPr>
      <t>วันที่</t>
    </r>
    <r>
      <rPr>
        <b/>
        <sz val="16"/>
        <rFont val="Times New Roman"/>
        <family val="1"/>
      </rPr>
      <t xml:space="preserve">  30  </t>
    </r>
    <r>
      <rPr>
        <b/>
        <sz val="16"/>
        <rFont val="AngsanaUPC"/>
        <family val="1"/>
      </rPr>
      <t>มิถุนายน</t>
    </r>
    <r>
      <rPr>
        <b/>
        <sz val="16"/>
        <rFont val="Times New Roman"/>
        <family val="1"/>
      </rPr>
      <t xml:space="preserve">  2547  (</t>
    </r>
    <r>
      <rPr>
        <b/>
        <sz val="16"/>
        <rFont val="AngsanaUPC"/>
        <family val="1"/>
      </rPr>
      <t>ยังไม่ได้ตรวจสอบ</t>
    </r>
    <r>
      <rPr>
        <b/>
        <sz val="16"/>
        <rFont val="Times New Roman"/>
        <family val="1"/>
      </rPr>
      <t>/</t>
    </r>
    <r>
      <rPr>
        <b/>
        <sz val="16"/>
        <rFont val="AngsanaUPC"/>
        <family val="1"/>
      </rPr>
      <t>สอบทานแล้ว</t>
    </r>
    <r>
      <rPr>
        <b/>
        <sz val="16"/>
        <rFont val="Times New Roman"/>
        <family val="1"/>
      </rPr>
      <t>)</t>
    </r>
  </si>
  <si>
    <r>
      <t>และ</t>
    </r>
    <r>
      <rPr>
        <b/>
        <sz val="16"/>
        <rFont val="Times New Roman"/>
        <family val="1"/>
      </rPr>
      <t xml:space="preserve">  </t>
    </r>
    <r>
      <rPr>
        <b/>
        <sz val="16"/>
        <rFont val="AngsanaUPC"/>
        <family val="1"/>
      </rPr>
      <t>ณ</t>
    </r>
    <r>
      <rPr>
        <b/>
        <sz val="16"/>
        <rFont val="Times New Roman"/>
        <family val="1"/>
      </rPr>
      <t xml:space="preserve">  </t>
    </r>
    <r>
      <rPr>
        <b/>
        <sz val="16"/>
        <rFont val="AngsanaUPC"/>
        <family val="1"/>
      </rPr>
      <t>วันที่</t>
    </r>
    <r>
      <rPr>
        <b/>
        <sz val="16"/>
        <rFont val="Times New Roman"/>
        <family val="1"/>
      </rPr>
      <t xml:space="preserve">  31  </t>
    </r>
    <r>
      <rPr>
        <b/>
        <sz val="16"/>
        <rFont val="AngsanaUPC"/>
        <family val="1"/>
      </rPr>
      <t>ธันวาคม</t>
    </r>
    <r>
      <rPr>
        <b/>
        <sz val="16"/>
        <rFont val="Times New Roman"/>
        <family val="1"/>
      </rPr>
      <t xml:space="preserve">  2546  (</t>
    </r>
    <r>
      <rPr>
        <b/>
        <sz val="16"/>
        <rFont val="AngsanaUPC"/>
        <family val="1"/>
      </rPr>
      <t>ตรวจสอบแล้ว</t>
    </r>
    <r>
      <rPr>
        <b/>
        <sz val="16"/>
        <rFont val="Times New Roman"/>
        <family val="1"/>
      </rPr>
      <t>)</t>
    </r>
  </si>
  <si>
    <t>รายงานการสอบทานงบการเงินโดยผู้สอบบัญชีรับอนุญาต</t>
  </si>
  <si>
    <t>เสนอ</t>
  </si>
  <si>
    <t>ผู้ถือหุ้นบริษัท  ซีฟโก้  จำกัด  (มหาชน)</t>
  </si>
  <si>
    <t>ข้าพเจ้าได้สอบทานงบดุลรวมและงบดุลเฉพาะบริษัท ณ วันที่ 30 มิถุนายน 2547 งบกำไร     ขาดทุนรวมและงบกำไรขาดทุนเฉพาะบริษัท สำหรับงวด 3 เดือน และ 6 เดือนสิ้นสุดวันที่ 30 มิถุนายน 2547 และ 2546 งบแสดงการเปลี่ยนแปลงในส่วนของผู้ถือหุ้นรวมและงบแสดงการเปลี่ยนแปลงในส่วนของผู้ถือหุ้นเฉพาะบริษัทและงบกระแสเงินสดรวมและงบกระแสเงินสดเฉพาะบริษัท สำหรับงวด 6 เดือนสิ้นสุดวันที่ 30 มิถุนายน 2547 และ 2546 ของบริษัท ซีฟโก้ จำกัด (มหาชน) และบริษัทย่อย และของเฉพาะบริษัท ซีฟโก้ จำกัด (มหาชน) ซึ่งผู้บริหารของกิจการเป็นผู้รับผิดชอบต่อความถูกต้องและครบถ้วนของข้อมูลในงบการเงินเหล่านี้    ส่วนข้าพเจ้าเป็นผู้รับผิดชอบในการรายงานต่องบการเงินดังกล่าวจาก ผลการสอบทานของข้าพเจ้า</t>
  </si>
  <si>
    <t>ข้าพเจ้าได้ปฏิบัติงานสอบทานตามมาตรฐานการสอบบัญชีที่รับรองทั่วไปเกี่ยวกับการสอบทาน ซึ่งกำหนดให้ข้าพเจ้าต้องวางแผนและปฏิบัติงานสอบทานเพื่อให้ได้ความเชื่อมั่นอย่างพอประมาณว่า      งบการเงินแสดงข้อมูลที่ขัดต่อข้อเท็จจริงอันเป็นสาระสำคัญหรือไม่ การสอบทานนี้มีขอบเขตจำกัด โดยส่วนใหญ่ใช้วิธีการสอบถามบุคคลากรของกิจการและวิเคราะห์เปรียบเทียบข้อมูลทางการเงิน จึงให้ความเชื่อมั่นน้อยกว่าการตรวจสอบตามมาตรฐานการสอบบัญชีที่รับรองทั่วไป ดังนั้นข้าพเจ้าจึงไม่อาจแสดงความเห็นต่องบการเงินที่สอบทานได้</t>
  </si>
  <si>
    <t>ข้าพเจ้าไม่พบสิ่งที่เป็นเหตุให้เชื่อว่างบการเงินดังกล่าวไม่ถูกต้องตามที่ควรในสาระสำคัญตามหลักการบัญชีที่รับรองทั่วไปจากการสอบทานของข้าพเจ้า</t>
  </si>
  <si>
    <t>ข้าพเจ้าได้เคยตรวจสอบงบการเงินรวมและการเงินเฉพาะบริษัท สำหรับปีสิ้นสุดวันที่ 31 ธันวาคม 2546 ของบริษัท ซีฟโก้ จำกัด (มหาชน) และบริษัทย่อย ตามมาตรฐานการสอบบัญชีที่รับรอง ทั่วไป และแสดงความเห็นไว้ตามรายงาน ลงวันที่ 17 กุมภาพันธ์ 2547 โดยแสดงความเห็นอย่างไม่มี   เงื่อนไข งบดุล ณ วันที่ 31 ธันวาคม 2546 ที่แสดงเปรียบเทียบเป็นส่วนหนึ่งของงบการเงินที่ข้าพเจ้า         ได้ตรวจสอบและเสนอรายงานไว้แล้วดังกล่าว ข้าพเจ้ามิได้ใช้วิธีการตรวจสอบอื่นใดภายหลังจากวันที่  ในรายงานนั้น</t>
  </si>
  <si>
    <t>สำนักงานสอบบัญชี  ดี  ไอ  เอ</t>
  </si>
  <si>
    <t>(นางสุวิมล    กฤตยาเกียรณ์)</t>
  </si>
  <si>
    <t>ผู้สอบบัญชีรับอนุญาต  ทะเบียนเลขที่  2982</t>
  </si>
  <si>
    <t>วันที่  6  สิงหาคม  2547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</si>
</sst>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#,##0.00;\(#,##0.00\)"/>
    <numFmt numFmtId="189" formatCode="#,##0.00_);[Red]\(#,##0.00\)"/>
    <numFmt numFmtId="190" formatCode="0.0"/>
    <numFmt numFmtId="191" formatCode="#,##0.0_);[Red]\(#,##0.0\)"/>
    <numFmt numFmtId="192" formatCode="#,##0_);[Red]\(#,##0\)"/>
    <numFmt numFmtId="193" formatCode="0.0%"/>
    <numFmt numFmtId="194" formatCode="_-* #,##0.0_-;\-* #,##0.0_-;_-* &quot;-&quot;??_-;_-@_-"/>
    <numFmt numFmtId="195" formatCode="_-* #,##0_-;\-* #,##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9">
    <font>
      <sz val="14"/>
      <name val="AngsanaUPC"/>
      <family val="0"/>
    </font>
    <font>
      <sz val="10"/>
      <name val="Courier"/>
      <family val="0"/>
    </font>
    <font>
      <sz val="16"/>
      <name val="AngsanaUPC"/>
      <family val="1"/>
    </font>
    <font>
      <sz val="15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u val="single"/>
      <sz val="14"/>
      <name val="AngsanaUPC"/>
      <family val="1"/>
    </font>
    <font>
      <u val="single"/>
      <sz val="16"/>
      <name val="AngsanaUPC"/>
      <family val="1"/>
    </font>
    <font>
      <b/>
      <sz val="16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sz val="14"/>
      <name val="Cordia New"/>
      <family val="2"/>
    </font>
    <font>
      <sz val="16"/>
      <name val="Cordia New"/>
      <family val="2"/>
    </font>
    <font>
      <b/>
      <sz val="16"/>
      <color indexed="8"/>
      <name val="AngsanaUPC"/>
      <family val="1"/>
    </font>
    <font>
      <b/>
      <sz val="16"/>
      <name val="Times New Roman"/>
      <family val="1"/>
    </font>
    <font>
      <sz val="16"/>
      <color indexed="8"/>
      <name val="AngsanaUPC"/>
      <family val="1"/>
    </font>
    <font>
      <sz val="8"/>
      <name val="AngsanaUPC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1" fillId="0" borderId="0">
      <alignment/>
      <protection/>
    </xf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189" fontId="2" fillId="0" borderId="0" xfId="20" applyNumberFormat="1" applyFont="1" applyAlignment="1" applyProtection="1">
      <alignment horizontal="center"/>
      <protection/>
    </xf>
    <xf numFmtId="189" fontId="2" fillId="0" borderId="0" xfId="20" applyNumberFormat="1" applyFont="1" applyAlignment="1" applyProtection="1">
      <alignment horizontal="left"/>
      <protection/>
    </xf>
    <xf numFmtId="189" fontId="2" fillId="0" borderId="0" xfId="20" applyNumberFormat="1" applyFont="1">
      <alignment/>
      <protection/>
    </xf>
    <xf numFmtId="189" fontId="2" fillId="0" borderId="0" xfId="20" applyNumberFormat="1" applyFont="1" applyAlignment="1">
      <alignment horizontal="right"/>
      <protection/>
    </xf>
    <xf numFmtId="189" fontId="2" fillId="0" borderId="0" xfId="0" applyNumberFormat="1" applyFont="1" applyAlignment="1">
      <alignment/>
    </xf>
    <xf numFmtId="189" fontId="2" fillId="0" borderId="0" xfId="20" applyNumberFormat="1" applyFont="1" applyAlignment="1">
      <alignment horizontal="center"/>
      <protection/>
    </xf>
    <xf numFmtId="189" fontId="2" fillId="0" borderId="0" xfId="0" applyNumberFormat="1" applyFont="1" applyAlignment="1">
      <alignment horizontal="right"/>
    </xf>
    <xf numFmtId="189" fontId="2" fillId="0" borderId="0" xfId="20" applyNumberFormat="1" applyFont="1" applyAlignment="1" quotePrefix="1">
      <alignment horizontal="center"/>
      <protection/>
    </xf>
    <xf numFmtId="189" fontId="2" fillId="0" borderId="1" xfId="20" applyNumberFormat="1" applyFont="1" applyBorder="1">
      <alignment/>
      <protection/>
    </xf>
    <xf numFmtId="189" fontId="2" fillId="0" borderId="2" xfId="20" applyNumberFormat="1" applyFont="1" applyBorder="1">
      <alignment/>
      <protection/>
    </xf>
    <xf numFmtId="189" fontId="2" fillId="0" borderId="0" xfId="20" applyNumberFormat="1" applyFont="1" applyAlignment="1" applyProtection="1">
      <alignment/>
      <protection/>
    </xf>
    <xf numFmtId="189" fontId="2" fillId="0" borderId="0" xfId="20" applyNumberFormat="1" applyFont="1" applyBorder="1">
      <alignment/>
      <protection/>
    </xf>
    <xf numFmtId="189" fontId="2" fillId="0" borderId="0" xfId="0" applyNumberFormat="1" applyFont="1" applyBorder="1" applyAlignment="1">
      <alignment/>
    </xf>
    <xf numFmtId="189" fontId="2" fillId="0" borderId="2" xfId="20" applyNumberFormat="1" applyFont="1" applyBorder="1" applyAlignment="1" applyProtection="1">
      <alignment/>
      <protection/>
    </xf>
    <xf numFmtId="189" fontId="2" fillId="0" borderId="3" xfId="20" applyNumberFormat="1" applyFont="1" applyBorder="1">
      <alignment/>
      <protection/>
    </xf>
    <xf numFmtId="189" fontId="2" fillId="0" borderId="0" xfId="20" applyNumberFormat="1" applyFont="1" applyAlignment="1" quotePrefix="1">
      <alignment horizontal="left"/>
      <protection/>
    </xf>
    <xf numFmtId="189" fontId="3" fillId="0" borderId="0" xfId="0" applyNumberFormat="1" applyFont="1" applyAlignment="1">
      <alignment/>
    </xf>
    <xf numFmtId="189" fontId="0" fillId="0" borderId="0" xfId="20" applyNumberFormat="1" applyFont="1">
      <alignment/>
      <protection/>
    </xf>
    <xf numFmtId="189" fontId="0" fillId="0" borderId="0" xfId="20" applyNumberFormat="1" applyFont="1" applyAlignment="1" quotePrefix="1">
      <alignment horizontal="center"/>
      <protection/>
    </xf>
    <xf numFmtId="18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95" fontId="2" fillId="0" borderId="0" xfId="15" applyNumberFormat="1" applyFont="1" applyAlignment="1">
      <alignment horizontal="center"/>
    </xf>
    <xf numFmtId="195" fontId="2" fillId="0" borderId="0" xfId="15" applyNumberFormat="1" applyFont="1" applyAlignment="1" quotePrefix="1">
      <alignment horizontal="center"/>
    </xf>
    <xf numFmtId="189" fontId="2" fillId="0" borderId="2" xfId="0" applyNumberFormat="1" applyFont="1" applyBorder="1" applyAlignment="1">
      <alignment/>
    </xf>
    <xf numFmtId="189" fontId="0" fillId="0" borderId="0" xfId="20" applyNumberFormat="1" applyFont="1" applyAlignment="1" applyProtection="1">
      <alignment horizontal="left"/>
      <protection/>
    </xf>
    <xf numFmtId="189" fontId="3" fillId="0" borderId="1" xfId="20" applyNumberFormat="1" applyFont="1" applyBorder="1" applyAlignment="1">
      <alignment horizontal="center"/>
      <protection/>
    </xf>
    <xf numFmtId="189" fontId="0" fillId="0" borderId="0" xfId="20" applyNumberFormat="1" applyFont="1" applyBorder="1" applyAlignment="1">
      <alignment horizontal="center"/>
      <protection/>
    </xf>
    <xf numFmtId="189" fontId="3" fillId="0" borderId="0" xfId="20" applyNumberFormat="1" applyFont="1" applyAlignment="1" applyProtection="1">
      <alignment horizontal="left"/>
      <protection/>
    </xf>
    <xf numFmtId="189" fontId="3" fillId="0" borderId="0" xfId="20" applyNumberFormat="1" applyFont="1" applyBorder="1">
      <alignment/>
      <protection/>
    </xf>
    <xf numFmtId="189" fontId="3" fillId="0" borderId="0" xfId="20" applyNumberFormat="1" applyFont="1">
      <alignment/>
      <protection/>
    </xf>
    <xf numFmtId="189" fontId="0" fillId="0" borderId="0" xfId="20" applyNumberFormat="1" applyFont="1" applyBorder="1">
      <alignment/>
      <protection/>
    </xf>
    <xf numFmtId="189" fontId="3" fillId="0" borderId="4" xfId="20" applyNumberFormat="1" applyFont="1" applyBorder="1">
      <alignment/>
      <protection/>
    </xf>
    <xf numFmtId="0" fontId="0" fillId="0" borderId="0" xfId="0" applyFont="1" applyAlignment="1">
      <alignment/>
    </xf>
    <xf numFmtId="189" fontId="3" fillId="0" borderId="0" xfId="20" applyNumberFormat="1" applyFont="1" applyAlignment="1" applyProtection="1">
      <alignment horizontal="center"/>
      <protection/>
    </xf>
    <xf numFmtId="189" fontId="0" fillId="0" borderId="1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89" fontId="3" fillId="0" borderId="0" xfId="20" applyNumberFormat="1" applyFont="1" applyAlignment="1" quotePrefix="1">
      <alignment horizontal="left"/>
      <protection/>
    </xf>
    <xf numFmtId="189" fontId="3" fillId="0" borderId="0" xfId="20" applyNumberFormat="1" applyFont="1" applyAlignment="1" quotePrefix="1">
      <alignment horizontal="center"/>
      <protection/>
    </xf>
    <xf numFmtId="189" fontId="3" fillId="0" borderId="0" xfId="20" applyNumberFormat="1" applyFont="1" applyAlignment="1">
      <alignment horizontal="center"/>
      <protection/>
    </xf>
    <xf numFmtId="0" fontId="3" fillId="0" borderId="0" xfId="0" applyFont="1" applyAlignment="1">
      <alignment/>
    </xf>
    <xf numFmtId="189" fontId="3" fillId="0" borderId="4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20" applyNumberFormat="1" applyFont="1" applyBorder="1" applyAlignment="1">
      <alignment horizontal="center"/>
      <protection/>
    </xf>
    <xf numFmtId="43" fontId="0" fillId="0" borderId="0" xfId="15" applyAlignment="1">
      <alignment/>
    </xf>
    <xf numFmtId="189" fontId="0" fillId="0" borderId="0" xfId="0" applyNumberFormat="1" applyAlignment="1">
      <alignment/>
    </xf>
    <xf numFmtId="43" fontId="2" fillId="0" borderId="0" xfId="15" applyFont="1" applyAlignment="1">
      <alignment/>
    </xf>
    <xf numFmtId="189" fontId="2" fillId="0" borderId="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89" fontId="3" fillId="0" borderId="0" xfId="20" applyNumberFormat="1" applyFont="1" applyBorder="1" applyAlignment="1" applyProtection="1">
      <alignment/>
      <protection/>
    </xf>
    <xf numFmtId="189" fontId="3" fillId="0" borderId="0" xfId="20" applyNumberFormat="1" applyFont="1" applyBorder="1" applyAlignment="1" applyProtection="1">
      <alignment horizontal="center"/>
      <protection/>
    </xf>
    <xf numFmtId="189" fontId="3" fillId="0" borderId="0" xfId="20" applyNumberFormat="1" applyFont="1" applyBorder="1" applyAlignment="1" applyProtection="1">
      <alignment horizontal="left"/>
      <protection/>
    </xf>
    <xf numFmtId="189" fontId="0" fillId="0" borderId="0" xfId="0" applyNumberFormat="1" applyFont="1" applyAlignment="1">
      <alignment horizontal="center"/>
    </xf>
    <xf numFmtId="189" fontId="4" fillId="0" borderId="0" xfId="0" applyNumberFormat="1" applyFont="1" applyBorder="1" applyAlignment="1" quotePrefix="1">
      <alignment horizontal="center"/>
    </xf>
    <xf numFmtId="189" fontId="4" fillId="0" borderId="3" xfId="0" applyNumberFormat="1" applyFont="1" applyBorder="1" applyAlignment="1" quotePrefix="1">
      <alignment horizontal="left"/>
    </xf>
    <xf numFmtId="189" fontId="4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189" fontId="5" fillId="0" borderId="1" xfId="0" applyNumberFormat="1" applyFont="1" applyBorder="1" applyAlignment="1" quotePrefix="1">
      <alignment horizontal="center"/>
    </xf>
    <xf numFmtId="189" fontId="6" fillId="0" borderId="0" xfId="0" applyNumberFormat="1" applyFont="1" applyAlignment="1">
      <alignment/>
    </xf>
    <xf numFmtId="192" fontId="0" fillId="0" borderId="0" xfId="0" applyNumberFormat="1" applyFont="1" applyAlignment="1">
      <alignment horizontal="center"/>
    </xf>
    <xf numFmtId="189" fontId="0" fillId="0" borderId="0" xfId="15" applyNumberFormat="1" applyFont="1" applyAlignment="1">
      <alignment horizontal="center"/>
    </xf>
    <xf numFmtId="189" fontId="0" fillId="0" borderId="0" xfId="15" applyNumberFormat="1" applyFont="1" applyAlignment="1">
      <alignment/>
    </xf>
    <xf numFmtId="189" fontId="0" fillId="0" borderId="2" xfId="15" applyNumberFormat="1" applyFont="1" applyBorder="1" applyAlignment="1">
      <alignment/>
    </xf>
    <xf numFmtId="189" fontId="3" fillId="0" borderId="0" xfId="20" applyNumberFormat="1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43" fontId="3" fillId="0" borderId="0" xfId="15" applyFont="1" applyAlignment="1">
      <alignment/>
    </xf>
    <xf numFmtId="189" fontId="3" fillId="0" borderId="1" xfId="0" applyNumberFormat="1" applyFont="1" applyBorder="1" applyAlignment="1">
      <alignment horizontal="center"/>
    </xf>
    <xf numFmtId="189" fontId="3" fillId="0" borderId="3" xfId="0" applyNumberFormat="1" applyFont="1" applyBorder="1" applyAlignment="1">
      <alignment horizontal="center"/>
    </xf>
    <xf numFmtId="189" fontId="3" fillId="0" borderId="3" xfId="0" applyNumberFormat="1" applyFont="1" applyBorder="1" applyAlignment="1">
      <alignment/>
    </xf>
    <xf numFmtId="189" fontId="3" fillId="0" borderId="1" xfId="0" applyNumberFormat="1" applyFont="1" applyBorder="1" applyAlignment="1">
      <alignment/>
    </xf>
    <xf numFmtId="189" fontId="3" fillId="0" borderId="5" xfId="0" applyNumberFormat="1" applyFont="1" applyBorder="1" applyAlignment="1">
      <alignment/>
    </xf>
    <xf numFmtId="187" fontId="3" fillId="0" borderId="0" xfId="20" applyFont="1" applyAlignment="1">
      <alignment horizontal="left"/>
      <protection/>
    </xf>
    <xf numFmtId="187" fontId="3" fillId="0" borderId="0" xfId="20" applyFont="1">
      <alignment/>
      <protection/>
    </xf>
    <xf numFmtId="189" fontId="2" fillId="0" borderId="0" xfId="20" applyNumberFormat="1" applyFont="1" applyBorder="1" applyAlignment="1" quotePrefix="1">
      <alignment horizontal="left"/>
      <protection/>
    </xf>
    <xf numFmtId="189" fontId="2" fillId="0" borderId="0" xfId="20" applyNumberFormat="1" applyFont="1" applyBorder="1" applyAlignment="1" quotePrefix="1">
      <alignment horizontal="center"/>
      <protection/>
    </xf>
    <xf numFmtId="189" fontId="2" fillId="0" borderId="0" xfId="15" applyNumberFormat="1" applyFont="1" applyAlignment="1">
      <alignment/>
    </xf>
    <xf numFmtId="189" fontId="2" fillId="0" borderId="1" xfId="15" applyNumberFormat="1" applyFont="1" applyBorder="1" applyAlignment="1">
      <alignment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189" fontId="3" fillId="0" borderId="0" xfId="20" applyNumberFormat="1" applyFont="1" applyAlignment="1" applyProtection="1">
      <alignment/>
      <protection/>
    </xf>
    <xf numFmtId="0" fontId="3" fillId="0" borderId="0" xfId="0" applyFont="1" applyAlignment="1" quotePrefix="1">
      <alignment horizontal="center"/>
    </xf>
    <xf numFmtId="189" fontId="3" fillId="0" borderId="2" xfId="0" applyNumberFormat="1" applyFont="1" applyBorder="1" applyAlignment="1">
      <alignment/>
    </xf>
    <xf numFmtId="189" fontId="7" fillId="0" borderId="0" xfId="20" applyNumberFormat="1" applyFont="1" applyAlignment="1" applyProtection="1">
      <alignment horizontal="left"/>
      <protection/>
    </xf>
    <xf numFmtId="189" fontId="8" fillId="0" borderId="0" xfId="20" applyNumberFormat="1" applyFont="1" applyAlignment="1" quotePrefix="1">
      <alignment horizontal="left"/>
      <protection/>
    </xf>
    <xf numFmtId="189" fontId="8" fillId="0" borderId="0" xfId="20" applyNumberFormat="1" applyFont="1" applyAlignment="1" quotePrefix="1">
      <alignment horizontal="center"/>
      <protection/>
    </xf>
    <xf numFmtId="189" fontId="8" fillId="0" borderId="0" xfId="20" applyNumberFormat="1" applyFont="1" applyAlignment="1" applyProtection="1">
      <alignment horizontal="left"/>
      <protection/>
    </xf>
    <xf numFmtId="0" fontId="8" fillId="0" borderId="0" xfId="0" applyFont="1" applyAlignment="1">
      <alignment/>
    </xf>
    <xf numFmtId="189" fontId="8" fillId="0" borderId="0" xfId="20" applyNumberFormat="1" applyFont="1" applyAlignment="1">
      <alignment horizontal="center"/>
      <protection/>
    </xf>
    <xf numFmtId="189" fontId="8" fillId="0" borderId="1" xfId="20" applyNumberFormat="1" applyFont="1" applyBorder="1" applyAlignment="1">
      <alignment horizontal="center"/>
      <protection/>
    </xf>
    <xf numFmtId="189" fontId="8" fillId="0" borderId="0" xfId="20" applyNumberFormat="1" applyFont="1">
      <alignment/>
      <protection/>
    </xf>
    <xf numFmtId="189" fontId="9" fillId="0" borderId="0" xfId="20" applyNumberFormat="1" applyFont="1" applyAlignment="1" quotePrefix="1">
      <alignment horizontal="left"/>
      <protection/>
    </xf>
    <xf numFmtId="189" fontId="9" fillId="0" borderId="0" xfId="20" applyNumberFormat="1" applyFont="1" applyAlignment="1">
      <alignment horizontal="center"/>
      <protection/>
    </xf>
    <xf numFmtId="189" fontId="9" fillId="0" borderId="0" xfId="20" applyNumberFormat="1" applyFont="1" applyAlignment="1" quotePrefix="1">
      <alignment horizontal="center"/>
      <protection/>
    </xf>
    <xf numFmtId="189" fontId="10" fillId="0" borderId="0" xfId="0" applyNumberFormat="1" applyFont="1" applyBorder="1" applyAlignment="1" quotePrefix="1">
      <alignment horizontal="center"/>
    </xf>
    <xf numFmtId="189" fontId="10" fillId="0" borderId="0" xfId="0" applyNumberFormat="1" applyFont="1" applyAlignment="1">
      <alignment/>
    </xf>
    <xf numFmtId="189" fontId="10" fillId="0" borderId="1" xfId="0" applyNumberFormat="1" applyFont="1" applyBorder="1" applyAlignment="1" quotePrefix="1">
      <alignment horizontal="center"/>
    </xf>
    <xf numFmtId="189" fontId="10" fillId="0" borderId="0" xfId="0" applyNumberFormat="1" applyFont="1" applyBorder="1" applyAlignment="1">
      <alignment/>
    </xf>
    <xf numFmtId="189" fontId="10" fillId="0" borderId="3" xfId="0" applyNumberFormat="1" applyFont="1" applyBorder="1" applyAlignment="1" quotePrefix="1">
      <alignment horizontal="left"/>
    </xf>
    <xf numFmtId="189" fontId="10" fillId="0" borderId="0" xfId="0" applyNumberFormat="1" applyFont="1" applyBorder="1" applyAlignment="1">
      <alignment horizontal="center"/>
    </xf>
    <xf numFmtId="189" fontId="3" fillId="0" borderId="0" xfId="15" applyNumberFormat="1" applyFont="1" applyAlignment="1">
      <alignment/>
    </xf>
    <xf numFmtId="189" fontId="11" fillId="0" borderId="0" xfId="20" applyNumberFormat="1" applyFont="1" applyAlignment="1" applyProtection="1">
      <alignment horizontal="left"/>
      <protection/>
    </xf>
    <xf numFmtId="189" fontId="11" fillId="0" borderId="0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189" fontId="11" fillId="0" borderId="1" xfId="20" applyNumberFormat="1" applyFont="1" applyBorder="1" applyAlignment="1" applyProtection="1">
      <alignment horizontal="left"/>
      <protection/>
    </xf>
    <xf numFmtId="189" fontId="8" fillId="0" borderId="1" xfId="0" applyNumberFormat="1" applyFont="1" applyBorder="1" applyAlignment="1">
      <alignment/>
    </xf>
    <xf numFmtId="189" fontId="8" fillId="0" borderId="1" xfId="20" applyNumberFormat="1" applyFont="1" applyBorder="1" applyAlignment="1" applyProtection="1">
      <alignment horizontal="center"/>
      <protection/>
    </xf>
    <xf numFmtId="189" fontId="8" fillId="0" borderId="0" xfId="20" applyNumberFormat="1" applyFont="1" applyAlignment="1" applyProtection="1">
      <alignment horizontal="center"/>
      <protection/>
    </xf>
    <xf numFmtId="189" fontId="12" fillId="0" borderId="0" xfId="20" applyNumberFormat="1" applyFont="1" applyAlignment="1" quotePrefix="1">
      <alignment horizontal="left"/>
      <protection/>
    </xf>
    <xf numFmtId="189" fontId="12" fillId="0" borderId="0" xfId="20" applyNumberFormat="1" applyFont="1" applyAlignment="1">
      <alignment horizontal="center"/>
      <protection/>
    </xf>
    <xf numFmtId="189" fontId="12" fillId="0" borderId="0" xfId="20" applyNumberFormat="1" applyFont="1" applyAlignment="1" quotePrefix="1">
      <alignment horizontal="center"/>
      <protection/>
    </xf>
    <xf numFmtId="189" fontId="9" fillId="0" borderId="0" xfId="20" applyNumberFormat="1" applyFont="1">
      <alignment/>
      <protection/>
    </xf>
    <xf numFmtId="189" fontId="2" fillId="0" borderId="0" xfId="20" applyNumberFormat="1" applyFont="1" applyBorder="1" applyAlignment="1">
      <alignment horizontal="right"/>
      <protection/>
    </xf>
    <xf numFmtId="187" fontId="2" fillId="0" borderId="0" xfId="20" applyFont="1" applyAlignment="1" applyProtection="1">
      <alignment horizontal="left"/>
      <protection/>
    </xf>
    <xf numFmtId="187" fontId="2" fillId="0" borderId="0" xfId="20" applyFont="1">
      <alignment/>
      <protection/>
    </xf>
    <xf numFmtId="187" fontId="3" fillId="0" borderId="0" xfId="20" applyFont="1" applyAlignment="1" applyProtection="1">
      <alignment horizontal="left"/>
      <protection/>
    </xf>
    <xf numFmtId="192" fontId="2" fillId="0" borderId="0" xfId="0" applyNumberFormat="1" applyFont="1" applyAlignment="1">
      <alignment/>
    </xf>
    <xf numFmtId="189" fontId="2" fillId="0" borderId="0" xfId="20" applyNumberFormat="1" applyFont="1" applyAlignment="1">
      <alignment horizontal="center"/>
      <protection/>
    </xf>
    <xf numFmtId="189" fontId="8" fillId="0" borderId="0" xfId="20" applyNumberFormat="1" applyFont="1" applyAlignment="1">
      <alignment horizontal="center"/>
      <protection/>
    </xf>
    <xf numFmtId="189" fontId="8" fillId="0" borderId="1" xfId="20" applyNumberFormat="1" applyFont="1" applyBorder="1" applyAlignment="1">
      <alignment horizontal="center"/>
      <protection/>
    </xf>
    <xf numFmtId="0" fontId="2" fillId="0" borderId="1" xfId="0" applyFont="1" applyBorder="1" applyAlignment="1">
      <alignment horizontal="center"/>
    </xf>
    <xf numFmtId="189" fontId="8" fillId="0" borderId="0" xfId="20" applyNumberFormat="1" applyFont="1" applyAlignment="1" quotePrefix="1">
      <alignment horizontal="center"/>
      <protection/>
    </xf>
    <xf numFmtId="189" fontId="2" fillId="0" borderId="1" xfId="20" applyNumberFormat="1" applyFont="1" applyBorder="1" applyAlignment="1">
      <alignment horizontal="center"/>
      <protection/>
    </xf>
    <xf numFmtId="189" fontId="0" fillId="0" borderId="1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89" fontId="11" fillId="0" borderId="0" xfId="20" applyNumberFormat="1" applyFont="1" applyAlignment="1" quotePrefix="1">
      <alignment horizontal="center"/>
      <protection/>
    </xf>
    <xf numFmtId="189" fontId="0" fillId="0" borderId="5" xfId="0" applyNumberFormat="1" applyFont="1" applyBorder="1" applyAlignment="1">
      <alignment horizontal="center"/>
    </xf>
    <xf numFmtId="189" fontId="0" fillId="0" borderId="3" xfId="0" applyNumberFormat="1" applyFont="1" applyBorder="1" applyAlignment="1">
      <alignment horizontal="center"/>
    </xf>
    <xf numFmtId="189" fontId="8" fillId="0" borderId="1" xfId="20" applyNumberFormat="1" applyFont="1" applyFill="1" applyBorder="1" applyAlignment="1">
      <alignment horizontal="center"/>
      <protection/>
    </xf>
    <xf numFmtId="189" fontId="2" fillId="0" borderId="0" xfId="20" applyNumberFormat="1" applyFont="1" applyAlignment="1" quotePrefix="1">
      <alignment horizontal="center"/>
      <protection/>
    </xf>
    <xf numFmtId="189" fontId="7" fillId="0" borderId="0" xfId="20" applyNumberFormat="1" applyFont="1" applyAlignment="1">
      <alignment horizontal="center"/>
      <protection/>
    </xf>
    <xf numFmtId="0" fontId="8" fillId="0" borderId="1" xfId="0" applyFont="1" applyBorder="1" applyAlignment="1">
      <alignment horizontal="center"/>
    </xf>
    <xf numFmtId="189" fontId="11" fillId="0" borderId="1" xfId="0" applyNumberFormat="1" applyFont="1" applyBorder="1" applyAlignment="1">
      <alignment horizontal="center"/>
    </xf>
    <xf numFmtId="189" fontId="2" fillId="0" borderId="0" xfId="20" applyNumberFormat="1" applyFont="1" applyBorder="1" applyAlignment="1">
      <alignment horizontal="center"/>
      <protection/>
    </xf>
    <xf numFmtId="189" fontId="2" fillId="0" borderId="0" xfId="20" applyNumberFormat="1" applyFont="1" applyAlignment="1" applyProtection="1">
      <alignment horizontal="center"/>
      <protection/>
    </xf>
    <xf numFmtId="189" fontId="8" fillId="0" borderId="0" xfId="20" applyNumberFormat="1" applyFont="1" applyAlignment="1" applyProtection="1">
      <alignment horizontal="center"/>
      <protection/>
    </xf>
    <xf numFmtId="189" fontId="8" fillId="0" borderId="0" xfId="20" applyNumberFormat="1" applyFont="1" applyAlignment="1" applyProtection="1">
      <alignment horizontal="right"/>
      <protection/>
    </xf>
    <xf numFmtId="189" fontId="12" fillId="0" borderId="0" xfId="20" applyNumberFormat="1" applyFont="1">
      <alignment/>
      <protection/>
    </xf>
    <xf numFmtId="49" fontId="2" fillId="0" borderId="0" xfId="20" applyNumberFormat="1" applyFont="1" applyAlignment="1">
      <alignment horizontal="left"/>
      <protection/>
    </xf>
    <xf numFmtId="189" fontId="2" fillId="0" borderId="0" xfId="0" applyNumberFormat="1" applyFont="1" applyAlignment="1" quotePrefix="1">
      <alignment horizontal="center"/>
    </xf>
    <xf numFmtId="189" fontId="2" fillId="0" borderId="0" xfId="20" applyNumberFormat="1" applyFont="1" applyAlignment="1" applyProtection="1">
      <alignment horizontal="right"/>
      <protection/>
    </xf>
    <xf numFmtId="189" fontId="2" fillId="0" borderId="0" xfId="20" applyNumberFormat="1" applyFont="1" applyAlignment="1" quotePrefix="1">
      <alignment horizontal="right"/>
      <protection/>
    </xf>
    <xf numFmtId="189" fontId="2" fillId="0" borderId="5" xfId="20" applyNumberFormat="1" applyFont="1" applyBorder="1">
      <alignment/>
      <protection/>
    </xf>
    <xf numFmtId="189" fontId="2" fillId="0" borderId="4" xfId="20" applyNumberFormat="1" applyFont="1" applyBorder="1">
      <alignment/>
      <protection/>
    </xf>
    <xf numFmtId="192" fontId="2" fillId="0" borderId="0" xfId="20" applyNumberFormat="1" applyFont="1" applyAlignment="1" quotePrefix="1">
      <alignment horizontal="center"/>
      <protection/>
    </xf>
    <xf numFmtId="192" fontId="2" fillId="0" borderId="0" xfId="20" applyNumberFormat="1" applyFont="1" applyAlignment="1">
      <alignment horizontal="center"/>
      <protection/>
    </xf>
    <xf numFmtId="189" fontId="2" fillId="0" borderId="5" xfId="0" applyNumberFormat="1" applyFont="1" applyBorder="1" applyAlignment="1">
      <alignment/>
    </xf>
    <xf numFmtId="189" fontId="2" fillId="0" borderId="4" xfId="20" applyNumberFormat="1" applyFont="1" applyBorder="1" applyAlignment="1" applyProtection="1">
      <alignment horizontal="right"/>
      <protection/>
    </xf>
    <xf numFmtId="189" fontId="2" fillId="0" borderId="0" xfId="20" applyNumberFormat="1" applyFont="1" applyBorder="1" applyAlignment="1" applyProtection="1">
      <alignment horizontal="right"/>
      <protection/>
    </xf>
    <xf numFmtId="192" fontId="2" fillId="0" borderId="0" xfId="20" applyNumberFormat="1" applyFont="1" applyAlignment="1">
      <alignment horizontal="right"/>
      <protection/>
    </xf>
    <xf numFmtId="189" fontId="2" fillId="0" borderId="0" xfId="0" applyNumberFormat="1" applyFont="1" applyAlignment="1">
      <alignment/>
    </xf>
    <xf numFmtId="189" fontId="8" fillId="0" borderId="0" xfId="0" applyNumberFormat="1" applyFont="1" applyAlignment="1">
      <alignment horizontal="right"/>
    </xf>
    <xf numFmtId="189" fontId="8" fillId="0" borderId="1" xfId="20" applyNumberFormat="1" applyFont="1" applyBorder="1" applyAlignment="1" applyProtection="1">
      <alignment horizontal="center"/>
      <protection/>
    </xf>
    <xf numFmtId="189" fontId="2" fillId="0" borderId="0" xfId="0" applyNumberFormat="1" applyFont="1" applyAlignment="1">
      <alignment horizontal="center"/>
    </xf>
    <xf numFmtId="189" fontId="2" fillId="0" borderId="1" xfId="20" applyNumberFormat="1" applyFont="1" applyBorder="1" applyAlignment="1" applyProtection="1">
      <alignment horizontal="right"/>
      <protection/>
    </xf>
    <xf numFmtId="189" fontId="2" fillId="0" borderId="1" xfId="20" applyNumberFormat="1" applyFont="1" applyBorder="1" applyAlignment="1" applyProtection="1">
      <alignment/>
      <protection/>
    </xf>
    <xf numFmtId="189" fontId="2" fillId="0" borderId="1" xfId="20" applyNumberFormat="1" applyFont="1" applyBorder="1" applyAlignment="1" applyProtection="1">
      <alignment horizontal="center"/>
      <protection/>
    </xf>
    <xf numFmtId="189" fontId="2" fillId="0" borderId="1" xfId="0" applyNumberFormat="1" applyFont="1" applyBorder="1" applyAlignment="1">
      <alignment/>
    </xf>
    <xf numFmtId="189" fontId="2" fillId="0" borderId="1" xfId="0" applyNumberFormat="1" applyFont="1" applyBorder="1" applyAlignment="1">
      <alignment horizontal="center"/>
    </xf>
    <xf numFmtId="189" fontId="2" fillId="0" borderId="0" xfId="20" applyNumberFormat="1" applyFont="1" applyBorder="1" applyAlignment="1" applyProtection="1">
      <alignment/>
      <protection/>
    </xf>
    <xf numFmtId="189" fontId="2" fillId="0" borderId="0" xfId="0" applyNumberFormat="1" applyFont="1" applyBorder="1" applyAlignment="1">
      <alignment/>
    </xf>
    <xf numFmtId="192" fontId="2" fillId="0" borderId="0" xfId="20" applyNumberFormat="1" applyFont="1" applyAlignment="1" applyProtection="1">
      <alignment horizontal="center"/>
      <protection/>
    </xf>
    <xf numFmtId="189" fontId="2" fillId="0" borderId="2" xfId="0" applyNumberFormat="1" applyFont="1" applyBorder="1" applyAlignment="1">
      <alignment/>
    </xf>
    <xf numFmtId="189" fontId="2" fillId="0" borderId="0" xfId="0" applyNumberFormat="1" applyFont="1" applyBorder="1" applyAlignment="1">
      <alignment horizontal="center"/>
    </xf>
    <xf numFmtId="189" fontId="2" fillId="0" borderId="3" xfId="20" applyNumberFormat="1" applyFont="1" applyBorder="1" applyAlignment="1" applyProtection="1">
      <alignment/>
      <protection/>
    </xf>
    <xf numFmtId="189" fontId="2" fillId="0" borderId="3" xfId="0" applyNumberFormat="1" applyFont="1" applyBorder="1" applyAlignment="1">
      <alignment horizontal="center"/>
    </xf>
    <xf numFmtId="189" fontId="2" fillId="0" borderId="0" xfId="2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justify"/>
    </xf>
    <xf numFmtId="0" fontId="13" fillId="0" borderId="0" xfId="0" applyFont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85725</xdr:rowOff>
    </xdr:from>
    <xdr:to>
      <xdr:col>7</xdr:col>
      <xdr:colOff>85725</xdr:colOff>
      <xdr:row>10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3305175" y="2219325"/>
          <a:ext cx="7620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5" sqref="A5"/>
    </sheetView>
  </sheetViews>
  <sheetFormatPr defaultColWidth="9.33203125" defaultRowHeight="21"/>
  <cols>
    <col min="1" max="1" width="101.83203125" style="0" customWidth="1"/>
  </cols>
  <sheetData>
    <row r="1" ht="24">
      <c r="A1" s="172"/>
    </row>
    <row r="2" ht="24">
      <c r="A2" s="173"/>
    </row>
    <row r="3" ht="24">
      <c r="A3" s="173"/>
    </row>
    <row r="4" ht="24">
      <c r="A4" s="173"/>
    </row>
    <row r="5" ht="24">
      <c r="A5" s="173"/>
    </row>
    <row r="6" ht="24">
      <c r="A6" s="173"/>
    </row>
    <row r="7" ht="24">
      <c r="A7" s="173"/>
    </row>
    <row r="8" ht="23.25">
      <c r="A8" s="174" t="s">
        <v>6</v>
      </c>
    </row>
    <row r="9" ht="23.25">
      <c r="A9" s="175" t="s">
        <v>446</v>
      </c>
    </row>
    <row r="10" ht="23.25">
      <c r="A10" s="175" t="s">
        <v>447</v>
      </c>
    </row>
    <row r="11" ht="23.25">
      <c r="A11" s="175" t="s">
        <v>448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D4" sqref="D4"/>
    </sheetView>
  </sheetViews>
  <sheetFormatPr defaultColWidth="9.33203125" defaultRowHeight="21"/>
  <cols>
    <col min="1" max="1" width="104.33203125" style="0" customWidth="1"/>
  </cols>
  <sheetData>
    <row r="1" ht="23.25">
      <c r="A1" s="175" t="s">
        <v>449</v>
      </c>
    </row>
    <row r="2" ht="23.25">
      <c r="A2" s="176" t="s">
        <v>450</v>
      </c>
    </row>
    <row r="3" spans="1:2" ht="23.25">
      <c r="A3" s="176" t="s">
        <v>451</v>
      </c>
      <c r="B3" s="176"/>
    </row>
    <row r="4" ht="162.75">
      <c r="A4" s="177" t="s">
        <v>452</v>
      </c>
    </row>
    <row r="5" ht="139.5">
      <c r="A5" s="177" t="s">
        <v>453</v>
      </c>
    </row>
    <row r="6" ht="46.5">
      <c r="A6" s="177" t="s">
        <v>454</v>
      </c>
    </row>
    <row r="7" ht="116.25">
      <c r="A7" s="177" t="s">
        <v>455</v>
      </c>
    </row>
    <row r="8" ht="23.25">
      <c r="A8" s="177"/>
    </row>
    <row r="9" ht="23.25">
      <c r="A9" s="177" t="s">
        <v>456</v>
      </c>
    </row>
    <row r="10" ht="21.75">
      <c r="A10" s="178"/>
    </row>
    <row r="11" ht="21.75">
      <c r="A11" s="178"/>
    </row>
    <row r="12" ht="23.25">
      <c r="A12" s="177" t="s">
        <v>457</v>
      </c>
    </row>
    <row r="13" ht="23.25">
      <c r="A13" s="177" t="s">
        <v>458</v>
      </c>
    </row>
    <row r="14" ht="23.25">
      <c r="A14" s="177" t="s">
        <v>459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7"/>
  <sheetViews>
    <sheetView zoomScale="90" zoomScaleNormal="90" workbookViewId="0" topLeftCell="A272">
      <selection activeCell="C287" sqref="C287"/>
    </sheetView>
  </sheetViews>
  <sheetFormatPr defaultColWidth="9.33203125" defaultRowHeight="25.5" customHeight="1"/>
  <cols>
    <col min="1" max="1" width="9.33203125" style="6" customWidth="1"/>
    <col min="2" max="2" width="10" style="6" customWidth="1"/>
    <col min="3" max="3" width="15.16015625" style="6" customWidth="1"/>
    <col min="4" max="4" width="8.5" style="6" customWidth="1"/>
    <col min="5" max="5" width="0.82421875" style="6" customWidth="1"/>
    <col min="6" max="6" width="18.33203125" style="6" bestFit="1" customWidth="1"/>
    <col min="7" max="7" width="0.82421875" style="6" customWidth="1"/>
    <col min="8" max="8" width="16.83203125" style="6" bestFit="1" customWidth="1"/>
    <col min="9" max="9" width="0.82421875" style="6" customWidth="1"/>
    <col min="10" max="10" width="16.83203125" style="6" customWidth="1"/>
    <col min="11" max="11" width="1.0078125" style="6" customWidth="1"/>
    <col min="12" max="12" width="16.83203125" style="8" customWidth="1"/>
    <col min="13" max="13" width="1.66796875" style="6" customWidth="1"/>
    <col min="14" max="16384" width="9.33203125" style="6" customWidth="1"/>
  </cols>
  <sheetData>
    <row r="1" spans="1:12" ht="25.5" customHeight="1">
      <c r="A1" s="4" t="s">
        <v>289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24" customHeight="1">
      <c r="A2" s="139" t="s">
        <v>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24" customHeight="1">
      <c r="A3" s="140" t="s">
        <v>290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24" customHeight="1">
      <c r="A4" s="139" t="s">
        <v>216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24" customHeight="1">
      <c r="A5" s="139" t="s">
        <v>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24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24" customHeight="1">
      <c r="A7" s="91" t="s">
        <v>291</v>
      </c>
      <c r="B7" s="112"/>
      <c r="C7" s="112"/>
      <c r="D7" s="141" t="s">
        <v>292</v>
      </c>
      <c r="E7" s="141"/>
      <c r="F7" s="124" t="s">
        <v>4</v>
      </c>
      <c r="G7" s="124"/>
      <c r="H7" s="124"/>
      <c r="I7" s="95"/>
      <c r="J7" s="124" t="s">
        <v>3</v>
      </c>
      <c r="K7" s="124"/>
      <c r="L7" s="124"/>
    </row>
    <row r="8" spans="2:13" ht="24" customHeight="1">
      <c r="B8" s="4"/>
      <c r="C8" s="4"/>
      <c r="D8" s="4"/>
      <c r="E8" s="4"/>
      <c r="F8" s="96"/>
      <c r="G8" s="97" t="s">
        <v>217</v>
      </c>
      <c r="H8" s="98"/>
      <c r="I8" s="142"/>
      <c r="J8" s="96"/>
      <c r="K8" s="97" t="s">
        <v>217</v>
      </c>
      <c r="L8" s="98"/>
      <c r="M8" s="18"/>
    </row>
    <row r="9" spans="1:12" ht="24" customHeight="1">
      <c r="A9" s="91" t="s">
        <v>293</v>
      </c>
      <c r="B9" s="4"/>
      <c r="C9" s="4"/>
      <c r="D9" s="4"/>
      <c r="E9" s="4"/>
      <c r="F9" s="17"/>
      <c r="G9" s="7"/>
      <c r="H9" s="9"/>
      <c r="I9" s="4"/>
      <c r="J9" s="17"/>
      <c r="K9" s="7"/>
      <c r="L9" s="9"/>
    </row>
    <row r="10" spans="1:12" ht="24" customHeight="1">
      <c r="A10" s="3" t="s">
        <v>294</v>
      </c>
      <c r="C10" s="143"/>
      <c r="D10" s="144"/>
      <c r="E10" s="144"/>
      <c r="F10" s="145">
        <v>4631407.74</v>
      </c>
      <c r="G10" s="4"/>
      <c r="H10" s="145">
        <v>3756038.4</v>
      </c>
      <c r="I10" s="4"/>
      <c r="J10" s="145">
        <v>525043.63</v>
      </c>
      <c r="K10" s="4"/>
      <c r="L10" s="145">
        <v>1162224.45</v>
      </c>
    </row>
    <row r="11" spans="1:12" ht="24" customHeight="1">
      <c r="A11" s="3" t="s">
        <v>295</v>
      </c>
      <c r="C11" s="4"/>
      <c r="D11" s="146" t="s">
        <v>296</v>
      </c>
      <c r="E11" s="146"/>
      <c r="F11" s="145">
        <v>232820622.71</v>
      </c>
      <c r="G11" s="4"/>
      <c r="H11" s="145">
        <v>126496302.86</v>
      </c>
      <c r="I11" s="4"/>
      <c r="J11" s="145">
        <v>232733394.4</v>
      </c>
      <c r="K11" s="4"/>
      <c r="L11" s="145">
        <v>126321846.23</v>
      </c>
    </row>
    <row r="12" spans="1:12" ht="24" customHeight="1">
      <c r="A12" s="3" t="s">
        <v>297</v>
      </c>
      <c r="C12" s="4"/>
      <c r="D12" s="4"/>
      <c r="E12" s="4"/>
      <c r="F12" s="4">
        <v>59716390.82</v>
      </c>
      <c r="G12" s="4"/>
      <c r="H12" s="4">
        <v>37240465.94</v>
      </c>
      <c r="I12" s="4"/>
      <c r="J12" s="4">
        <v>59716390.82</v>
      </c>
      <c r="K12" s="4"/>
      <c r="L12" s="4">
        <v>37240465.94</v>
      </c>
    </row>
    <row r="13" spans="1:12" ht="24" customHeight="1">
      <c r="A13" s="3" t="s">
        <v>298</v>
      </c>
      <c r="C13" s="4"/>
      <c r="D13" s="9"/>
      <c r="E13" s="9"/>
      <c r="F13" s="13">
        <v>6863295.54</v>
      </c>
      <c r="G13" s="4"/>
      <c r="H13" s="13">
        <v>5094312.33</v>
      </c>
      <c r="I13" s="4"/>
      <c r="J13" s="13">
        <v>6466194.81</v>
      </c>
      <c r="K13" s="4"/>
      <c r="L13" s="13">
        <v>4588628.89</v>
      </c>
    </row>
    <row r="14" spans="2:12" ht="24" customHeight="1">
      <c r="B14" s="91" t="s">
        <v>299</v>
      </c>
      <c r="D14" s="3"/>
      <c r="E14" s="3"/>
      <c r="F14" s="147">
        <f>SUM(F10:F13)</f>
        <v>304031716.81000006</v>
      </c>
      <c r="G14" s="4"/>
      <c r="H14" s="147">
        <f>SUM(H10:H13)</f>
        <v>172587119.53</v>
      </c>
      <c r="I14" s="4"/>
      <c r="J14" s="147">
        <f>SUM(J10:J13)</f>
        <v>299441023.66</v>
      </c>
      <c r="K14" s="4"/>
      <c r="L14" s="147">
        <f>SUM(L10:L13)</f>
        <v>169313165.51</v>
      </c>
    </row>
    <row r="15" spans="1:12" ht="24" customHeight="1">
      <c r="A15" s="91" t="s">
        <v>300</v>
      </c>
      <c r="B15" s="4"/>
      <c r="C15" s="3"/>
      <c r="D15" s="3"/>
      <c r="E15" s="3"/>
      <c r="F15" s="4"/>
      <c r="G15" s="4"/>
      <c r="H15" s="4"/>
      <c r="I15" s="4"/>
      <c r="J15" s="4"/>
      <c r="K15" s="4"/>
      <c r="L15" s="4"/>
    </row>
    <row r="16" spans="1:12" ht="24" customHeight="1">
      <c r="A16" s="3" t="s">
        <v>301</v>
      </c>
      <c r="B16" s="4"/>
      <c r="C16" s="3"/>
      <c r="F16" s="4"/>
      <c r="G16" s="4"/>
      <c r="H16" s="4"/>
      <c r="I16" s="4"/>
      <c r="J16" s="4"/>
      <c r="K16" s="4"/>
      <c r="L16" s="4"/>
    </row>
    <row r="17" spans="1:12" ht="24" customHeight="1">
      <c r="A17" s="6" t="s">
        <v>302</v>
      </c>
      <c r="B17" s="4"/>
      <c r="C17" s="143"/>
      <c r="D17" s="146" t="s">
        <v>303</v>
      </c>
      <c r="E17" s="146"/>
      <c r="F17" s="4">
        <v>0</v>
      </c>
      <c r="G17" s="4"/>
      <c r="H17" s="4">
        <v>0</v>
      </c>
      <c r="I17" s="4"/>
      <c r="J17" s="4">
        <v>2540556.63</v>
      </c>
      <c r="K17" s="4"/>
      <c r="L17" s="4">
        <v>3680036.35</v>
      </c>
    </row>
    <row r="18" spans="1:12" ht="24" customHeight="1">
      <c r="A18" s="3" t="s">
        <v>304</v>
      </c>
      <c r="C18" s="4"/>
      <c r="D18" s="5"/>
      <c r="E18" s="5"/>
      <c r="F18" s="4"/>
      <c r="G18" s="4"/>
      <c r="H18" s="4"/>
      <c r="I18" s="4"/>
      <c r="J18" s="4"/>
      <c r="K18" s="4"/>
      <c r="L18" s="4"/>
    </row>
    <row r="19" spans="1:12" ht="24" customHeight="1">
      <c r="A19" s="6" t="s">
        <v>305</v>
      </c>
      <c r="C19" s="4"/>
      <c r="D19" s="146" t="s">
        <v>306</v>
      </c>
      <c r="E19" s="146"/>
      <c r="F19" s="4">
        <v>1953573.85</v>
      </c>
      <c r="G19" s="4"/>
      <c r="H19" s="4">
        <v>2086607.59</v>
      </c>
      <c r="I19" s="4"/>
      <c r="J19" s="4">
        <v>1953573.85</v>
      </c>
      <c r="K19" s="4"/>
      <c r="L19" s="4">
        <v>2086607.59</v>
      </c>
    </row>
    <row r="20" spans="1:12" ht="24" customHeight="1">
      <c r="A20" s="3" t="s">
        <v>307</v>
      </c>
      <c r="C20" s="4"/>
      <c r="D20" s="146"/>
      <c r="E20" s="146"/>
      <c r="F20" s="4">
        <v>198461617.14</v>
      </c>
      <c r="G20" s="4"/>
      <c r="H20" s="4">
        <v>178823326</v>
      </c>
      <c r="I20" s="4"/>
      <c r="J20" s="4">
        <v>198461617.14</v>
      </c>
      <c r="K20" s="4"/>
      <c r="L20" s="4">
        <v>178823326</v>
      </c>
    </row>
    <row r="21" spans="1:12" ht="24" customHeight="1">
      <c r="A21" s="3" t="s">
        <v>5</v>
      </c>
      <c r="C21" s="4"/>
      <c r="D21" s="5"/>
      <c r="E21" s="5"/>
      <c r="F21" s="145"/>
      <c r="G21" s="4"/>
      <c r="H21" s="145"/>
      <c r="I21" s="4"/>
      <c r="J21" s="145"/>
      <c r="K21" s="4"/>
      <c r="L21" s="145"/>
    </row>
    <row r="22" spans="1:12" ht="24" customHeight="1">
      <c r="A22" s="6" t="s">
        <v>308</v>
      </c>
      <c r="C22" s="4"/>
      <c r="D22" s="146"/>
      <c r="E22" s="146"/>
      <c r="F22" s="4">
        <v>13063618.38</v>
      </c>
      <c r="G22" s="4"/>
      <c r="H22" s="4">
        <v>37897643.37</v>
      </c>
      <c r="I22" s="4"/>
      <c r="J22" s="4">
        <v>12801977.84</v>
      </c>
      <c r="K22" s="4"/>
      <c r="L22" s="4">
        <v>37483822.81</v>
      </c>
    </row>
    <row r="23" spans="1:12" ht="24" customHeight="1">
      <c r="A23" s="3" t="s">
        <v>309</v>
      </c>
      <c r="C23" s="4"/>
      <c r="D23" s="5"/>
      <c r="E23" s="5"/>
      <c r="F23" s="4"/>
      <c r="G23" s="4"/>
      <c r="H23" s="4"/>
      <c r="I23" s="4"/>
      <c r="J23" s="4"/>
      <c r="K23" s="4"/>
      <c r="L23" s="4"/>
    </row>
    <row r="24" spans="1:12" ht="24" customHeight="1">
      <c r="A24" s="6" t="s">
        <v>310</v>
      </c>
      <c r="C24" s="143"/>
      <c r="D24" s="146" t="s">
        <v>311</v>
      </c>
      <c r="E24" s="146"/>
      <c r="F24" s="4">
        <v>44488107.38</v>
      </c>
      <c r="G24" s="4"/>
      <c r="H24" s="4">
        <v>9488107.38</v>
      </c>
      <c r="I24" s="4"/>
      <c r="J24" s="4">
        <v>44488107.38</v>
      </c>
      <c r="K24" s="4"/>
      <c r="L24" s="4">
        <v>9488107.38</v>
      </c>
    </row>
    <row r="25" spans="1:12" ht="24" customHeight="1">
      <c r="A25" s="3" t="s">
        <v>312</v>
      </c>
      <c r="C25" s="4"/>
      <c r="D25" s="5"/>
      <c r="E25" s="5"/>
      <c r="F25" s="4">
        <v>1209554.54</v>
      </c>
      <c r="G25" s="4"/>
      <c r="H25" s="4">
        <v>1405449.18</v>
      </c>
      <c r="I25" s="4"/>
      <c r="J25" s="4">
        <v>1209554.54</v>
      </c>
      <c r="K25" s="4"/>
      <c r="L25" s="4">
        <v>1344954.54</v>
      </c>
    </row>
    <row r="26" spans="2:12" ht="24" customHeight="1">
      <c r="B26" s="91" t="s">
        <v>313</v>
      </c>
      <c r="D26" s="145"/>
      <c r="E26" s="145"/>
      <c r="F26" s="147">
        <f>SUM(F17:F25)</f>
        <v>259176471.28999996</v>
      </c>
      <c r="G26" s="4"/>
      <c r="H26" s="147">
        <f>SUM(H17:H25)</f>
        <v>229701133.52</v>
      </c>
      <c r="I26" s="4"/>
      <c r="J26" s="147">
        <f>SUM(J17:K25)</f>
        <v>261455387.37999997</v>
      </c>
      <c r="K26" s="4"/>
      <c r="L26" s="147">
        <f>SUM(L17:M25)</f>
        <v>232906854.67</v>
      </c>
    </row>
    <row r="27" spans="1:12" ht="24" customHeight="1" thickBot="1">
      <c r="A27" s="91" t="s">
        <v>314</v>
      </c>
      <c r="B27" s="4"/>
      <c r="C27" s="4"/>
      <c r="D27" s="4"/>
      <c r="E27" s="4"/>
      <c r="F27" s="148">
        <f>+F14+F26</f>
        <v>563208188.1</v>
      </c>
      <c r="G27" s="4"/>
      <c r="H27" s="148">
        <f>+H14+H26</f>
        <v>402288253.05</v>
      </c>
      <c r="I27" s="4"/>
      <c r="J27" s="148">
        <f>+J14+J26</f>
        <v>560896411.04</v>
      </c>
      <c r="K27" s="4"/>
      <c r="L27" s="148">
        <f>+L14+L26</f>
        <v>402220020.17999995</v>
      </c>
    </row>
    <row r="28" spans="1:12" ht="24" customHeight="1" thickTop="1">
      <c r="A28" s="4"/>
      <c r="B28" s="4"/>
      <c r="C28" s="4"/>
      <c r="D28" s="4"/>
      <c r="E28" s="4"/>
      <c r="I28" s="4"/>
      <c r="J28" s="4"/>
      <c r="K28" s="4"/>
      <c r="L28" s="4"/>
    </row>
    <row r="29" spans="1:12" ht="24" customHeight="1">
      <c r="A29" s="3" t="s">
        <v>315</v>
      </c>
      <c r="B29" s="4"/>
      <c r="C29" s="4"/>
      <c r="D29" s="4"/>
      <c r="E29" s="4"/>
      <c r="I29" s="4"/>
      <c r="J29" s="4"/>
      <c r="K29" s="4"/>
      <c r="L29" s="4"/>
    </row>
    <row r="30" spans="1:12" ht="24" customHeight="1">
      <c r="A30" s="3"/>
      <c r="B30" s="4"/>
      <c r="C30" s="4"/>
      <c r="D30" s="4"/>
      <c r="E30" s="4"/>
      <c r="I30" s="4"/>
      <c r="J30" s="4"/>
      <c r="K30" s="4"/>
      <c r="L30" s="4"/>
    </row>
    <row r="31" spans="2:12" ht="24" customHeight="1">
      <c r="B31" s="4"/>
      <c r="C31" s="4"/>
      <c r="D31" s="4"/>
      <c r="E31" s="4"/>
      <c r="I31" s="4"/>
      <c r="J31" s="4"/>
      <c r="K31" s="4"/>
      <c r="L31" s="4"/>
    </row>
    <row r="32" spans="2:12" ht="24" customHeight="1">
      <c r="B32" s="4" t="s">
        <v>316</v>
      </c>
      <c r="C32" s="4"/>
      <c r="D32" s="4"/>
      <c r="E32" s="4"/>
      <c r="I32" s="4"/>
      <c r="J32" s="4"/>
      <c r="K32" s="4"/>
      <c r="L32" s="4"/>
    </row>
    <row r="33" spans="2:11" s="1" customFormat="1" ht="24" customHeight="1">
      <c r="B33" s="118" t="s">
        <v>317</v>
      </c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2" ht="26.25" customHeight="1">
      <c r="A34" s="140" t="s">
        <v>318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ht="26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6.25" customHeight="1">
      <c r="A36" s="139" t="s">
        <v>6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</row>
    <row r="37" spans="1:12" ht="26.25" customHeight="1">
      <c r="A37" s="140" t="s">
        <v>319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26.25" customHeight="1">
      <c r="A38" s="139" t="s">
        <v>216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</row>
    <row r="39" spans="1:12" ht="26.25" customHeight="1">
      <c r="A39" s="139" t="s">
        <v>7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</row>
    <row r="40" spans="1:12" ht="26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</row>
    <row r="41" spans="1:12" ht="26.25" customHeight="1">
      <c r="A41" s="140" t="s">
        <v>320</v>
      </c>
      <c r="B41" s="140"/>
      <c r="C41" s="140"/>
      <c r="D41" s="140"/>
      <c r="E41" s="141"/>
      <c r="F41" s="124" t="s">
        <v>4</v>
      </c>
      <c r="G41" s="124"/>
      <c r="H41" s="124"/>
      <c r="I41" s="95"/>
      <c r="J41" s="124" t="s">
        <v>3</v>
      </c>
      <c r="K41" s="124"/>
      <c r="L41" s="124"/>
    </row>
    <row r="42" spans="4:13" ht="26.25" customHeight="1">
      <c r="D42" s="141" t="s">
        <v>292</v>
      </c>
      <c r="E42" s="95"/>
      <c r="F42" s="96"/>
      <c r="G42" s="97" t="s">
        <v>217</v>
      </c>
      <c r="H42" s="98"/>
      <c r="I42" s="142"/>
      <c r="J42" s="96"/>
      <c r="K42" s="97" t="s">
        <v>217</v>
      </c>
      <c r="L42" s="98"/>
      <c r="M42" s="18"/>
    </row>
    <row r="43" spans="1:12" ht="26.25" customHeight="1">
      <c r="A43" s="91" t="s">
        <v>321</v>
      </c>
      <c r="B43" s="4"/>
      <c r="C43" s="4"/>
      <c r="D43" s="4"/>
      <c r="E43" s="4"/>
      <c r="F43" s="9"/>
      <c r="G43" s="4"/>
      <c r="H43" s="9"/>
      <c r="I43" s="4"/>
      <c r="J43" s="4"/>
      <c r="K43" s="4"/>
      <c r="L43" s="4"/>
    </row>
    <row r="44" spans="1:12" ht="26.25" customHeight="1">
      <c r="A44" s="3" t="s">
        <v>322</v>
      </c>
      <c r="B44" s="4"/>
      <c r="C44" s="4"/>
      <c r="D44" s="4"/>
      <c r="E44" s="4"/>
      <c r="F44" s="9"/>
      <c r="G44" s="4"/>
      <c r="H44" s="9"/>
      <c r="I44" s="4"/>
      <c r="J44" s="4"/>
      <c r="K44" s="4"/>
      <c r="L44" s="4"/>
    </row>
    <row r="45" spans="1:12" ht="26.25" customHeight="1">
      <c r="A45" s="3" t="s">
        <v>323</v>
      </c>
      <c r="C45" s="4"/>
      <c r="D45" s="149" t="s">
        <v>324</v>
      </c>
      <c r="E45" s="149"/>
      <c r="F45" s="4">
        <v>152015647.08</v>
      </c>
      <c r="G45" s="4"/>
      <c r="H45" s="4">
        <v>114005655.95</v>
      </c>
      <c r="I45" s="5"/>
      <c r="J45" s="4">
        <v>152015647.08</v>
      </c>
      <c r="K45" s="4"/>
      <c r="L45" s="4">
        <v>114005655.95</v>
      </c>
    </row>
    <row r="46" spans="1:12" ht="26.25" customHeight="1">
      <c r="A46" s="3" t="s">
        <v>325</v>
      </c>
      <c r="C46" s="4"/>
      <c r="D46" s="149" t="s">
        <v>306</v>
      </c>
      <c r="E46" s="149"/>
      <c r="F46" s="4">
        <v>85712300.17</v>
      </c>
      <c r="G46" s="4"/>
      <c r="H46" s="4">
        <v>62835934.43</v>
      </c>
      <c r="I46" s="4"/>
      <c r="J46" s="4">
        <v>85712300.17</v>
      </c>
      <c r="K46" s="4"/>
      <c r="L46" s="4">
        <v>63081111.82</v>
      </c>
    </row>
    <row r="47" spans="1:12" ht="26.25" customHeight="1">
      <c r="A47" s="3" t="s">
        <v>326</v>
      </c>
      <c r="C47" s="4"/>
      <c r="D47" s="7"/>
      <c r="E47" s="7"/>
      <c r="F47" s="4"/>
      <c r="G47" s="4"/>
      <c r="H47" s="4"/>
      <c r="I47" s="4"/>
      <c r="J47" s="4"/>
      <c r="K47" s="4"/>
      <c r="L47" s="4"/>
    </row>
    <row r="48" spans="1:12" ht="26.25" customHeight="1">
      <c r="A48" s="6" t="s">
        <v>327</v>
      </c>
      <c r="C48" s="4"/>
      <c r="D48" s="149" t="s">
        <v>328</v>
      </c>
      <c r="E48" s="149"/>
      <c r="F48" s="4">
        <v>7677789.52</v>
      </c>
      <c r="G48" s="4"/>
      <c r="H48" s="4">
        <v>9705967.69</v>
      </c>
      <c r="I48" s="5"/>
      <c r="J48" s="4">
        <v>7677789.52</v>
      </c>
      <c r="K48" s="4"/>
      <c r="L48" s="4">
        <v>9705967.69</v>
      </c>
    </row>
    <row r="49" spans="1:12" ht="26.25" customHeight="1">
      <c r="A49" s="3" t="s">
        <v>329</v>
      </c>
      <c r="C49" s="4"/>
      <c r="D49" s="7"/>
      <c r="E49" s="7"/>
      <c r="F49" s="4">
        <v>28020720.19</v>
      </c>
      <c r="G49" s="4"/>
      <c r="H49" s="4">
        <v>17000314.61</v>
      </c>
      <c r="I49" s="4"/>
      <c r="J49" s="4">
        <v>27566375.67</v>
      </c>
      <c r="K49" s="4"/>
      <c r="L49" s="4">
        <v>16940322.86</v>
      </c>
    </row>
    <row r="50" spans="1:12" ht="26.25" customHeight="1">
      <c r="A50" s="3" t="s">
        <v>330</v>
      </c>
      <c r="C50" s="4"/>
      <c r="D50" s="7"/>
      <c r="E50" s="7"/>
      <c r="F50" s="4">
        <v>15321897.24</v>
      </c>
      <c r="G50" s="4"/>
      <c r="H50" s="4">
        <v>22338794.5</v>
      </c>
      <c r="I50" s="4"/>
      <c r="J50" s="4">
        <v>15321897.24</v>
      </c>
      <c r="K50" s="4"/>
      <c r="L50" s="4">
        <v>22338794.5</v>
      </c>
    </row>
    <row r="51" spans="1:12" ht="26.25" customHeight="1">
      <c r="A51" s="3" t="s">
        <v>331</v>
      </c>
      <c r="C51" s="4"/>
      <c r="D51" s="149" t="s">
        <v>332</v>
      </c>
      <c r="E51" s="149"/>
      <c r="F51" s="14">
        <v>16859980.82</v>
      </c>
      <c r="G51" s="4"/>
      <c r="H51" s="14">
        <v>10600975.37</v>
      </c>
      <c r="I51" s="5"/>
      <c r="J51" s="14">
        <v>16659980.82</v>
      </c>
      <c r="K51" s="4"/>
      <c r="L51" s="14">
        <v>10396053.93</v>
      </c>
    </row>
    <row r="52" spans="2:12" ht="26.25" customHeight="1">
      <c r="B52" s="91" t="s">
        <v>333</v>
      </c>
      <c r="D52" s="2"/>
      <c r="E52" s="2"/>
      <c r="F52" s="147">
        <f>SUM(F45:F51)</f>
        <v>305608335.02000004</v>
      </c>
      <c r="G52" s="4"/>
      <c r="H52" s="147">
        <f>SUM(H45:H51)</f>
        <v>236487642.55</v>
      </c>
      <c r="I52" s="4"/>
      <c r="J52" s="147">
        <f>SUM(J45:J51)</f>
        <v>304953990.5</v>
      </c>
      <c r="K52" s="4"/>
      <c r="L52" s="147">
        <f>SUM(L45:L51)</f>
        <v>236467906.75</v>
      </c>
    </row>
    <row r="53" spans="1:12" ht="26.25" customHeight="1">
      <c r="A53" s="91" t="s">
        <v>334</v>
      </c>
      <c r="B53" s="4"/>
      <c r="C53" s="4"/>
      <c r="D53" s="7"/>
      <c r="E53" s="7"/>
      <c r="F53" s="4"/>
      <c r="G53" s="4"/>
      <c r="H53" s="4"/>
      <c r="I53" s="4"/>
      <c r="J53" s="4"/>
      <c r="K53" s="4"/>
      <c r="L53" s="4"/>
    </row>
    <row r="54" spans="1:12" ht="26.25" customHeight="1">
      <c r="A54" s="3" t="s">
        <v>335</v>
      </c>
      <c r="B54" s="4"/>
      <c r="C54" s="4"/>
      <c r="D54" s="149" t="s">
        <v>328</v>
      </c>
      <c r="E54" s="149"/>
      <c r="F54" s="6">
        <v>7581500.7</v>
      </c>
      <c r="G54" s="4"/>
      <c r="H54" s="6">
        <v>8725251.1</v>
      </c>
      <c r="I54" s="5"/>
      <c r="J54" s="6">
        <v>7581500.7</v>
      </c>
      <c r="K54" s="4"/>
      <c r="L54" s="6">
        <v>8725251.1</v>
      </c>
    </row>
    <row r="55" spans="1:12" ht="26.25" customHeight="1">
      <c r="A55" s="3" t="s">
        <v>336</v>
      </c>
      <c r="B55" s="4"/>
      <c r="C55" s="4"/>
      <c r="D55" s="150"/>
      <c r="E55" s="150"/>
      <c r="G55" s="4"/>
      <c r="I55" s="5"/>
      <c r="K55" s="4"/>
      <c r="L55" s="6"/>
    </row>
    <row r="56" spans="1:12" ht="26.25" customHeight="1">
      <c r="A56" s="6" t="s">
        <v>337</v>
      </c>
      <c r="B56" s="4"/>
      <c r="C56" s="4"/>
      <c r="D56" s="149" t="s">
        <v>328</v>
      </c>
      <c r="E56" s="149"/>
      <c r="F56" s="6">
        <v>2008507.7</v>
      </c>
      <c r="G56" s="4"/>
      <c r="H56" s="6">
        <v>3148849.06</v>
      </c>
      <c r="I56" s="5"/>
      <c r="J56" s="6">
        <v>2008507.7</v>
      </c>
      <c r="K56" s="4"/>
      <c r="L56" s="6">
        <v>3148849.06</v>
      </c>
    </row>
    <row r="57" spans="1:12" ht="26.25" customHeight="1">
      <c r="A57" s="3"/>
      <c r="B57" s="91" t="s">
        <v>338</v>
      </c>
      <c r="D57" s="2"/>
      <c r="E57" s="2"/>
      <c r="F57" s="151">
        <f>SUM(F54:F56)</f>
        <v>9590008.4</v>
      </c>
      <c r="G57" s="4"/>
      <c r="H57" s="151">
        <f>SUM(H54:H56)</f>
        <v>11874100.16</v>
      </c>
      <c r="I57" s="5"/>
      <c r="J57" s="151">
        <f>SUM(J54:J56)</f>
        <v>9590008.4</v>
      </c>
      <c r="K57" s="4"/>
      <c r="L57" s="151">
        <f>SUM(L54:L56)</f>
        <v>11874100.16</v>
      </c>
    </row>
    <row r="58" spans="2:12" ht="26.25" customHeight="1">
      <c r="B58" s="91" t="s">
        <v>339</v>
      </c>
      <c r="D58" s="3"/>
      <c r="E58" s="3"/>
      <c r="F58" s="10">
        <f>+F52+F57</f>
        <v>315198343.42</v>
      </c>
      <c r="G58" s="4"/>
      <c r="H58" s="10">
        <f>+H52+H57</f>
        <v>248361742.71</v>
      </c>
      <c r="I58" s="4"/>
      <c r="J58" s="10">
        <f>+J52+J57</f>
        <v>314543998.9</v>
      </c>
      <c r="K58" s="4"/>
      <c r="L58" s="10">
        <f>+L52+L57</f>
        <v>248342006.91</v>
      </c>
    </row>
    <row r="59" spans="2:12" ht="26.25" customHeight="1">
      <c r="B59" s="3"/>
      <c r="D59" s="3"/>
      <c r="E59" s="3"/>
      <c r="F59" s="13"/>
      <c r="G59" s="4"/>
      <c r="H59" s="13"/>
      <c r="I59" s="4"/>
      <c r="J59" s="13"/>
      <c r="K59" s="4"/>
      <c r="L59" s="13"/>
    </row>
    <row r="60" spans="2:12" ht="26.25" customHeight="1">
      <c r="B60" s="4"/>
      <c r="C60" s="4"/>
      <c r="D60" s="4"/>
      <c r="E60" s="4"/>
      <c r="I60" s="4"/>
      <c r="J60" s="4"/>
      <c r="K60" s="4"/>
      <c r="L60" s="4"/>
    </row>
    <row r="61" spans="2:12" ht="26.25" customHeight="1">
      <c r="B61" s="4" t="s">
        <v>316</v>
      </c>
      <c r="C61" s="4"/>
      <c r="D61" s="4"/>
      <c r="E61" s="4"/>
      <c r="I61" s="4"/>
      <c r="J61" s="4"/>
      <c r="K61" s="4"/>
      <c r="L61" s="4"/>
    </row>
    <row r="62" spans="2:11" s="1" customFormat="1" ht="26.25" customHeight="1">
      <c r="B62" s="118" t="s">
        <v>317</v>
      </c>
      <c r="C62" s="119"/>
      <c r="D62" s="119"/>
      <c r="E62" s="119"/>
      <c r="F62" s="119"/>
      <c r="G62" s="119"/>
      <c r="H62" s="119"/>
      <c r="I62" s="119"/>
      <c r="J62" s="119"/>
      <c r="K62" s="119"/>
    </row>
    <row r="63" spans="2:12" ht="26.25" customHeight="1">
      <c r="B63" s="3"/>
      <c r="D63" s="3"/>
      <c r="E63" s="3"/>
      <c r="F63" s="13"/>
      <c r="G63" s="4"/>
      <c r="H63" s="13"/>
      <c r="I63" s="4"/>
      <c r="J63" s="13"/>
      <c r="K63" s="4"/>
      <c r="L63" s="13"/>
    </row>
    <row r="64" spans="1:12" ht="24" customHeight="1">
      <c r="A64" s="140" t="s">
        <v>340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</row>
    <row r="65" spans="1:12" ht="24" customHeight="1">
      <c r="A65" s="2"/>
      <c r="B65" s="2"/>
      <c r="C65" s="2"/>
      <c r="D65" s="2"/>
      <c r="E65" s="2"/>
      <c r="F65" s="2"/>
      <c r="G65" s="2"/>
      <c r="H65" s="3"/>
      <c r="I65" s="2"/>
      <c r="J65" s="2"/>
      <c r="K65" s="2"/>
      <c r="L65" s="2"/>
    </row>
    <row r="66" spans="1:12" ht="24" customHeight="1">
      <c r="A66" s="139" t="s">
        <v>6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</row>
    <row r="67" spans="1:12" ht="24" customHeight="1">
      <c r="A67" s="140" t="s">
        <v>319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</row>
    <row r="68" spans="1:12" ht="24" customHeight="1">
      <c r="A68" s="139" t="s">
        <v>216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</row>
    <row r="69" spans="1:12" ht="24" customHeight="1">
      <c r="A69" s="139" t="s">
        <v>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</row>
    <row r="70" spans="1:12" ht="24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</row>
    <row r="71" spans="1:12" ht="24" customHeight="1">
      <c r="A71" s="140" t="s">
        <v>341</v>
      </c>
      <c r="B71" s="140"/>
      <c r="C71" s="140"/>
      <c r="E71" s="141"/>
      <c r="F71" s="124" t="s">
        <v>4</v>
      </c>
      <c r="G71" s="124"/>
      <c r="H71" s="124"/>
      <c r="I71" s="95"/>
      <c r="J71" s="124" t="s">
        <v>3</v>
      </c>
      <c r="K71" s="124"/>
      <c r="L71" s="124"/>
    </row>
    <row r="72" spans="1:13" ht="24" customHeight="1">
      <c r="A72" s="108"/>
      <c r="B72" s="95"/>
      <c r="C72" s="95"/>
      <c r="D72" s="141" t="s">
        <v>292</v>
      </c>
      <c r="E72" s="95"/>
      <c r="F72" s="96"/>
      <c r="G72" s="97" t="s">
        <v>217</v>
      </c>
      <c r="H72" s="98"/>
      <c r="I72" s="142"/>
      <c r="J72" s="96"/>
      <c r="K72" s="97" t="s">
        <v>217</v>
      </c>
      <c r="L72" s="98"/>
      <c r="M72" s="18"/>
    </row>
    <row r="73" spans="1:12" ht="24" customHeight="1">
      <c r="A73" s="91" t="s">
        <v>342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24" customHeight="1">
      <c r="A74" s="3" t="s">
        <v>343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24" customHeight="1">
      <c r="A75" s="3" t="s">
        <v>344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24" customHeight="1">
      <c r="A76" s="3"/>
      <c r="B76" s="3" t="s">
        <v>345</v>
      </c>
      <c r="C76" s="4"/>
      <c r="G76" s="4"/>
      <c r="H76" s="5"/>
      <c r="I76" s="4"/>
      <c r="K76" s="4"/>
      <c r="L76" s="5"/>
    </row>
    <row r="77" spans="1:12" ht="24" customHeight="1" thickBot="1">
      <c r="A77" s="3"/>
      <c r="B77" s="6" t="s">
        <v>346</v>
      </c>
      <c r="C77" s="4"/>
      <c r="D77" s="149" t="s">
        <v>347</v>
      </c>
      <c r="E77" s="149"/>
      <c r="F77" s="152">
        <f>210000000*1</f>
        <v>210000000</v>
      </c>
      <c r="G77" s="4"/>
      <c r="H77" s="5"/>
      <c r="I77" s="4"/>
      <c r="J77" s="152">
        <f>210000000*1</f>
        <v>210000000</v>
      </c>
      <c r="K77" s="4"/>
      <c r="L77" s="5"/>
    </row>
    <row r="78" spans="1:12" ht="24" customHeight="1" thickTop="1">
      <c r="A78" s="3"/>
      <c r="B78" s="3" t="s">
        <v>348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24" customHeight="1" thickBot="1">
      <c r="A79" s="4"/>
      <c r="B79" s="6" t="s">
        <v>349</v>
      </c>
      <c r="G79" s="4"/>
      <c r="H79" s="152">
        <f>1200000*100</f>
        <v>120000000</v>
      </c>
      <c r="I79" s="4"/>
      <c r="J79" s="153"/>
      <c r="K79" s="4"/>
      <c r="L79" s="152">
        <f>1200000*100</f>
        <v>120000000</v>
      </c>
    </row>
    <row r="80" spans="1:12" ht="24" customHeight="1" thickTop="1">
      <c r="A80" s="3" t="s">
        <v>350</v>
      </c>
      <c r="B80" s="3"/>
      <c r="C80" s="4"/>
      <c r="D80" s="4"/>
      <c r="E80" s="4"/>
      <c r="F80" s="5"/>
      <c r="G80" s="4"/>
      <c r="H80" s="5"/>
      <c r="I80" s="4"/>
      <c r="J80" s="5"/>
      <c r="K80" s="4"/>
      <c r="L80" s="5"/>
    </row>
    <row r="81" spans="1:12" ht="24" customHeight="1">
      <c r="A81" s="3"/>
      <c r="B81" s="3" t="s">
        <v>351</v>
      </c>
      <c r="C81" s="4"/>
      <c r="D81" s="4"/>
      <c r="E81" s="4"/>
      <c r="F81" s="5"/>
      <c r="G81" s="4"/>
      <c r="H81" s="5"/>
      <c r="I81" s="4"/>
      <c r="J81" s="5"/>
      <c r="K81" s="4"/>
      <c r="L81" s="5"/>
    </row>
    <row r="82" spans="1:12" ht="24" customHeight="1">
      <c r="A82" s="3"/>
      <c r="B82" s="6" t="s">
        <v>352</v>
      </c>
      <c r="C82" s="4"/>
      <c r="D82" s="149" t="s">
        <v>347</v>
      </c>
      <c r="E82" s="149"/>
      <c r="F82" s="145">
        <f>1600000*100</f>
        <v>160000000</v>
      </c>
      <c r="G82" s="4"/>
      <c r="H82" s="5"/>
      <c r="I82" s="145"/>
      <c r="J82" s="145">
        <f>1600000*100</f>
        <v>160000000</v>
      </c>
      <c r="K82" s="4"/>
      <c r="L82" s="5"/>
    </row>
    <row r="83" spans="1:12" ht="24" customHeight="1">
      <c r="A83" s="3"/>
      <c r="B83" s="3" t="s">
        <v>348</v>
      </c>
      <c r="C83" s="4"/>
      <c r="D83" s="4"/>
      <c r="E83" s="4"/>
      <c r="F83" s="5"/>
      <c r="G83" s="4"/>
      <c r="H83" s="5"/>
      <c r="I83" s="4"/>
      <c r="J83" s="5"/>
      <c r="K83" s="4"/>
      <c r="L83" s="5"/>
    </row>
    <row r="84" spans="1:12" ht="24" customHeight="1">
      <c r="A84" s="4"/>
      <c r="B84" s="6" t="s">
        <v>353</v>
      </c>
      <c r="F84" s="145"/>
      <c r="G84" s="4"/>
      <c r="H84" s="145">
        <f>1200000*100</f>
        <v>120000000</v>
      </c>
      <c r="I84" s="4"/>
      <c r="K84" s="4"/>
      <c r="L84" s="145">
        <f>1200000*100</f>
        <v>120000000</v>
      </c>
    </row>
    <row r="85" spans="1:12" ht="24" customHeight="1">
      <c r="A85" s="3" t="s">
        <v>354</v>
      </c>
      <c r="C85" s="4"/>
      <c r="D85" s="4"/>
      <c r="E85" s="4"/>
      <c r="F85" s="10">
        <f>+H178</f>
        <v>88009750.15000008</v>
      </c>
      <c r="G85" s="4"/>
      <c r="H85" s="10">
        <f>+H175</f>
        <v>33926405.50000001</v>
      </c>
      <c r="I85" s="4"/>
      <c r="J85" s="10">
        <f>+J190</f>
        <v>86352412.13999999</v>
      </c>
      <c r="K85" s="4"/>
      <c r="L85" s="10">
        <f>+J187</f>
        <v>33878013.26999998</v>
      </c>
    </row>
    <row r="86" spans="1:12" ht="24" customHeight="1">
      <c r="A86" s="3"/>
      <c r="B86" s="6" t="s">
        <v>355</v>
      </c>
      <c r="C86" s="4"/>
      <c r="D86" s="4"/>
      <c r="E86" s="4"/>
      <c r="F86" s="13">
        <f>SUM(F82:F85)</f>
        <v>248009750.1500001</v>
      </c>
      <c r="G86" s="4"/>
      <c r="H86" s="13">
        <f>SUM(H84:H85)</f>
        <v>153926405.5</v>
      </c>
      <c r="I86" s="4"/>
      <c r="J86" s="13">
        <f>SUM(J82:J85)</f>
        <v>246352412.14</v>
      </c>
      <c r="K86" s="4"/>
      <c r="L86" s="13">
        <f>SUM(L84:L85)</f>
        <v>153878013.26999998</v>
      </c>
    </row>
    <row r="87" spans="1:12" ht="24" customHeight="1">
      <c r="A87" s="6" t="s">
        <v>356</v>
      </c>
      <c r="C87" s="4"/>
      <c r="D87" s="4"/>
      <c r="E87" s="4"/>
      <c r="F87" s="13">
        <v>94.53</v>
      </c>
      <c r="G87" s="4"/>
      <c r="H87" s="13">
        <v>104.84</v>
      </c>
      <c r="I87" s="4"/>
      <c r="J87" s="13">
        <v>0</v>
      </c>
      <c r="K87" s="4"/>
      <c r="L87" s="13">
        <v>0</v>
      </c>
    </row>
    <row r="88" spans="1:12" ht="24" customHeight="1">
      <c r="A88" s="3"/>
      <c r="B88" s="91" t="s">
        <v>357</v>
      </c>
      <c r="C88" s="95"/>
      <c r="D88" s="4"/>
      <c r="E88" s="4"/>
      <c r="F88" s="16"/>
      <c r="G88" s="4"/>
      <c r="H88" s="16"/>
      <c r="I88" s="4"/>
      <c r="J88" s="16"/>
      <c r="K88" s="4"/>
      <c r="L88" s="16"/>
    </row>
    <row r="89" spans="1:12" ht="24" customHeight="1">
      <c r="A89" s="4"/>
      <c r="B89" s="108" t="s">
        <v>358</v>
      </c>
      <c r="C89" s="108"/>
      <c r="D89" s="4"/>
      <c r="E89" s="4"/>
      <c r="F89" s="10">
        <f>SUM(F86:F87)</f>
        <v>248009844.6800001</v>
      </c>
      <c r="G89" s="4"/>
      <c r="H89" s="10">
        <f>SUM(H86:H87)</f>
        <v>153926510.34</v>
      </c>
      <c r="I89" s="4"/>
      <c r="J89" s="10">
        <f>SUM(J86:J87)</f>
        <v>246352412.14</v>
      </c>
      <c r="K89" s="4"/>
      <c r="L89" s="10">
        <f>SUM(L86:L87)</f>
        <v>153878013.26999998</v>
      </c>
    </row>
    <row r="90" spans="1:12" ht="24" customHeight="1" thickBot="1">
      <c r="A90" s="91" t="s">
        <v>359</v>
      </c>
      <c r="B90" s="4"/>
      <c r="C90" s="4"/>
      <c r="D90" s="4"/>
      <c r="E90" s="4"/>
      <c r="F90" s="11">
        <f>+F58+F89</f>
        <v>563208188.1000001</v>
      </c>
      <c r="G90" s="4"/>
      <c r="H90" s="11">
        <f>+H58+H89</f>
        <v>402288253.05</v>
      </c>
      <c r="I90" s="4"/>
      <c r="J90" s="11">
        <f>+J58+J89</f>
        <v>560896411.04</v>
      </c>
      <c r="K90" s="4"/>
      <c r="L90" s="11">
        <f>+L58+L89</f>
        <v>402220020.17999995</v>
      </c>
    </row>
    <row r="91" spans="1:12" ht="24" customHeight="1" thickTop="1">
      <c r="A91" s="3"/>
      <c r="B91" s="4"/>
      <c r="C91" s="4"/>
      <c r="D91" s="4"/>
      <c r="E91" s="4"/>
      <c r="F91" s="13"/>
      <c r="G91" s="4"/>
      <c r="H91" s="13"/>
      <c r="I91" s="4"/>
      <c r="J91" s="13"/>
      <c r="K91" s="4"/>
      <c r="L91" s="13"/>
    </row>
    <row r="92" spans="1:12" ht="24" customHeight="1">
      <c r="A92" s="3" t="s">
        <v>315</v>
      </c>
      <c r="B92" s="4"/>
      <c r="C92" s="4"/>
      <c r="D92" s="4"/>
      <c r="E92" s="4"/>
      <c r="F92" s="13"/>
      <c r="G92" s="4"/>
      <c r="H92" s="13"/>
      <c r="I92" s="4"/>
      <c r="J92" s="13"/>
      <c r="K92" s="4"/>
      <c r="L92" s="13"/>
    </row>
    <row r="93" spans="1:12" ht="24" customHeight="1">
      <c r="A93" s="3"/>
      <c r="B93" s="4"/>
      <c r="C93" s="4"/>
      <c r="D93" s="4"/>
      <c r="E93" s="4"/>
      <c r="F93" s="13"/>
      <c r="G93" s="4"/>
      <c r="H93" s="13"/>
      <c r="I93" s="4"/>
      <c r="J93" s="13"/>
      <c r="K93" s="4"/>
      <c r="L93" s="13"/>
    </row>
    <row r="94" spans="2:12" ht="24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</row>
    <row r="95" spans="2:12" ht="24" customHeight="1">
      <c r="B95" s="4" t="s">
        <v>316</v>
      </c>
      <c r="C95" s="4"/>
      <c r="D95" s="4"/>
      <c r="E95" s="4"/>
      <c r="I95" s="4"/>
      <c r="J95" s="4"/>
      <c r="K95" s="4"/>
      <c r="L95" s="4"/>
    </row>
    <row r="96" spans="2:11" s="1" customFormat="1" ht="24" customHeight="1">
      <c r="B96" s="118" t="s">
        <v>317</v>
      </c>
      <c r="C96" s="119"/>
      <c r="D96" s="119"/>
      <c r="E96" s="119"/>
      <c r="F96" s="119"/>
      <c r="G96" s="119"/>
      <c r="H96" s="119"/>
      <c r="I96" s="119"/>
      <c r="J96" s="119"/>
      <c r="K96" s="119"/>
    </row>
    <row r="97" spans="1:12" ht="24.75" customHeight="1">
      <c r="A97" s="139" t="s">
        <v>6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</row>
    <row r="98" spans="1:12" ht="24.75" customHeight="1">
      <c r="A98" s="140" t="s">
        <v>360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</row>
    <row r="99" spans="1:12" ht="24.75" customHeight="1">
      <c r="A99" s="139" t="s">
        <v>361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</row>
    <row r="100" spans="1:12" ht="24.75" customHeight="1">
      <c r="A100" s="139" t="s">
        <v>362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</row>
    <row r="101" spans="1:12" ht="24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3" ht="24.75" customHeight="1">
      <c r="A102" s="4"/>
      <c r="B102" s="4"/>
      <c r="C102" s="4"/>
      <c r="D102" s="95"/>
      <c r="E102" s="95"/>
      <c r="F102" s="124" t="s">
        <v>4</v>
      </c>
      <c r="G102" s="124"/>
      <c r="H102" s="124"/>
      <c r="I102" s="95"/>
      <c r="J102" s="124" t="s">
        <v>3</v>
      </c>
      <c r="K102" s="124"/>
      <c r="L102" s="124"/>
      <c r="M102" s="108"/>
    </row>
    <row r="103" spans="1:13" ht="24.75" customHeight="1">
      <c r="A103" s="4"/>
      <c r="B103" s="4"/>
      <c r="D103" s="93" t="s">
        <v>292</v>
      </c>
      <c r="E103" s="93"/>
      <c r="F103" s="108"/>
      <c r="G103" s="90" t="s">
        <v>363</v>
      </c>
      <c r="H103" s="90"/>
      <c r="I103" s="95"/>
      <c r="J103" s="108"/>
      <c r="K103" s="90" t="s">
        <v>363</v>
      </c>
      <c r="L103" s="90"/>
      <c r="M103" s="108"/>
    </row>
    <row r="104" spans="1:12" ht="24.75" customHeight="1">
      <c r="A104" s="91" t="s">
        <v>364</v>
      </c>
      <c r="B104" s="4"/>
      <c r="C104" s="5"/>
      <c r="I104" s="4"/>
      <c r="J104" s="4"/>
      <c r="K104" s="4"/>
      <c r="L104" s="4"/>
    </row>
    <row r="105" spans="1:12" ht="24.75" customHeight="1">
      <c r="A105" s="3" t="s">
        <v>365</v>
      </c>
      <c r="B105" s="4"/>
      <c r="D105" s="144" t="s">
        <v>306</v>
      </c>
      <c r="E105" s="144"/>
      <c r="F105" s="4">
        <v>181353967.07</v>
      </c>
      <c r="G105" s="4"/>
      <c r="H105" s="4">
        <v>149794718.3</v>
      </c>
      <c r="I105" s="4"/>
      <c r="J105" s="4">
        <v>181353967.07</v>
      </c>
      <c r="K105" s="4"/>
      <c r="L105" s="4">
        <v>149068956.62</v>
      </c>
    </row>
    <row r="106" spans="1:12" ht="24.75" customHeight="1">
      <c r="A106" s="3" t="s">
        <v>366</v>
      </c>
      <c r="B106" s="4"/>
      <c r="C106" s="154"/>
      <c r="D106" s="144"/>
      <c r="E106" s="144"/>
      <c r="F106" s="4">
        <v>1533928.6</v>
      </c>
      <c r="G106" s="4"/>
      <c r="H106" s="4">
        <v>2323825.65</v>
      </c>
      <c r="I106" s="4"/>
      <c r="J106" s="4">
        <v>1530373.19</v>
      </c>
      <c r="K106" s="4"/>
      <c r="L106" s="4">
        <v>2308812.51</v>
      </c>
    </row>
    <row r="107" spans="1:12" ht="24.75" customHeight="1">
      <c r="A107" s="3" t="s">
        <v>367</v>
      </c>
      <c r="B107" s="4"/>
      <c r="F107" s="4"/>
      <c r="G107" s="4"/>
      <c r="H107" s="4"/>
      <c r="I107" s="4"/>
      <c r="J107" s="4"/>
      <c r="K107" s="4"/>
      <c r="L107" s="4"/>
    </row>
    <row r="108" spans="1:12" ht="24.75" customHeight="1">
      <c r="A108" s="3" t="s">
        <v>368</v>
      </c>
      <c r="B108" s="4"/>
      <c r="D108" s="144" t="s">
        <v>303</v>
      </c>
      <c r="E108" s="144"/>
      <c r="F108" s="4">
        <v>0</v>
      </c>
      <c r="G108" s="4"/>
      <c r="H108" s="4">
        <v>0</v>
      </c>
      <c r="I108" s="4"/>
      <c r="J108" s="4">
        <v>597927.63</v>
      </c>
      <c r="K108" s="4"/>
      <c r="L108" s="4">
        <v>225783.62</v>
      </c>
    </row>
    <row r="109" spans="1:12" ht="24.75" customHeight="1">
      <c r="A109" s="4"/>
      <c r="B109" s="91" t="s">
        <v>369</v>
      </c>
      <c r="F109" s="147">
        <f>SUM(F105:F108)</f>
        <v>182887895.67</v>
      </c>
      <c r="G109" s="4"/>
      <c r="H109" s="147">
        <f>SUM(H105:H108)</f>
        <v>152118543.95000002</v>
      </c>
      <c r="I109" s="4"/>
      <c r="J109" s="147">
        <f>SUM(J105:J108)</f>
        <v>183482267.89</v>
      </c>
      <c r="K109" s="4"/>
      <c r="L109" s="147">
        <f>SUM(L105:L108)</f>
        <v>151603552.75</v>
      </c>
    </row>
    <row r="110" spans="1:12" ht="24.75" customHeight="1">
      <c r="A110" s="91" t="s">
        <v>370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24.75" customHeight="1">
      <c r="A111" s="3" t="s">
        <v>371</v>
      </c>
      <c r="C111" s="154"/>
      <c r="D111" s="144" t="s">
        <v>306</v>
      </c>
      <c r="E111" s="144"/>
      <c r="F111" s="4">
        <v>132264477.4</v>
      </c>
      <c r="G111" s="4"/>
      <c r="H111" s="4">
        <v>114664414.46</v>
      </c>
      <c r="I111" s="4"/>
      <c r="J111" s="4">
        <v>133593670.28</v>
      </c>
      <c r="K111" s="4"/>
      <c r="L111" s="4">
        <v>114549329.58</v>
      </c>
    </row>
    <row r="112" spans="1:12" ht="24.75" customHeight="1">
      <c r="A112" s="3" t="s">
        <v>372</v>
      </c>
      <c r="C112" s="4"/>
      <c r="D112" s="4"/>
      <c r="E112" s="4"/>
      <c r="F112" s="4">
        <v>15517925.87</v>
      </c>
      <c r="G112" s="4"/>
      <c r="H112" s="4">
        <v>16305360.14</v>
      </c>
      <c r="I112" s="4"/>
      <c r="J112" s="4">
        <v>15401163.3</v>
      </c>
      <c r="K112" s="4"/>
      <c r="L112" s="4">
        <v>16116460.14</v>
      </c>
    </row>
    <row r="113" spans="2:12" ht="24.75" customHeight="1">
      <c r="B113" s="91" t="s">
        <v>373</v>
      </c>
      <c r="D113" s="3"/>
      <c r="E113" s="3"/>
      <c r="F113" s="147">
        <f>SUM(F111:F112)</f>
        <v>147782403.27</v>
      </c>
      <c r="G113" s="4"/>
      <c r="H113" s="147">
        <f>SUM(H111:H112)</f>
        <v>130969774.6</v>
      </c>
      <c r="I113" s="4"/>
      <c r="J113" s="147">
        <f>SUM(J111:J112)</f>
        <v>148994833.58</v>
      </c>
      <c r="K113" s="4"/>
      <c r="L113" s="147">
        <f>SUM(L111:L112)</f>
        <v>130665789.72</v>
      </c>
    </row>
    <row r="114" spans="1:12" ht="24.75" customHeight="1">
      <c r="A114" s="3" t="s">
        <v>374</v>
      </c>
      <c r="B114" s="4"/>
      <c r="C114" s="4"/>
      <c r="D114" s="4"/>
      <c r="E114" s="4"/>
      <c r="F114" s="4">
        <f>+F109-F113</f>
        <v>35105492.399999976</v>
      </c>
      <c r="G114" s="4"/>
      <c r="H114" s="4">
        <f>+H109-H113</f>
        <v>21148769.350000024</v>
      </c>
      <c r="I114" s="4"/>
      <c r="J114" s="4">
        <f>+J109-J113</f>
        <v>34487434.30999997</v>
      </c>
      <c r="K114" s="4"/>
      <c r="L114" s="4">
        <f>+L109-L113</f>
        <v>20937763.03</v>
      </c>
    </row>
    <row r="115" spans="1:12" ht="24.75" customHeight="1">
      <c r="A115" s="3" t="s">
        <v>375</v>
      </c>
      <c r="B115" s="4"/>
      <c r="C115" s="4"/>
      <c r="D115" s="4"/>
      <c r="E115" s="4"/>
      <c r="F115" s="13">
        <v>-2242208.55</v>
      </c>
      <c r="G115" s="4"/>
      <c r="H115" s="13">
        <v>-2059458.38</v>
      </c>
      <c r="I115" s="4"/>
      <c r="J115" s="13">
        <v>-2242208.55</v>
      </c>
      <c r="K115" s="4"/>
      <c r="L115" s="13">
        <v>-1944409.29</v>
      </c>
    </row>
    <row r="116" spans="1:12" ht="24.75" customHeight="1">
      <c r="A116" s="3" t="s">
        <v>376</v>
      </c>
      <c r="B116" s="4"/>
      <c r="C116" s="4"/>
      <c r="D116" s="4"/>
      <c r="E116" s="4"/>
      <c r="F116" s="10">
        <v>-11871218.6</v>
      </c>
      <c r="G116" s="13"/>
      <c r="H116" s="10">
        <v>-95957.23</v>
      </c>
      <c r="I116" s="13"/>
      <c r="J116" s="10">
        <v>-11253153.52</v>
      </c>
      <c r="K116" s="4"/>
      <c r="L116" s="10">
        <v>0</v>
      </c>
    </row>
    <row r="117" spans="1:12" ht="24.75" customHeight="1">
      <c r="A117" s="3" t="s">
        <v>377</v>
      </c>
      <c r="B117" s="4"/>
      <c r="C117" s="4"/>
      <c r="D117" s="4"/>
      <c r="E117" s="4"/>
      <c r="F117" s="13">
        <f>SUM(F114:F116)</f>
        <v>20992065.249999978</v>
      </c>
      <c r="G117" s="4"/>
      <c r="H117" s="13">
        <f>SUM(H114:H116)</f>
        <v>18993353.740000024</v>
      </c>
      <c r="I117" s="4"/>
      <c r="J117" s="13">
        <f>SUM(J114:J116)</f>
        <v>20992072.239999972</v>
      </c>
      <c r="K117" s="4"/>
      <c r="L117" s="13">
        <f>SUM(L114:L116)</f>
        <v>18993353.740000002</v>
      </c>
    </row>
    <row r="118" spans="1:12" ht="24.75" customHeight="1">
      <c r="A118" s="3" t="s">
        <v>378</v>
      </c>
      <c r="B118" s="4"/>
      <c r="C118" s="4"/>
      <c r="D118" s="4"/>
      <c r="E118" s="4"/>
      <c r="F118" s="13">
        <v>6.99</v>
      </c>
      <c r="G118" s="4"/>
      <c r="H118" s="13">
        <v>0</v>
      </c>
      <c r="I118" s="4"/>
      <c r="J118" s="13">
        <v>0</v>
      </c>
      <c r="K118" s="4"/>
      <c r="L118" s="13">
        <v>0</v>
      </c>
    </row>
    <row r="119" spans="1:12" ht="24.75" customHeight="1" thickBot="1">
      <c r="A119" s="3" t="s">
        <v>379</v>
      </c>
      <c r="B119" s="4"/>
      <c r="C119" s="4"/>
      <c r="D119" s="4"/>
      <c r="E119" s="4"/>
      <c r="F119" s="11">
        <f>SUM(F117:F118)</f>
        <v>20992072.239999976</v>
      </c>
      <c r="G119" s="4"/>
      <c r="H119" s="11">
        <f>SUM(H117:H118)</f>
        <v>18993353.740000024</v>
      </c>
      <c r="I119" s="4"/>
      <c r="J119" s="11">
        <f>SUM(J117:J118)</f>
        <v>20992072.239999972</v>
      </c>
      <c r="K119" s="4"/>
      <c r="L119" s="11">
        <f>SUM(L117:L118)</f>
        <v>18993353.740000002</v>
      </c>
    </row>
    <row r="120" spans="1:12" ht="24.75" customHeight="1" thickTop="1">
      <c r="A120" s="3" t="s">
        <v>380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24.75" customHeight="1">
      <c r="A121" s="3"/>
      <c r="B121" s="3" t="s">
        <v>379</v>
      </c>
      <c r="C121" s="4"/>
      <c r="D121" s="144" t="s">
        <v>381</v>
      </c>
      <c r="E121" s="144"/>
      <c r="F121" s="5">
        <f>+F119/120000000-0.03</f>
        <v>0.14493393533333312</v>
      </c>
      <c r="G121" s="4"/>
      <c r="H121" s="5">
        <f>+H119/120000000</f>
        <v>0.15827794783333354</v>
      </c>
      <c r="I121" s="4"/>
      <c r="J121" s="5">
        <f>+J119/120000000-0.03</f>
        <v>0.1449339353333331</v>
      </c>
      <c r="K121" s="4"/>
      <c r="L121" s="5">
        <f>+L119/120000000</f>
        <v>0.15827794783333335</v>
      </c>
    </row>
    <row r="122" spans="1:12" ht="24.75" customHeight="1">
      <c r="A122" s="4"/>
      <c r="B122" s="4"/>
      <c r="C122" s="4"/>
      <c r="D122" s="4"/>
      <c r="E122" s="4"/>
      <c r="F122" s="4"/>
      <c r="G122" s="4"/>
      <c r="H122" s="4"/>
      <c r="I122" s="4"/>
      <c r="J122" s="13"/>
      <c r="K122" s="4"/>
      <c r="L122" s="13"/>
    </row>
    <row r="123" spans="1:12" ht="24.75" customHeight="1">
      <c r="A123" s="3" t="s">
        <v>315</v>
      </c>
      <c r="B123" s="4"/>
      <c r="C123" s="4"/>
      <c r="D123" s="4"/>
      <c r="E123" s="4"/>
      <c r="F123" s="4"/>
      <c r="G123" s="4"/>
      <c r="H123" s="4"/>
      <c r="I123" s="4"/>
      <c r="J123" s="13"/>
      <c r="K123" s="4"/>
      <c r="L123" s="117"/>
    </row>
    <row r="124" spans="2:12" ht="24.75" customHeight="1">
      <c r="B124" s="4"/>
      <c r="C124" s="4"/>
      <c r="D124" s="4"/>
      <c r="E124" s="4"/>
      <c r="F124" s="4"/>
      <c r="G124" s="4"/>
      <c r="H124" s="4"/>
      <c r="I124" s="4"/>
      <c r="J124" s="13"/>
      <c r="K124" s="4"/>
      <c r="L124" s="117"/>
    </row>
    <row r="125" spans="2:12" ht="24.75" customHeight="1">
      <c r="B125" s="4"/>
      <c r="C125" s="4"/>
      <c r="D125" s="4"/>
      <c r="E125" s="4"/>
      <c r="F125" s="4"/>
      <c r="G125" s="4"/>
      <c r="H125" s="4"/>
      <c r="I125" s="4"/>
      <c r="J125" s="13"/>
      <c r="K125" s="4"/>
      <c r="L125" s="117"/>
    </row>
    <row r="126" spans="2:12" ht="24.75" customHeight="1">
      <c r="B126" s="4" t="s">
        <v>316</v>
      </c>
      <c r="C126" s="4"/>
      <c r="D126" s="4"/>
      <c r="E126" s="4"/>
      <c r="I126" s="4"/>
      <c r="J126" s="4"/>
      <c r="K126" s="4"/>
      <c r="L126" s="4"/>
    </row>
    <row r="127" spans="2:11" s="1" customFormat="1" ht="24.75" customHeight="1">
      <c r="B127" s="118" t="s">
        <v>317</v>
      </c>
      <c r="C127" s="119"/>
      <c r="D127" s="119"/>
      <c r="E127" s="119"/>
      <c r="F127" s="119"/>
      <c r="G127" s="119"/>
      <c r="H127" s="119"/>
      <c r="I127" s="119"/>
      <c r="J127" s="119"/>
      <c r="K127" s="119"/>
    </row>
    <row r="128" spans="1:12" ht="25.5" customHeight="1">
      <c r="A128" s="3"/>
      <c r="B128" s="4"/>
      <c r="C128" s="4"/>
      <c r="D128" s="4"/>
      <c r="E128" s="4"/>
      <c r="F128" s="4"/>
      <c r="G128" s="4"/>
      <c r="H128" s="4"/>
      <c r="I128" s="4"/>
      <c r="J128" s="13"/>
      <c r="K128" s="4"/>
      <c r="L128" s="117"/>
    </row>
    <row r="129" spans="1:12" ht="24.75" customHeight="1">
      <c r="A129" s="139" t="s">
        <v>6</v>
      </c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1:12" ht="24.75" customHeight="1">
      <c r="A130" s="140" t="s">
        <v>360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</row>
    <row r="131" spans="1:12" ht="24.75" customHeight="1">
      <c r="A131" s="139" t="s">
        <v>382</v>
      </c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1:12" ht="24.75" customHeight="1">
      <c r="A132" s="139" t="s">
        <v>362</v>
      </c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</row>
    <row r="133" spans="1:12" ht="24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24.75" customHeight="1">
      <c r="A134" s="4"/>
      <c r="B134" s="4"/>
      <c r="C134" s="4"/>
      <c r="D134" s="95"/>
      <c r="E134" s="95"/>
      <c r="F134" s="124" t="s">
        <v>4</v>
      </c>
      <c r="G134" s="124"/>
      <c r="H134" s="124"/>
      <c r="I134" s="95"/>
      <c r="J134" s="124" t="s">
        <v>3</v>
      </c>
      <c r="K134" s="124"/>
      <c r="L134" s="124"/>
    </row>
    <row r="135" spans="1:12" ht="24.75" customHeight="1">
      <c r="A135" s="4"/>
      <c r="B135" s="4"/>
      <c r="D135" s="93" t="s">
        <v>292</v>
      </c>
      <c r="E135" s="93"/>
      <c r="F135" s="108"/>
      <c r="G135" s="90" t="s">
        <v>363</v>
      </c>
      <c r="H135" s="90"/>
      <c r="I135" s="95"/>
      <c r="J135" s="108"/>
      <c r="K135" s="90" t="s">
        <v>363</v>
      </c>
      <c r="L135" s="90"/>
    </row>
    <row r="136" spans="1:12" ht="24.75" customHeight="1">
      <c r="A136" s="91" t="s">
        <v>364</v>
      </c>
      <c r="B136" s="4"/>
      <c r="C136" s="5"/>
      <c r="I136" s="4"/>
      <c r="J136" s="4"/>
      <c r="K136" s="4"/>
      <c r="L136" s="4"/>
    </row>
    <row r="137" spans="1:12" ht="24.75" customHeight="1">
      <c r="A137" s="3" t="s">
        <v>365</v>
      </c>
      <c r="B137" s="4"/>
      <c r="D137" s="144" t="s">
        <v>306</v>
      </c>
      <c r="E137" s="144"/>
      <c r="F137" s="4">
        <v>404679115.72</v>
      </c>
      <c r="G137" s="4"/>
      <c r="H137" s="4">
        <v>248993834.31</v>
      </c>
      <c r="I137" s="4"/>
      <c r="J137" s="4">
        <v>404679115.72</v>
      </c>
      <c r="K137" s="4"/>
      <c r="L137" s="4">
        <v>247672208.42</v>
      </c>
    </row>
    <row r="138" spans="1:12" ht="24.75" customHeight="1">
      <c r="A138" s="3" t="s">
        <v>366</v>
      </c>
      <c r="B138" s="4"/>
      <c r="C138" s="154"/>
      <c r="D138" s="144"/>
      <c r="E138" s="144"/>
      <c r="F138" s="4">
        <v>3491277.29</v>
      </c>
      <c r="G138" s="4"/>
      <c r="H138" s="4">
        <v>4945713.72</v>
      </c>
      <c r="I138" s="4"/>
      <c r="J138" s="4">
        <v>3485672.39</v>
      </c>
      <c r="K138" s="4"/>
      <c r="L138" s="4">
        <v>4925597.72</v>
      </c>
    </row>
    <row r="139" spans="1:12" ht="24.75" customHeight="1">
      <c r="A139" s="3" t="s">
        <v>367</v>
      </c>
      <c r="B139" s="4"/>
      <c r="F139" s="4"/>
      <c r="G139" s="4"/>
      <c r="H139" s="4"/>
      <c r="I139" s="4"/>
      <c r="J139" s="4"/>
      <c r="K139" s="4"/>
      <c r="L139" s="4"/>
    </row>
    <row r="140" spans="1:12" ht="24.75" customHeight="1">
      <c r="A140" s="3" t="s">
        <v>368</v>
      </c>
      <c r="B140" s="4"/>
      <c r="D140" s="144" t="s">
        <v>303</v>
      </c>
      <c r="E140" s="144"/>
      <c r="F140" s="4">
        <v>0</v>
      </c>
      <c r="G140" s="4"/>
      <c r="H140" s="4">
        <v>0</v>
      </c>
      <c r="I140" s="4"/>
      <c r="J140" s="4">
        <v>-1139479.72</v>
      </c>
      <c r="K140" s="4"/>
      <c r="L140" s="4">
        <v>507981.14</v>
      </c>
    </row>
    <row r="141" spans="1:12" ht="24.75" customHeight="1">
      <c r="A141" s="4"/>
      <c r="B141" s="91" t="s">
        <v>369</v>
      </c>
      <c r="F141" s="147">
        <f>SUM(F137:F140)</f>
        <v>408170393.01000005</v>
      </c>
      <c r="G141" s="4"/>
      <c r="H141" s="147">
        <f>SUM(H137:H140)</f>
        <v>253939548.03</v>
      </c>
      <c r="I141" s="4"/>
      <c r="J141" s="147">
        <f>SUM(J137:J140)</f>
        <v>407025308.39</v>
      </c>
      <c r="K141" s="4"/>
      <c r="L141" s="147">
        <f>SUM(L137:L140)</f>
        <v>253105787.27999997</v>
      </c>
    </row>
    <row r="142" spans="1:12" ht="24.75" customHeight="1">
      <c r="A142" s="91" t="s">
        <v>370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24.75" customHeight="1">
      <c r="A143" s="3" t="s">
        <v>371</v>
      </c>
      <c r="C143" s="154"/>
      <c r="D143" s="144" t="s">
        <v>306</v>
      </c>
      <c r="E143" s="144"/>
      <c r="F143" s="4">
        <v>309696664.32</v>
      </c>
      <c r="G143" s="4"/>
      <c r="H143" s="4">
        <v>227320411.85</v>
      </c>
      <c r="I143" s="4"/>
      <c r="J143" s="4">
        <v>311025857.2</v>
      </c>
      <c r="K143" s="4"/>
      <c r="L143" s="4">
        <v>227113259.42</v>
      </c>
    </row>
    <row r="144" spans="1:12" ht="24.75" customHeight="1">
      <c r="A144" s="3" t="s">
        <v>372</v>
      </c>
      <c r="C144" s="4"/>
      <c r="D144" s="4"/>
      <c r="E144" s="4"/>
      <c r="F144" s="4">
        <v>28154727.08</v>
      </c>
      <c r="G144" s="4"/>
      <c r="H144" s="4">
        <v>25750351.03</v>
      </c>
      <c r="I144" s="4"/>
      <c r="J144" s="4">
        <v>27907450.13</v>
      </c>
      <c r="K144" s="4"/>
      <c r="L144" s="4">
        <v>25541451.03</v>
      </c>
    </row>
    <row r="145" spans="2:12" ht="24.75" customHeight="1">
      <c r="B145" s="91" t="s">
        <v>373</v>
      </c>
      <c r="D145" s="3"/>
      <c r="E145" s="3"/>
      <c r="F145" s="147">
        <f>SUM(F143:F144)</f>
        <v>337851391.4</v>
      </c>
      <c r="G145" s="4"/>
      <c r="H145" s="147">
        <f>SUM(H143:H144)</f>
        <v>253070762.88</v>
      </c>
      <c r="I145" s="4"/>
      <c r="J145" s="147">
        <f>SUM(J143:J144)</f>
        <v>338933307.33</v>
      </c>
      <c r="K145" s="4"/>
      <c r="L145" s="147">
        <f>SUM(L143:L144)</f>
        <v>252654710.45</v>
      </c>
    </row>
    <row r="146" spans="1:12" ht="24.75" customHeight="1">
      <c r="A146" s="3" t="s">
        <v>374</v>
      </c>
      <c r="B146" s="4"/>
      <c r="C146" s="4"/>
      <c r="D146" s="4"/>
      <c r="E146" s="4"/>
      <c r="F146" s="4">
        <f>+F141-F145</f>
        <v>70319001.61000007</v>
      </c>
      <c r="G146" s="4"/>
      <c r="H146" s="4">
        <f>+H141-H145</f>
        <v>868785.150000006</v>
      </c>
      <c r="I146" s="4"/>
      <c r="J146" s="4">
        <f>+J141-J145</f>
        <v>68092001.06</v>
      </c>
      <c r="K146" s="4"/>
      <c r="L146" s="4">
        <f>+L141-L145</f>
        <v>451076.8299999833</v>
      </c>
    </row>
    <row r="147" spans="1:12" ht="24.75" customHeight="1">
      <c r="A147" s="3" t="s">
        <v>375</v>
      </c>
      <c r="B147" s="4"/>
      <c r="C147" s="4"/>
      <c r="D147" s="4"/>
      <c r="E147" s="4"/>
      <c r="F147" s="13">
        <v>-4364448.67</v>
      </c>
      <c r="G147" s="4"/>
      <c r="H147" s="13">
        <v>-4127670.65</v>
      </c>
      <c r="I147" s="4"/>
      <c r="J147" s="13">
        <v>-4364448.67</v>
      </c>
      <c r="K147" s="4"/>
      <c r="L147" s="13">
        <v>-3927668.53</v>
      </c>
    </row>
    <row r="148" spans="1:12" ht="24.75" customHeight="1">
      <c r="A148" s="3" t="s">
        <v>376</v>
      </c>
      <c r="B148" s="4"/>
      <c r="C148" s="4"/>
      <c r="D148" s="4"/>
      <c r="E148" s="4"/>
      <c r="F148" s="10">
        <v>-11871218.6</v>
      </c>
      <c r="G148" s="13"/>
      <c r="H148" s="10">
        <v>-217706.2</v>
      </c>
      <c r="I148" s="13"/>
      <c r="J148" s="10">
        <v>-11253153.52</v>
      </c>
      <c r="K148" s="4"/>
      <c r="L148" s="10">
        <v>0</v>
      </c>
    </row>
    <row r="149" spans="1:12" ht="24.75" customHeight="1">
      <c r="A149" s="3" t="s">
        <v>383</v>
      </c>
      <c r="B149" s="4"/>
      <c r="C149" s="4"/>
      <c r="D149" s="4"/>
      <c r="E149" s="4"/>
      <c r="F149" s="13">
        <f>SUM(F146:F148)</f>
        <v>54083334.34000007</v>
      </c>
      <c r="G149" s="4"/>
      <c r="H149" s="13">
        <f>SUM(H146:H148)</f>
        <v>-3476591.699999994</v>
      </c>
      <c r="I149" s="4"/>
      <c r="J149" s="13">
        <f>SUM(J146:J148)</f>
        <v>52474398.870000005</v>
      </c>
      <c r="K149" s="4"/>
      <c r="L149" s="13">
        <f>SUM(L146:L148)</f>
        <v>-3476591.7000000165</v>
      </c>
    </row>
    <row r="150" spans="1:12" ht="24.75" customHeight="1">
      <c r="A150" s="3" t="s">
        <v>378</v>
      </c>
      <c r="B150" s="4"/>
      <c r="C150" s="4"/>
      <c r="D150" s="4"/>
      <c r="E150" s="4"/>
      <c r="F150" s="13">
        <v>10.31</v>
      </c>
      <c r="G150" s="4"/>
      <c r="H150" s="13">
        <v>0</v>
      </c>
      <c r="I150" s="4"/>
      <c r="J150" s="13">
        <v>0</v>
      </c>
      <c r="K150" s="4"/>
      <c r="L150" s="13">
        <v>0</v>
      </c>
    </row>
    <row r="151" spans="1:12" ht="24.75" customHeight="1" thickBot="1">
      <c r="A151" s="3" t="s">
        <v>384</v>
      </c>
      <c r="B151" s="4"/>
      <c r="C151" s="4"/>
      <c r="D151" s="4"/>
      <c r="E151" s="4"/>
      <c r="F151" s="11">
        <f>SUM(F149:F150)</f>
        <v>54083344.65000007</v>
      </c>
      <c r="G151" s="4"/>
      <c r="H151" s="11">
        <f>SUM(H149:H150)</f>
        <v>-3476591.699999994</v>
      </c>
      <c r="I151" s="4"/>
      <c r="J151" s="11">
        <f>SUM(J149:J150)</f>
        <v>52474398.870000005</v>
      </c>
      <c r="K151" s="4"/>
      <c r="L151" s="11">
        <f>SUM(L149:L150)</f>
        <v>-3476591.7000000165</v>
      </c>
    </row>
    <row r="152" spans="1:12" ht="24.75" customHeight="1" thickTop="1">
      <c r="A152" s="3" t="s">
        <v>380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24.75" customHeight="1">
      <c r="A153" s="3"/>
      <c r="B153" s="3" t="s">
        <v>384</v>
      </c>
      <c r="C153" s="4"/>
      <c r="D153" s="144" t="s">
        <v>381</v>
      </c>
      <c r="E153" s="144"/>
      <c r="F153" s="5">
        <f>+F151/F82+0.07</f>
        <v>0.40802090406250047</v>
      </c>
      <c r="G153" s="4"/>
      <c r="H153" s="5">
        <f>+H151/120000000</f>
        <v>-0.02897159749999995</v>
      </c>
      <c r="I153" s="4"/>
      <c r="J153" s="5">
        <f>+J151/J82+0.06</f>
        <v>0.38796499293750003</v>
      </c>
      <c r="K153" s="4"/>
      <c r="L153" s="5">
        <f>+L151/120000000</f>
        <v>-0.028971597500000137</v>
      </c>
    </row>
    <row r="154" spans="1:12" ht="24.75" customHeight="1">
      <c r="A154" s="4"/>
      <c r="B154" s="4"/>
      <c r="C154" s="4"/>
      <c r="D154" s="4"/>
      <c r="E154" s="4"/>
      <c r="F154" s="4"/>
      <c r="G154" s="4"/>
      <c r="H154" s="4"/>
      <c r="I154" s="4"/>
      <c r="J154" s="13"/>
      <c r="K154" s="4"/>
      <c r="L154" s="13"/>
    </row>
    <row r="155" spans="1:12" ht="24.75" customHeight="1">
      <c r="A155" s="3" t="s">
        <v>315</v>
      </c>
      <c r="B155" s="4"/>
      <c r="C155" s="4"/>
      <c r="D155" s="4"/>
      <c r="E155" s="4"/>
      <c r="F155" s="4"/>
      <c r="G155" s="4"/>
      <c r="H155" s="4"/>
      <c r="I155" s="4"/>
      <c r="J155" s="13"/>
      <c r="K155" s="4"/>
      <c r="L155" s="117"/>
    </row>
    <row r="156" spans="2:12" ht="24.75" customHeight="1">
      <c r="B156" s="4"/>
      <c r="C156" s="4"/>
      <c r="D156" s="4"/>
      <c r="E156" s="4"/>
      <c r="F156" s="4"/>
      <c r="G156" s="4"/>
      <c r="H156" s="4"/>
      <c r="I156" s="4"/>
      <c r="J156" s="13"/>
      <c r="K156" s="4"/>
      <c r="L156" s="117"/>
    </row>
    <row r="157" spans="2:12" ht="24.75" customHeight="1">
      <c r="B157" s="4"/>
      <c r="C157" s="4"/>
      <c r="D157" s="4"/>
      <c r="E157" s="4"/>
      <c r="F157" s="4"/>
      <c r="G157" s="4"/>
      <c r="H157" s="4"/>
      <c r="I157" s="4"/>
      <c r="J157" s="13"/>
      <c r="K157" s="4"/>
      <c r="L157" s="117"/>
    </row>
    <row r="158" spans="2:12" ht="24.75" customHeight="1">
      <c r="B158" s="4" t="s">
        <v>316</v>
      </c>
      <c r="C158" s="4"/>
      <c r="D158" s="4"/>
      <c r="E158" s="4"/>
      <c r="I158" s="4"/>
      <c r="J158" s="4"/>
      <c r="K158" s="4"/>
      <c r="L158" s="4"/>
    </row>
    <row r="159" spans="2:11" s="1" customFormat="1" ht="24.75" customHeight="1">
      <c r="B159" s="118" t="s">
        <v>317</v>
      </c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1:12" ht="24.75" customHeight="1">
      <c r="A160" s="3"/>
      <c r="B160" s="4"/>
      <c r="C160" s="4"/>
      <c r="D160" s="4"/>
      <c r="E160" s="4"/>
      <c r="F160" s="4"/>
      <c r="G160" s="4"/>
      <c r="H160" s="4"/>
      <c r="I160" s="4"/>
      <c r="J160" s="13"/>
      <c r="K160" s="4"/>
      <c r="L160" s="117"/>
    </row>
    <row r="161" spans="1:12" ht="24" customHeight="1">
      <c r="A161" s="139" t="s">
        <v>6</v>
      </c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</row>
    <row r="162" spans="1:12" ht="24" customHeight="1">
      <c r="A162" s="140" t="s">
        <v>385</v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</row>
    <row r="163" spans="1:12" ht="24" customHeight="1">
      <c r="A163" s="139" t="s">
        <v>382</v>
      </c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</row>
    <row r="164" spans="1:12" ht="24" customHeight="1">
      <c r="A164" s="139" t="s">
        <v>362</v>
      </c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</row>
    <row r="165" spans="1:12" ht="6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55"/>
      <c r="L165" s="155"/>
    </row>
    <row r="166" spans="1:12" ht="24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55"/>
      <c r="L166" s="156" t="s">
        <v>386</v>
      </c>
    </row>
    <row r="167" spans="1:12" ht="21.75" customHeight="1">
      <c r="A167" s="12"/>
      <c r="B167" s="12"/>
      <c r="C167" s="12"/>
      <c r="D167" s="12"/>
      <c r="E167" s="12"/>
      <c r="F167" s="157" t="s">
        <v>4</v>
      </c>
      <c r="G167" s="157"/>
      <c r="H167" s="157"/>
      <c r="I167" s="157"/>
      <c r="J167" s="157"/>
      <c r="K167" s="157"/>
      <c r="L167" s="157"/>
    </row>
    <row r="168" spans="1:12" ht="24" customHeight="1">
      <c r="A168" s="12"/>
      <c r="B168" s="12"/>
      <c r="C168" s="12"/>
      <c r="D168" s="12"/>
      <c r="E168" s="12"/>
      <c r="F168" s="145" t="s">
        <v>387</v>
      </c>
      <c r="G168" s="12"/>
      <c r="H168" s="2" t="s">
        <v>388</v>
      </c>
      <c r="I168" s="2"/>
      <c r="J168" s="2" t="s">
        <v>342</v>
      </c>
      <c r="K168" s="155"/>
      <c r="L168" s="158" t="s">
        <v>1</v>
      </c>
    </row>
    <row r="169" spans="1:12" ht="24" customHeight="1">
      <c r="A169" s="12"/>
      <c r="B169" s="12"/>
      <c r="C169" s="12"/>
      <c r="D169" s="2" t="s">
        <v>292</v>
      </c>
      <c r="E169" s="2"/>
      <c r="F169" s="159" t="s">
        <v>389</v>
      </c>
      <c r="G169" s="160"/>
      <c r="H169" s="161" t="s">
        <v>390</v>
      </c>
      <c r="I169" s="161"/>
      <c r="J169" s="161" t="s">
        <v>391</v>
      </c>
      <c r="K169" s="162"/>
      <c r="L169" s="163"/>
    </row>
    <row r="170" spans="1:12" ht="24" customHeight="1">
      <c r="A170" s="12" t="s">
        <v>392</v>
      </c>
      <c r="B170" s="12"/>
      <c r="C170" s="12"/>
      <c r="D170" s="12"/>
      <c r="E170" s="12"/>
      <c r="F170" s="12">
        <v>120000000</v>
      </c>
      <c r="G170" s="12"/>
      <c r="H170" s="12">
        <v>-1529277</v>
      </c>
      <c r="I170" s="164"/>
      <c r="J170" s="12">
        <v>0</v>
      </c>
      <c r="K170" s="165"/>
      <c r="L170" s="155">
        <f>+F170+H170+J170</f>
        <v>118470723</v>
      </c>
    </row>
    <row r="171" spans="1:12" ht="24" customHeight="1">
      <c r="A171" s="12" t="s">
        <v>393</v>
      </c>
      <c r="B171" s="12"/>
      <c r="C171" s="12"/>
      <c r="D171" s="12"/>
      <c r="E171" s="12"/>
      <c r="F171" s="160">
        <v>0</v>
      </c>
      <c r="G171" s="12"/>
      <c r="H171" s="160">
        <f>+H151</f>
        <v>-3476591.699999994</v>
      </c>
      <c r="I171" s="164"/>
      <c r="J171" s="160">
        <v>0</v>
      </c>
      <c r="K171" s="165"/>
      <c r="L171" s="162">
        <f>+F171+H171+J171</f>
        <v>-3476591.699999994</v>
      </c>
    </row>
    <row r="172" spans="1:12" ht="24" customHeight="1">
      <c r="A172" s="12" t="s">
        <v>394</v>
      </c>
      <c r="B172" s="12"/>
      <c r="C172" s="12"/>
      <c r="D172" s="12"/>
      <c r="E172" s="12"/>
      <c r="F172" s="164">
        <f>SUM(F170:F171)</f>
        <v>120000000</v>
      </c>
      <c r="G172" s="164"/>
      <c r="H172" s="164">
        <f>SUM(H170:H171)</f>
        <v>-5005868.699999994</v>
      </c>
      <c r="I172" s="164"/>
      <c r="J172" s="164">
        <f>SUM(J170:J171)</f>
        <v>0</v>
      </c>
      <c r="K172" s="165"/>
      <c r="L172" s="165">
        <f>SUM(L170:L171)</f>
        <v>114994131.30000001</v>
      </c>
    </row>
    <row r="173" spans="1:12" ht="24" customHeight="1">
      <c r="A173" s="12" t="s">
        <v>395</v>
      </c>
      <c r="B173" s="12"/>
      <c r="C173" s="12"/>
      <c r="D173" s="12"/>
      <c r="E173" s="12"/>
      <c r="F173" s="164">
        <v>0</v>
      </c>
      <c r="G173" s="164"/>
      <c r="H173" s="164">
        <v>0</v>
      </c>
      <c r="I173" s="164"/>
      <c r="J173" s="164">
        <v>104.84</v>
      </c>
      <c r="K173" s="165"/>
      <c r="L173" s="165">
        <f>+F173+H173+J173</f>
        <v>104.84</v>
      </c>
    </row>
    <row r="174" spans="1:12" ht="24" customHeight="1">
      <c r="A174" s="12" t="s">
        <v>396</v>
      </c>
      <c r="B174" s="12"/>
      <c r="C174" s="12"/>
      <c r="D174" s="12"/>
      <c r="E174" s="12"/>
      <c r="F174" s="160">
        <v>0</v>
      </c>
      <c r="G174" s="164"/>
      <c r="H174" s="160">
        <v>38932274.2</v>
      </c>
      <c r="I174" s="164"/>
      <c r="J174" s="160">
        <v>0</v>
      </c>
      <c r="K174" s="165"/>
      <c r="L174" s="162">
        <f>+F174+H174+J174</f>
        <v>38932274.2</v>
      </c>
    </row>
    <row r="175" spans="1:12" ht="24" customHeight="1">
      <c r="A175" s="12" t="s">
        <v>397</v>
      </c>
      <c r="B175" s="12"/>
      <c r="C175" s="12"/>
      <c r="D175" s="12"/>
      <c r="E175" s="12"/>
      <c r="F175" s="164">
        <f>SUM(F172:F174)</f>
        <v>120000000</v>
      </c>
      <c r="G175" s="164"/>
      <c r="H175" s="164">
        <f>SUM(H172:H174)</f>
        <v>33926405.50000001</v>
      </c>
      <c r="I175" s="164"/>
      <c r="J175" s="164">
        <f>SUM(J172:J174)</f>
        <v>104.84</v>
      </c>
      <c r="K175" s="165"/>
      <c r="L175" s="165">
        <f>SUM(L172:L174)</f>
        <v>153926510.34000003</v>
      </c>
    </row>
    <row r="176" spans="1:12" ht="24" customHeight="1">
      <c r="A176" s="12" t="s">
        <v>398</v>
      </c>
      <c r="B176" s="12"/>
      <c r="C176" s="12"/>
      <c r="D176" s="166">
        <v>13</v>
      </c>
      <c r="E176" s="166"/>
      <c r="F176" s="164">
        <v>40000000</v>
      </c>
      <c r="G176" s="164"/>
      <c r="H176" s="164">
        <v>0</v>
      </c>
      <c r="I176" s="164"/>
      <c r="J176" s="164">
        <v>0</v>
      </c>
      <c r="K176" s="165"/>
      <c r="L176" s="165">
        <f>+F176+H176+J176</f>
        <v>40000000</v>
      </c>
    </row>
    <row r="177" spans="1:12" ht="24" customHeight="1">
      <c r="A177" s="12" t="s">
        <v>399</v>
      </c>
      <c r="B177" s="12"/>
      <c r="C177" s="12"/>
      <c r="D177" s="12"/>
      <c r="E177" s="12"/>
      <c r="F177" s="164">
        <v>0</v>
      </c>
      <c r="G177" s="164"/>
      <c r="H177" s="164">
        <f>+F151</f>
        <v>54083344.65000007</v>
      </c>
      <c r="I177" s="164"/>
      <c r="J177" s="164">
        <v>-10.31</v>
      </c>
      <c r="K177" s="165"/>
      <c r="L177" s="165">
        <f>+F177+H177+J177</f>
        <v>54083334.34000007</v>
      </c>
    </row>
    <row r="178" spans="1:12" ht="24" customHeight="1" thickBot="1">
      <c r="A178" s="12" t="s">
        <v>400</v>
      </c>
      <c r="B178" s="12"/>
      <c r="C178" s="12"/>
      <c r="D178" s="12"/>
      <c r="E178" s="12"/>
      <c r="F178" s="15">
        <f>SUM(F175:F177)</f>
        <v>160000000</v>
      </c>
      <c r="G178" s="164"/>
      <c r="H178" s="15">
        <f>SUM(H175:H177)</f>
        <v>88009750.15000008</v>
      </c>
      <c r="I178" s="164"/>
      <c r="J178" s="15">
        <f>SUM(J175:J177)</f>
        <v>94.53</v>
      </c>
      <c r="K178" s="165"/>
      <c r="L178" s="167">
        <f>SUM(L175:L177)</f>
        <v>248009844.6800001</v>
      </c>
    </row>
    <row r="179" spans="1:12" ht="7.5" customHeight="1" thickTop="1">
      <c r="A179" s="12"/>
      <c r="B179" s="12"/>
      <c r="C179" s="12"/>
      <c r="D179" s="12"/>
      <c r="E179" s="12"/>
      <c r="F179" s="164"/>
      <c r="G179" s="12"/>
      <c r="H179" s="164"/>
      <c r="I179" s="12"/>
      <c r="J179" s="164"/>
      <c r="K179" s="155"/>
      <c r="L179" s="165"/>
    </row>
    <row r="180" spans="1:12" ht="24" customHeight="1">
      <c r="A180" s="12"/>
      <c r="B180" s="12"/>
      <c r="C180" s="12"/>
      <c r="D180" s="12"/>
      <c r="E180" s="12"/>
      <c r="F180" s="12"/>
      <c r="G180" s="12"/>
      <c r="H180" s="157" t="s">
        <v>3</v>
      </c>
      <c r="I180" s="157"/>
      <c r="J180" s="157"/>
      <c r="K180" s="157"/>
      <c r="L180" s="157"/>
    </row>
    <row r="181" spans="1:12" ht="24" customHeight="1">
      <c r="A181" s="12"/>
      <c r="B181" s="12"/>
      <c r="C181" s="12"/>
      <c r="D181" s="2" t="s">
        <v>292</v>
      </c>
      <c r="E181" s="2"/>
      <c r="F181" s="12"/>
      <c r="G181" s="12"/>
      <c r="H181" s="145" t="s">
        <v>387</v>
      </c>
      <c r="I181" s="12"/>
      <c r="J181" s="2" t="s">
        <v>388</v>
      </c>
      <c r="K181" s="155"/>
      <c r="L181" s="158" t="s">
        <v>1</v>
      </c>
    </row>
    <row r="182" spans="1:12" ht="24" customHeight="1">
      <c r="A182" s="12"/>
      <c r="B182" s="12"/>
      <c r="C182" s="12"/>
      <c r="D182" s="12"/>
      <c r="E182" s="12"/>
      <c r="F182" s="12"/>
      <c r="G182" s="12"/>
      <c r="H182" s="159" t="s">
        <v>389</v>
      </c>
      <c r="I182" s="160"/>
      <c r="J182" s="161" t="s">
        <v>390</v>
      </c>
      <c r="K182" s="162"/>
      <c r="L182" s="163"/>
    </row>
    <row r="183" spans="1:12" ht="24" customHeight="1">
      <c r="A183" s="12" t="s">
        <v>392</v>
      </c>
      <c r="B183" s="12"/>
      <c r="C183" s="12"/>
      <c r="D183" s="12"/>
      <c r="E183" s="12"/>
      <c r="F183" s="12"/>
      <c r="G183" s="12"/>
      <c r="H183" s="164">
        <v>120000000</v>
      </c>
      <c r="I183" s="164"/>
      <c r="J183" s="164">
        <v>-1529277</v>
      </c>
      <c r="K183" s="165"/>
      <c r="L183" s="168">
        <f>+H183+J183</f>
        <v>118470723</v>
      </c>
    </row>
    <row r="184" spans="1:12" ht="24" customHeight="1">
      <c r="A184" s="12" t="s">
        <v>393</v>
      </c>
      <c r="B184" s="12"/>
      <c r="C184" s="12"/>
      <c r="D184" s="12"/>
      <c r="E184" s="12"/>
      <c r="F184" s="12"/>
      <c r="G184" s="12"/>
      <c r="H184" s="160">
        <v>0</v>
      </c>
      <c r="I184" s="164"/>
      <c r="J184" s="160">
        <f>+L151</f>
        <v>-3476591.7000000165</v>
      </c>
      <c r="K184" s="165"/>
      <c r="L184" s="162">
        <f>+H184+J184</f>
        <v>-3476591.7000000165</v>
      </c>
    </row>
    <row r="185" spans="1:12" ht="24" customHeight="1">
      <c r="A185" s="12" t="s">
        <v>394</v>
      </c>
      <c r="B185" s="12"/>
      <c r="C185" s="12"/>
      <c r="D185" s="12"/>
      <c r="E185" s="12"/>
      <c r="F185" s="12"/>
      <c r="G185" s="12"/>
      <c r="H185" s="164">
        <f>SUM(H183:H184)</f>
        <v>120000000</v>
      </c>
      <c r="I185" s="164"/>
      <c r="J185" s="164">
        <f>SUM(J183:J184)</f>
        <v>-5005868.700000016</v>
      </c>
      <c r="K185" s="165"/>
      <c r="L185" s="168">
        <f>SUM(L183:L184)</f>
        <v>114994131.29999998</v>
      </c>
    </row>
    <row r="186" spans="1:12" ht="24" customHeight="1">
      <c r="A186" s="12" t="s">
        <v>396</v>
      </c>
      <c r="B186" s="12"/>
      <c r="C186" s="12"/>
      <c r="D186" s="12"/>
      <c r="E186" s="12"/>
      <c r="F186" s="12"/>
      <c r="G186" s="12"/>
      <c r="H186" s="164">
        <v>0</v>
      </c>
      <c r="I186" s="164"/>
      <c r="J186" s="164">
        <v>38883881.97</v>
      </c>
      <c r="K186" s="165"/>
      <c r="L186" s="163">
        <f>+H186+J186</f>
        <v>38883881.97</v>
      </c>
    </row>
    <row r="187" spans="1:12" ht="24" customHeight="1">
      <c r="A187" s="12" t="s">
        <v>397</v>
      </c>
      <c r="B187" s="12"/>
      <c r="C187" s="12"/>
      <c r="D187" s="12"/>
      <c r="E187" s="12"/>
      <c r="F187" s="12"/>
      <c r="G187" s="12"/>
      <c r="H187" s="169">
        <f>SUM(H185:H186)</f>
        <v>120000000</v>
      </c>
      <c r="I187" s="164"/>
      <c r="J187" s="169">
        <f>SUM(J185:J186)</f>
        <v>33878013.26999998</v>
      </c>
      <c r="K187" s="165"/>
      <c r="L187" s="170">
        <f>SUM(L185:L186)</f>
        <v>153878013.26999998</v>
      </c>
    </row>
    <row r="188" spans="1:12" ht="24" customHeight="1">
      <c r="A188" s="12" t="s">
        <v>398</v>
      </c>
      <c r="B188" s="12"/>
      <c r="C188" s="12"/>
      <c r="D188" s="166">
        <v>13</v>
      </c>
      <c r="E188" s="166"/>
      <c r="F188" s="12"/>
      <c r="G188" s="12"/>
      <c r="H188" s="164">
        <v>40000000</v>
      </c>
      <c r="I188" s="164"/>
      <c r="J188" s="164">
        <v>0</v>
      </c>
      <c r="K188" s="165"/>
      <c r="L188" s="168">
        <f>+H188+J188</f>
        <v>40000000</v>
      </c>
    </row>
    <row r="189" spans="1:12" ht="24" customHeight="1">
      <c r="A189" s="12" t="s">
        <v>396</v>
      </c>
      <c r="B189" s="12"/>
      <c r="C189" s="12"/>
      <c r="D189" s="12"/>
      <c r="E189" s="12"/>
      <c r="F189" s="164"/>
      <c r="G189" s="164"/>
      <c r="H189" s="164">
        <f>+F166</f>
        <v>0</v>
      </c>
      <c r="I189" s="164"/>
      <c r="J189" s="164">
        <f>+J151</f>
        <v>52474398.870000005</v>
      </c>
      <c r="K189" s="165"/>
      <c r="L189" s="165">
        <f>+F189+H189+J189</f>
        <v>52474398.870000005</v>
      </c>
    </row>
    <row r="190" spans="1:12" ht="24" customHeight="1" thickBot="1">
      <c r="A190" s="12" t="s">
        <v>400</v>
      </c>
      <c r="B190" s="12"/>
      <c r="C190" s="12"/>
      <c r="D190" s="12"/>
      <c r="E190" s="12"/>
      <c r="F190" s="164"/>
      <c r="G190" s="164"/>
      <c r="H190" s="15">
        <f>SUM(H187:H189)</f>
        <v>160000000</v>
      </c>
      <c r="I190" s="164"/>
      <c r="J190" s="15">
        <f>SUM(J187:J189)</f>
        <v>86352412.13999999</v>
      </c>
      <c r="K190" s="165"/>
      <c r="L190" s="167">
        <f>SUM(L187:L189)</f>
        <v>246352412.14</v>
      </c>
    </row>
    <row r="191" spans="1:12" ht="3.75" customHeight="1" thickTop="1">
      <c r="A191" s="12"/>
      <c r="B191" s="12"/>
      <c r="C191" s="12"/>
      <c r="D191" s="12"/>
      <c r="E191" s="12"/>
      <c r="F191" s="12"/>
      <c r="G191" s="12"/>
      <c r="H191" s="164"/>
      <c r="I191" s="164"/>
      <c r="J191" s="171"/>
      <c r="K191" s="165"/>
      <c r="L191" s="168"/>
    </row>
    <row r="192" spans="1:12" ht="24" customHeight="1">
      <c r="A192" s="3" t="s">
        <v>315</v>
      </c>
      <c r="B192" s="12"/>
      <c r="C192" s="12"/>
      <c r="D192" s="12"/>
      <c r="E192" s="12"/>
      <c r="F192" s="12"/>
      <c r="G192" s="12"/>
      <c r="H192" s="164"/>
      <c r="I192" s="164"/>
      <c r="J192" s="171"/>
      <c r="K192" s="165"/>
      <c r="L192" s="168"/>
    </row>
    <row r="193" spans="1:12" ht="24" customHeight="1">
      <c r="A193" s="3"/>
      <c r="B193" s="12"/>
      <c r="C193" s="12"/>
      <c r="D193" s="12"/>
      <c r="E193" s="12"/>
      <c r="F193" s="12"/>
      <c r="G193" s="12"/>
      <c r="H193" s="164"/>
      <c r="I193" s="164"/>
      <c r="J193" s="171"/>
      <c r="K193" s="165"/>
      <c r="L193" s="168"/>
    </row>
    <row r="194" spans="2:12" ht="24.75" customHeight="1">
      <c r="B194" s="4" t="s">
        <v>316</v>
      </c>
      <c r="C194" s="4"/>
      <c r="D194" s="4"/>
      <c r="E194" s="4"/>
      <c r="I194" s="4"/>
      <c r="J194" s="4"/>
      <c r="K194" s="4"/>
      <c r="L194" s="4"/>
    </row>
    <row r="195" spans="2:11" s="1" customFormat="1" ht="24.75" customHeight="1">
      <c r="B195" s="118" t="s">
        <v>317</v>
      </c>
      <c r="C195" s="119"/>
      <c r="D195" s="119"/>
      <c r="E195" s="119"/>
      <c r="F195" s="119"/>
      <c r="G195" s="119"/>
      <c r="H195" s="119"/>
      <c r="I195" s="119"/>
      <c r="J195" s="119"/>
      <c r="K195" s="119"/>
    </row>
    <row r="196" spans="1:12" ht="24" customHeight="1">
      <c r="A196" s="139" t="s">
        <v>6</v>
      </c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</row>
    <row r="197" spans="1:12" ht="24" customHeight="1">
      <c r="A197" s="140" t="s">
        <v>401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</row>
    <row r="198" spans="1:12" ht="24" customHeight="1">
      <c r="A198" s="139" t="s">
        <v>382</v>
      </c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</row>
    <row r="199" spans="1:12" ht="24" customHeight="1">
      <c r="A199" s="139" t="s">
        <v>362</v>
      </c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</row>
    <row r="200" spans="1:12" ht="24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24" customHeight="1">
      <c r="A201" s="4"/>
      <c r="B201" s="4"/>
      <c r="D201" s="4"/>
      <c r="E201" s="4"/>
      <c r="F201" s="124" t="s">
        <v>4</v>
      </c>
      <c r="G201" s="124"/>
      <c r="H201" s="124"/>
      <c r="I201" s="95"/>
      <c r="J201" s="124" t="s">
        <v>3</v>
      </c>
      <c r="K201" s="124"/>
      <c r="L201" s="124"/>
    </row>
    <row r="202" spans="1:12" ht="24" customHeight="1">
      <c r="A202" s="3"/>
      <c r="B202" s="4"/>
      <c r="C202" s="4"/>
      <c r="D202" s="4"/>
      <c r="E202" s="4"/>
      <c r="F202" s="108"/>
      <c r="G202" s="90" t="s">
        <v>363</v>
      </c>
      <c r="H202" s="90"/>
      <c r="I202" s="95"/>
      <c r="J202" s="108"/>
      <c r="K202" s="90" t="s">
        <v>363</v>
      </c>
      <c r="L202" s="90"/>
    </row>
    <row r="203" spans="1:12" ht="24" customHeight="1">
      <c r="A203" s="91" t="s">
        <v>402</v>
      </c>
      <c r="B203" s="4"/>
      <c r="C203" s="4"/>
      <c r="D203" s="4"/>
      <c r="E203" s="4"/>
      <c r="F203" s="4"/>
      <c r="G203" s="5"/>
      <c r="I203" s="4"/>
      <c r="J203" s="4"/>
      <c r="K203" s="4"/>
      <c r="L203" s="4"/>
    </row>
    <row r="204" spans="1:12" ht="24" customHeight="1">
      <c r="A204" s="3" t="s">
        <v>403</v>
      </c>
      <c r="B204" s="4"/>
      <c r="C204" s="4"/>
      <c r="D204" s="4"/>
      <c r="E204" s="4"/>
      <c r="F204" s="4">
        <f>+F151</f>
        <v>54083344.65000007</v>
      </c>
      <c r="G204" s="4"/>
      <c r="H204" s="4">
        <f>+H151</f>
        <v>-3476591.699999994</v>
      </c>
      <c r="I204" s="4">
        <f>+I84</f>
        <v>0</v>
      </c>
      <c r="J204" s="4">
        <f>+J151</f>
        <v>52474398.870000005</v>
      </c>
      <c r="K204" s="4"/>
      <c r="L204" s="4">
        <f>+L151</f>
        <v>-3476591.7000000165</v>
      </c>
    </row>
    <row r="205" spans="1:12" ht="24" customHeight="1">
      <c r="A205" s="3" t="s">
        <v>404</v>
      </c>
      <c r="B205" s="4"/>
      <c r="C205" s="4"/>
      <c r="D205" s="4"/>
      <c r="E205" s="4"/>
      <c r="F205" s="4">
        <v>-10.31</v>
      </c>
      <c r="G205" s="4"/>
      <c r="H205" s="4">
        <v>0</v>
      </c>
      <c r="I205" s="4"/>
      <c r="J205" s="4">
        <v>0</v>
      </c>
      <c r="K205" s="4"/>
      <c r="L205" s="4">
        <v>0</v>
      </c>
    </row>
    <row r="206" spans="1:12" ht="24" customHeight="1">
      <c r="A206" s="3" t="s">
        <v>405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24" customHeight="1">
      <c r="A207" s="3" t="s">
        <v>406</v>
      </c>
      <c r="B207" s="4"/>
      <c r="C207" s="4"/>
      <c r="D207" s="4"/>
      <c r="E207" s="4"/>
      <c r="F207" s="13"/>
      <c r="G207" s="117"/>
      <c r="H207" s="13"/>
      <c r="I207" s="13"/>
      <c r="J207" s="4"/>
      <c r="K207" s="4"/>
      <c r="L207" s="4"/>
    </row>
    <row r="208" spans="1:12" ht="24" customHeight="1">
      <c r="A208" s="4" t="s">
        <v>407</v>
      </c>
      <c r="C208" s="4"/>
      <c r="D208" s="4"/>
      <c r="E208" s="4"/>
      <c r="F208" s="4">
        <v>9115973.48</v>
      </c>
      <c r="G208" s="117"/>
      <c r="H208" s="4">
        <v>7382562.75</v>
      </c>
      <c r="I208" s="13"/>
      <c r="J208" s="4">
        <v>9115973.48</v>
      </c>
      <c r="K208" s="4"/>
      <c r="L208" s="4">
        <v>7382562.75</v>
      </c>
    </row>
    <row r="209" spans="1:12" ht="24" customHeight="1">
      <c r="A209" s="4" t="s">
        <v>408</v>
      </c>
      <c r="C209" s="4"/>
      <c r="D209" s="4"/>
      <c r="E209" s="4"/>
      <c r="F209" s="4">
        <v>2660288.95</v>
      </c>
      <c r="G209" s="117"/>
      <c r="H209" s="4">
        <v>7442178.36</v>
      </c>
      <c r="I209" s="13"/>
      <c r="J209" s="4">
        <v>2573060.63</v>
      </c>
      <c r="K209" s="4"/>
      <c r="L209" s="4">
        <v>7442178.36</v>
      </c>
    </row>
    <row r="210" spans="1:12" ht="24" customHeight="1">
      <c r="A210" s="4" t="s">
        <v>409</v>
      </c>
      <c r="C210" s="4"/>
      <c r="D210" s="4"/>
      <c r="E210" s="4"/>
      <c r="F210" s="4">
        <v>-688891.92</v>
      </c>
      <c r="G210" s="117"/>
      <c r="H210" s="4">
        <v>0</v>
      </c>
      <c r="I210" s="13"/>
      <c r="J210" s="4">
        <v>-688891.92</v>
      </c>
      <c r="K210" s="4"/>
      <c r="L210" s="4">
        <v>0</v>
      </c>
    </row>
    <row r="211" spans="1:12" ht="24" customHeight="1">
      <c r="A211" s="4" t="s">
        <v>410</v>
      </c>
      <c r="C211" s="4"/>
      <c r="D211" s="4"/>
      <c r="E211" s="4"/>
      <c r="F211" s="4">
        <v>11133.45</v>
      </c>
      <c r="G211" s="117"/>
      <c r="H211" s="4">
        <v>0</v>
      </c>
      <c r="I211" s="13"/>
      <c r="J211" s="4">
        <v>11133.45</v>
      </c>
      <c r="K211" s="4"/>
      <c r="L211" s="4">
        <v>0</v>
      </c>
    </row>
    <row r="212" spans="1:12" ht="24" customHeight="1">
      <c r="A212" s="4" t="s">
        <v>411</v>
      </c>
      <c r="C212" s="4"/>
      <c r="D212" s="4"/>
      <c r="E212" s="4"/>
      <c r="F212" s="4">
        <v>-1796585.66</v>
      </c>
      <c r="G212" s="117"/>
      <c r="H212" s="4">
        <v>0</v>
      </c>
      <c r="I212" s="13"/>
      <c r="J212" s="4">
        <v>-1796585.66</v>
      </c>
      <c r="K212" s="4"/>
      <c r="L212" s="4">
        <v>0</v>
      </c>
    </row>
    <row r="213" spans="1:12" ht="24" customHeight="1">
      <c r="A213" s="4" t="s">
        <v>412</v>
      </c>
      <c r="C213" s="4"/>
      <c r="D213" s="4"/>
      <c r="E213" s="4"/>
      <c r="G213" s="117"/>
      <c r="I213" s="13"/>
      <c r="K213" s="4"/>
      <c r="L213" s="6"/>
    </row>
    <row r="214" spans="1:12" ht="24" customHeight="1">
      <c r="A214" s="6" t="s">
        <v>413</v>
      </c>
      <c r="C214" s="4"/>
      <c r="D214" s="4"/>
      <c r="E214" s="4"/>
      <c r="F214" s="4">
        <v>-393751.37</v>
      </c>
      <c r="G214" s="117"/>
      <c r="H214" s="4">
        <v>1121962.2</v>
      </c>
      <c r="I214" s="13"/>
      <c r="J214" s="4">
        <v>-393751.37</v>
      </c>
      <c r="K214" s="4"/>
      <c r="L214" s="4">
        <v>1121962.2</v>
      </c>
    </row>
    <row r="215" spans="1:12" ht="24" customHeight="1">
      <c r="A215" s="4" t="s">
        <v>414</v>
      </c>
      <c r="C215" s="4"/>
      <c r="D215" s="4"/>
      <c r="E215" s="4"/>
      <c r="F215" s="4"/>
      <c r="G215" s="117"/>
      <c r="H215" s="4"/>
      <c r="I215" s="13"/>
      <c r="J215" s="4"/>
      <c r="K215" s="4"/>
      <c r="L215" s="4"/>
    </row>
    <row r="216" spans="1:12" ht="24" customHeight="1">
      <c r="A216" s="4" t="s">
        <v>415</v>
      </c>
      <c r="C216" s="4"/>
      <c r="D216" s="4"/>
      <c r="E216" s="4"/>
      <c r="F216" s="4">
        <v>0</v>
      </c>
      <c r="G216" s="117"/>
      <c r="H216" s="4">
        <v>0</v>
      </c>
      <c r="I216" s="13"/>
      <c r="J216" s="4">
        <v>1139479.72</v>
      </c>
      <c r="K216" s="4"/>
      <c r="L216" s="4">
        <v>-507981.14</v>
      </c>
    </row>
    <row r="217" spans="1:12" ht="24" customHeight="1">
      <c r="A217" s="3" t="s">
        <v>416</v>
      </c>
      <c r="B217" s="4"/>
      <c r="C217" s="4"/>
      <c r="D217" s="4"/>
      <c r="E217" s="4"/>
      <c r="F217" s="4"/>
      <c r="G217" s="117"/>
      <c r="H217" s="4"/>
      <c r="I217" s="13"/>
      <c r="J217" s="4"/>
      <c r="K217" s="4"/>
      <c r="L217" s="4"/>
    </row>
    <row r="218" spans="1:12" ht="24" customHeight="1">
      <c r="A218" s="3" t="s">
        <v>417</v>
      </c>
      <c r="B218" s="4"/>
      <c r="C218" s="4"/>
      <c r="D218" s="4"/>
      <c r="E218" s="4"/>
      <c r="F218" s="4"/>
      <c r="G218" s="117"/>
      <c r="H218" s="4"/>
      <c r="I218" s="13"/>
      <c r="J218" s="4"/>
      <c r="K218" s="4"/>
      <c r="L218" s="4"/>
    </row>
    <row r="219" spans="1:12" ht="24" customHeight="1">
      <c r="A219" s="4" t="s">
        <v>418</v>
      </c>
      <c r="C219" s="4"/>
      <c r="D219" s="4"/>
      <c r="E219" s="4"/>
      <c r="F219" s="6">
        <v>-108295716.88</v>
      </c>
      <c r="G219" s="117"/>
      <c r="H219" s="6">
        <v>-15310315.52</v>
      </c>
      <c r="I219" s="13"/>
      <c r="J219" s="4">
        <v>-108295716.88</v>
      </c>
      <c r="K219" s="4"/>
      <c r="L219" s="4">
        <v>-15704914.9</v>
      </c>
    </row>
    <row r="220" spans="1:12" ht="24" customHeight="1">
      <c r="A220" s="4" t="s">
        <v>419</v>
      </c>
      <c r="C220" s="4"/>
      <c r="D220" s="4"/>
      <c r="E220" s="4"/>
      <c r="F220" s="4">
        <v>-22084111.6</v>
      </c>
      <c r="G220" s="117"/>
      <c r="H220" s="4">
        <v>5766112.73</v>
      </c>
      <c r="I220" s="13"/>
      <c r="J220" s="4">
        <v>-22084111.6</v>
      </c>
      <c r="K220" s="4"/>
      <c r="L220" s="4">
        <v>5766112.73</v>
      </c>
    </row>
    <row r="221" spans="1:12" ht="24" customHeight="1">
      <c r="A221" s="4" t="s">
        <v>298</v>
      </c>
      <c r="C221" s="4"/>
      <c r="D221" s="4"/>
      <c r="E221" s="4"/>
      <c r="F221" s="4">
        <v>-1768983.21</v>
      </c>
      <c r="G221" s="117"/>
      <c r="H221" s="4">
        <v>69753.73</v>
      </c>
      <c r="I221" s="13"/>
      <c r="J221" s="4">
        <v>-1877565.92</v>
      </c>
      <c r="K221" s="4"/>
      <c r="L221" s="4">
        <v>60240.11</v>
      </c>
    </row>
    <row r="222" spans="1:12" ht="24" customHeight="1">
      <c r="A222" s="4" t="s">
        <v>420</v>
      </c>
      <c r="C222" s="4"/>
      <c r="D222" s="4"/>
      <c r="E222" s="4"/>
      <c r="F222" s="4">
        <v>24834024.99</v>
      </c>
      <c r="G222" s="117"/>
      <c r="H222" s="4">
        <v>-5539166.14</v>
      </c>
      <c r="I222" s="13"/>
      <c r="J222" s="4">
        <v>24681844.97</v>
      </c>
      <c r="K222" s="4"/>
      <c r="L222" s="4">
        <v>-5539166.14</v>
      </c>
    </row>
    <row r="223" spans="1:12" ht="24" customHeight="1">
      <c r="A223" s="4" t="s">
        <v>421</v>
      </c>
      <c r="C223" s="4"/>
      <c r="D223" s="4"/>
      <c r="E223" s="4"/>
      <c r="F223" s="4">
        <v>-35000000</v>
      </c>
      <c r="G223" s="117"/>
      <c r="H223" s="4">
        <v>-6202734.05</v>
      </c>
      <c r="I223" s="13"/>
      <c r="J223" s="4">
        <v>-35000000</v>
      </c>
      <c r="K223" s="4"/>
      <c r="L223" s="4">
        <v>-99209.23</v>
      </c>
    </row>
    <row r="224" spans="1:12" ht="24" customHeight="1">
      <c r="A224" s="4" t="s">
        <v>312</v>
      </c>
      <c r="C224" s="4"/>
      <c r="D224" s="4"/>
      <c r="E224" s="4"/>
      <c r="F224" s="4">
        <v>195894.64</v>
      </c>
      <c r="G224" s="117"/>
      <c r="H224" s="4">
        <v>133635.02</v>
      </c>
      <c r="I224" s="13"/>
      <c r="J224" s="4">
        <v>135400</v>
      </c>
      <c r="K224" s="4"/>
      <c r="L224" s="4">
        <v>133635.02</v>
      </c>
    </row>
    <row r="225" spans="1:12" ht="24" customHeight="1">
      <c r="A225" s="4"/>
      <c r="C225" s="4"/>
      <c r="D225" s="4"/>
      <c r="E225" s="4"/>
      <c r="F225" s="4"/>
      <c r="G225" s="117"/>
      <c r="H225" s="4"/>
      <c r="I225" s="13"/>
      <c r="J225" s="4"/>
      <c r="K225" s="4"/>
      <c r="L225" s="4"/>
    </row>
    <row r="226" spans="2:12" ht="24" customHeight="1">
      <c r="B226" s="4" t="s">
        <v>316</v>
      </c>
      <c r="C226" s="4"/>
      <c r="D226" s="4"/>
      <c r="E226" s="4"/>
      <c r="I226" s="4"/>
      <c r="J226" s="4"/>
      <c r="K226" s="4"/>
      <c r="L226" s="4"/>
    </row>
    <row r="227" spans="2:11" s="1" customFormat="1" ht="24" customHeight="1">
      <c r="B227" s="118" t="s">
        <v>317</v>
      </c>
      <c r="C227" s="119"/>
      <c r="D227" s="119"/>
      <c r="E227" s="119"/>
      <c r="F227" s="119"/>
      <c r="G227" s="119"/>
      <c r="H227" s="119"/>
      <c r="I227" s="119"/>
      <c r="J227" s="119"/>
      <c r="K227" s="119"/>
    </row>
    <row r="228" spans="1:12" ht="26.25" customHeight="1">
      <c r="A228" s="134" t="s">
        <v>2</v>
      </c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</row>
    <row r="229" spans="1:12" ht="26.25" customHeight="1">
      <c r="A229" s="4"/>
      <c r="C229" s="4"/>
      <c r="D229" s="4"/>
      <c r="E229" s="4"/>
      <c r="F229" s="4"/>
      <c r="G229" s="4"/>
      <c r="H229" s="4"/>
      <c r="I229" s="13"/>
      <c r="J229" s="4"/>
      <c r="K229" s="117"/>
      <c r="L229" s="4"/>
    </row>
    <row r="230" spans="1:12" ht="26.25" customHeight="1">
      <c r="A230" s="139" t="s">
        <v>6</v>
      </c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</row>
    <row r="231" spans="1:12" ht="26.25" customHeight="1">
      <c r="A231" s="140" t="s">
        <v>422</v>
      </c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</row>
    <row r="232" spans="1:12" ht="26.25" customHeight="1">
      <c r="A232" s="139" t="s">
        <v>382</v>
      </c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</row>
    <row r="233" spans="1:12" ht="26.25" customHeight="1">
      <c r="A233" s="139" t="s">
        <v>362</v>
      </c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</row>
    <row r="234" spans="1:12" ht="26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26.25" customHeight="1">
      <c r="A235" s="4"/>
      <c r="B235" s="4"/>
      <c r="C235" s="4"/>
      <c r="D235" s="4"/>
      <c r="E235" s="4"/>
      <c r="F235" s="124" t="s">
        <v>4</v>
      </c>
      <c r="G235" s="124"/>
      <c r="H235" s="124"/>
      <c r="I235" s="95"/>
      <c r="J235" s="124" t="s">
        <v>3</v>
      </c>
      <c r="K235" s="124"/>
      <c r="L235" s="124"/>
    </row>
    <row r="236" spans="1:12" ht="26.25" customHeight="1">
      <c r="A236" s="3"/>
      <c r="B236" s="4"/>
      <c r="C236" s="4"/>
      <c r="D236" s="4"/>
      <c r="E236" s="4"/>
      <c r="F236" s="108"/>
      <c r="G236" s="90" t="s">
        <v>363</v>
      </c>
      <c r="H236" s="90"/>
      <c r="I236" s="95"/>
      <c r="J236" s="108"/>
      <c r="K236" s="90" t="s">
        <v>363</v>
      </c>
      <c r="L236" s="90"/>
    </row>
    <row r="237" spans="1:12" ht="26.25" customHeight="1">
      <c r="A237" s="3" t="s">
        <v>416</v>
      </c>
      <c r="B237" s="4"/>
      <c r="C237" s="4"/>
      <c r="D237" s="4"/>
      <c r="E237" s="4"/>
      <c r="F237" s="4"/>
      <c r="G237" s="117"/>
      <c r="H237" s="4"/>
      <c r="I237" s="13"/>
      <c r="J237" s="4"/>
      <c r="K237" s="4"/>
      <c r="L237" s="4"/>
    </row>
    <row r="238" spans="1:12" ht="26.25" customHeight="1">
      <c r="A238" s="3" t="s">
        <v>423</v>
      </c>
      <c r="B238" s="4"/>
      <c r="C238" s="4"/>
      <c r="D238" s="4"/>
      <c r="E238" s="4"/>
      <c r="F238" s="4"/>
      <c r="G238" s="117"/>
      <c r="H238" s="4"/>
      <c r="I238" s="13"/>
      <c r="J238" s="4"/>
      <c r="K238" s="4"/>
      <c r="L238" s="4"/>
    </row>
    <row r="239" spans="1:12" ht="26.25" customHeight="1">
      <c r="A239" s="4" t="s">
        <v>325</v>
      </c>
      <c r="C239" s="4"/>
      <c r="D239" s="4"/>
      <c r="E239" s="4"/>
      <c r="F239" s="4">
        <v>22876365.74</v>
      </c>
      <c r="G239" s="117"/>
      <c r="H239" s="4">
        <v>21549940.35</v>
      </c>
      <c r="I239" s="13"/>
      <c r="J239" s="4">
        <v>22631188.35</v>
      </c>
      <c r="K239" s="4"/>
      <c r="L239" s="4">
        <v>21488933.1</v>
      </c>
    </row>
    <row r="240" spans="1:12" ht="26.25" customHeight="1">
      <c r="A240" s="4" t="s">
        <v>0</v>
      </c>
      <c r="C240" s="4"/>
      <c r="D240" s="4"/>
      <c r="E240" s="4"/>
      <c r="F240" s="4">
        <v>9573856.68</v>
      </c>
      <c r="G240" s="117"/>
      <c r="H240" s="4">
        <v>-4185413.48</v>
      </c>
      <c r="I240" s="13"/>
      <c r="J240" s="4">
        <v>9573856.68</v>
      </c>
      <c r="K240" s="4"/>
      <c r="L240" s="4">
        <v>-2584569.7</v>
      </c>
    </row>
    <row r="241" spans="1:12" ht="26.25" customHeight="1">
      <c r="A241" s="4" t="s">
        <v>329</v>
      </c>
      <c r="C241" s="4"/>
      <c r="D241" s="4"/>
      <c r="E241" s="4"/>
      <c r="F241" s="4">
        <v>8863298.28</v>
      </c>
      <c r="G241" s="117"/>
      <c r="H241" s="4">
        <v>-16472064.88</v>
      </c>
      <c r="I241" s="13"/>
      <c r="J241" s="4">
        <v>8812640.03</v>
      </c>
      <c r="K241" s="4"/>
      <c r="L241" s="4">
        <v>-16526123.71</v>
      </c>
    </row>
    <row r="242" spans="1:12" ht="26.25" customHeight="1">
      <c r="A242" s="4" t="s">
        <v>424</v>
      </c>
      <c r="C242" s="4"/>
      <c r="D242" s="4"/>
      <c r="E242" s="4"/>
      <c r="F242" s="4">
        <v>2157107.3</v>
      </c>
      <c r="G242" s="117"/>
      <c r="H242" s="4">
        <v>0</v>
      </c>
      <c r="I242" s="13"/>
      <c r="J242" s="4">
        <v>1813412.78</v>
      </c>
      <c r="K242" s="4"/>
      <c r="L242" s="4">
        <v>0</v>
      </c>
    </row>
    <row r="243" spans="1:12" ht="26.25" customHeight="1">
      <c r="A243" s="4" t="s">
        <v>331</v>
      </c>
      <c r="C243" s="4"/>
      <c r="D243" s="4"/>
      <c r="E243" s="4"/>
      <c r="F243" s="10">
        <v>-1518265.57</v>
      </c>
      <c r="G243" s="117"/>
      <c r="H243" s="10">
        <v>1216606.89</v>
      </c>
      <c r="I243" s="13"/>
      <c r="J243" s="10">
        <v>-1513344.13</v>
      </c>
      <c r="K243" s="4"/>
      <c r="L243" s="10">
        <v>1669403.37</v>
      </c>
    </row>
    <row r="244" spans="1:12" ht="26.25" customHeight="1">
      <c r="A244" s="91" t="s">
        <v>425</v>
      </c>
      <c r="B244" s="4"/>
      <c r="C244" s="4"/>
      <c r="D244" s="4"/>
      <c r="E244" s="4"/>
      <c r="F244" s="10">
        <f>SUM(F204:F243)</f>
        <v>-37175028.359999925</v>
      </c>
      <c r="G244" s="117"/>
      <c r="H244" s="10">
        <f>SUM(H204:H243)</f>
        <v>-6503533.739999994</v>
      </c>
      <c r="I244" s="13"/>
      <c r="J244" s="10">
        <f>SUM(J204:J243)</f>
        <v>-38687578.51999997</v>
      </c>
      <c r="K244" s="4"/>
      <c r="L244" s="10">
        <f>SUM(L204:L243)</f>
        <v>626471.1199999852</v>
      </c>
    </row>
    <row r="245" spans="1:12" ht="26.25" customHeight="1">
      <c r="A245" s="91" t="s">
        <v>426</v>
      </c>
      <c r="B245" s="4"/>
      <c r="C245" s="4"/>
      <c r="D245" s="4"/>
      <c r="E245" s="4"/>
      <c r="F245" s="4"/>
      <c r="G245" s="5"/>
      <c r="H245" s="4"/>
      <c r="I245" s="4"/>
      <c r="J245" s="4"/>
      <c r="K245" s="4"/>
      <c r="L245" s="4"/>
    </row>
    <row r="246" spans="1:12" ht="26.25" customHeight="1">
      <c r="A246" s="4" t="s">
        <v>427</v>
      </c>
      <c r="C246" s="4"/>
      <c r="D246" s="4"/>
      <c r="E246" s="4"/>
      <c r="F246" s="4">
        <v>-19127805.78</v>
      </c>
      <c r="G246" s="5">
        <v>-6486655.17</v>
      </c>
      <c r="H246" s="4">
        <v>-12908061.37</v>
      </c>
      <c r="I246" s="4">
        <v>-8946264.52</v>
      </c>
      <c r="J246" s="4">
        <v>-19127805.78</v>
      </c>
      <c r="K246" s="4"/>
      <c r="L246" s="4">
        <v>-12908061.37</v>
      </c>
    </row>
    <row r="247" spans="1:12" ht="26.25" customHeight="1">
      <c r="A247" s="4" t="s">
        <v>428</v>
      </c>
      <c r="C247" s="4"/>
      <c r="D247" s="4"/>
      <c r="E247" s="4"/>
      <c r="F247" s="4"/>
      <c r="G247" s="5"/>
      <c r="H247" s="4"/>
      <c r="I247" s="4"/>
      <c r="J247" s="4"/>
      <c r="K247" s="4"/>
      <c r="L247" s="4"/>
    </row>
    <row r="248" spans="1:12" ht="26.25" customHeight="1">
      <c r="A248" s="6" t="s">
        <v>429</v>
      </c>
      <c r="C248" s="4"/>
      <c r="D248" s="4"/>
      <c r="E248" s="4"/>
      <c r="F248" s="4">
        <v>669345.8</v>
      </c>
      <c r="G248" s="5">
        <v>4276776.01</v>
      </c>
      <c r="H248" s="4">
        <v>529979.37</v>
      </c>
      <c r="I248" s="4">
        <v>13308150.74</v>
      </c>
      <c r="J248" s="4">
        <v>669345.8</v>
      </c>
      <c r="K248" s="4"/>
      <c r="L248" s="4">
        <v>529979.37</v>
      </c>
    </row>
    <row r="249" spans="1:12" ht="26.25" customHeight="1">
      <c r="A249" s="4" t="s">
        <v>330</v>
      </c>
      <c r="C249" s="4"/>
      <c r="D249" s="4"/>
      <c r="E249" s="4"/>
      <c r="F249" s="4">
        <v>-5821897.26</v>
      </c>
      <c r="G249" s="117"/>
      <c r="H249" s="4">
        <v>-1500000</v>
      </c>
      <c r="I249" s="13"/>
      <c r="J249" s="4">
        <v>-5821897.26</v>
      </c>
      <c r="K249" s="4"/>
      <c r="L249" s="4">
        <v>-1500000</v>
      </c>
    </row>
    <row r="250" spans="1:12" ht="26.25" customHeight="1">
      <c r="A250" s="4" t="s">
        <v>430</v>
      </c>
      <c r="C250" s="4"/>
      <c r="D250" s="4"/>
      <c r="E250" s="4"/>
      <c r="F250" s="4"/>
      <c r="G250" s="5"/>
      <c r="H250" s="4"/>
      <c r="I250" s="4"/>
      <c r="J250" s="4"/>
      <c r="K250" s="4"/>
      <c r="L250" s="4"/>
    </row>
    <row r="251" spans="1:12" ht="26.25" customHeight="1">
      <c r="A251" s="6" t="s">
        <v>431</v>
      </c>
      <c r="C251" s="4"/>
      <c r="D251" s="4"/>
      <c r="E251" s="4"/>
      <c r="F251" s="10">
        <v>133033.74</v>
      </c>
      <c r="G251" s="5">
        <v>-2500000</v>
      </c>
      <c r="H251" s="10">
        <v>-372449.92</v>
      </c>
      <c r="I251" s="4">
        <v>-1300000</v>
      </c>
      <c r="J251" s="10">
        <v>133033.74</v>
      </c>
      <c r="K251" s="4"/>
      <c r="L251" s="10">
        <v>-372449.92</v>
      </c>
    </row>
    <row r="252" spans="1:12" ht="26.25" customHeight="1">
      <c r="A252" s="91" t="s">
        <v>432</v>
      </c>
      <c r="C252" s="4"/>
      <c r="D252" s="4"/>
      <c r="E252" s="4"/>
      <c r="F252" s="10">
        <f>SUM(F246:F251)</f>
        <v>-24147323.500000004</v>
      </c>
      <c r="G252" s="13"/>
      <c r="H252" s="10">
        <f>SUM(H246:H251)</f>
        <v>-14250531.92</v>
      </c>
      <c r="I252" s="13"/>
      <c r="J252" s="10">
        <f>SUM(J246:J251)</f>
        <v>-24147323.500000004</v>
      </c>
      <c r="K252" s="13"/>
      <c r="L252" s="10">
        <f>SUM(L246:L251)</f>
        <v>-14250531.92</v>
      </c>
    </row>
    <row r="253" spans="1:12" ht="26.25" customHeight="1">
      <c r="A253" s="4"/>
      <c r="C253" s="4"/>
      <c r="D253" s="4"/>
      <c r="E253" s="4"/>
      <c r="F253" s="4"/>
      <c r="G253" s="117"/>
      <c r="H253" s="4"/>
      <c r="I253" s="13"/>
      <c r="J253" s="4"/>
      <c r="K253" s="13"/>
      <c r="L253" s="4"/>
    </row>
    <row r="254" spans="1:12" ht="26.25" customHeight="1">
      <c r="A254" s="4"/>
      <c r="C254" s="4"/>
      <c r="D254" s="4"/>
      <c r="E254" s="4"/>
      <c r="F254" s="4"/>
      <c r="G254" s="117"/>
      <c r="H254" s="4"/>
      <c r="I254" s="13"/>
      <c r="J254" s="4"/>
      <c r="K254" s="13"/>
      <c r="L254" s="4"/>
    </row>
    <row r="255" spans="2:12" ht="26.25" customHeight="1">
      <c r="B255" s="4" t="s">
        <v>316</v>
      </c>
      <c r="C255" s="4"/>
      <c r="D255" s="4"/>
      <c r="E255" s="4"/>
      <c r="I255" s="4"/>
      <c r="J255" s="4"/>
      <c r="K255" s="4"/>
      <c r="L255" s="4"/>
    </row>
    <row r="256" spans="2:11" s="1" customFormat="1" ht="26.25" customHeight="1">
      <c r="B256" s="118" t="s">
        <v>317</v>
      </c>
      <c r="C256" s="119"/>
      <c r="D256" s="119"/>
      <c r="E256" s="119"/>
      <c r="F256" s="119"/>
      <c r="G256" s="119"/>
      <c r="H256" s="119"/>
      <c r="I256" s="119"/>
      <c r="J256" s="119"/>
      <c r="K256" s="119"/>
    </row>
    <row r="257" spans="2:11" s="1" customFormat="1" ht="26.25" customHeight="1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</row>
    <row r="258" spans="1:12" ht="24.75" customHeight="1">
      <c r="A258" s="134" t="s">
        <v>21</v>
      </c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</row>
    <row r="259" spans="1:12" ht="24.75" customHeight="1">
      <c r="A259" s="4"/>
      <c r="C259" s="4"/>
      <c r="D259" s="4"/>
      <c r="E259" s="4"/>
      <c r="F259" s="4"/>
      <c r="G259" s="4"/>
      <c r="H259" s="4"/>
      <c r="I259" s="13"/>
      <c r="J259" s="4"/>
      <c r="K259" s="117"/>
      <c r="L259" s="4"/>
    </row>
    <row r="260" spans="1:12" ht="24.75" customHeight="1">
      <c r="A260" s="139" t="s">
        <v>6</v>
      </c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</row>
    <row r="261" spans="1:12" ht="24.75" customHeight="1">
      <c r="A261" s="140" t="s">
        <v>422</v>
      </c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</row>
    <row r="262" spans="1:12" ht="24.75" customHeight="1">
      <c r="A262" s="139" t="s">
        <v>382</v>
      </c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</row>
    <row r="263" spans="1:12" ht="24.75" customHeight="1">
      <c r="A263" s="139" t="s">
        <v>362</v>
      </c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</row>
    <row r="264" spans="1:12" ht="24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24.75" customHeight="1">
      <c r="A265" s="4"/>
      <c r="B265" s="4"/>
      <c r="C265" s="4"/>
      <c r="D265" s="4"/>
      <c r="E265" s="4"/>
      <c r="F265" s="124" t="s">
        <v>4</v>
      </c>
      <c r="G265" s="124"/>
      <c r="H265" s="124"/>
      <c r="I265" s="95"/>
      <c r="J265" s="124" t="s">
        <v>3</v>
      </c>
      <c r="K265" s="124"/>
      <c r="L265" s="124"/>
    </row>
    <row r="266" spans="1:12" ht="24.75" customHeight="1">
      <c r="A266" s="3"/>
      <c r="B266" s="4"/>
      <c r="C266" s="4"/>
      <c r="D266" s="4"/>
      <c r="E266" s="4"/>
      <c r="F266" s="108"/>
      <c r="G266" s="90" t="s">
        <v>363</v>
      </c>
      <c r="H266" s="90"/>
      <c r="I266" s="95"/>
      <c r="J266" s="108"/>
      <c r="K266" s="90" t="s">
        <v>363</v>
      </c>
      <c r="L266" s="90"/>
    </row>
    <row r="267" spans="1:12" ht="24.75" customHeight="1">
      <c r="A267" s="91" t="s">
        <v>433</v>
      </c>
      <c r="B267" s="4"/>
      <c r="C267" s="4"/>
      <c r="D267" s="4"/>
      <c r="E267" s="4"/>
      <c r="F267" s="13"/>
      <c r="G267" s="117"/>
      <c r="H267" s="13"/>
      <c r="I267" s="13"/>
      <c r="J267" s="4"/>
      <c r="K267" s="13"/>
      <c r="L267" s="4"/>
    </row>
    <row r="268" spans="1:12" ht="24.75" customHeight="1">
      <c r="A268" s="4" t="s">
        <v>322</v>
      </c>
      <c r="C268" s="4"/>
      <c r="D268" s="4"/>
      <c r="E268" s="4"/>
      <c r="F268" s="13"/>
      <c r="G268" s="117"/>
      <c r="H268" s="13"/>
      <c r="I268" s="13"/>
      <c r="J268" s="4"/>
      <c r="K268" s="13"/>
      <c r="L268" s="4"/>
    </row>
    <row r="269" spans="1:12" ht="24.75" customHeight="1">
      <c r="A269" s="4" t="s">
        <v>434</v>
      </c>
      <c r="C269" s="4"/>
      <c r="D269" s="4"/>
      <c r="E269" s="4"/>
      <c r="F269" s="4">
        <v>26509991.13</v>
      </c>
      <c r="G269" s="117">
        <v>2918844.34</v>
      </c>
      <c r="H269" s="4">
        <v>-10996998.44</v>
      </c>
      <c r="I269" s="13">
        <v>-26666087.88</v>
      </c>
      <c r="J269" s="4">
        <v>26509991.13</v>
      </c>
      <c r="K269" s="13"/>
      <c r="L269" s="4">
        <v>-12037758.51</v>
      </c>
    </row>
    <row r="270" spans="1:12" ht="24.75" customHeight="1">
      <c r="A270" s="4" t="s">
        <v>435</v>
      </c>
      <c r="C270" s="4"/>
      <c r="D270" s="4"/>
      <c r="E270" s="4"/>
      <c r="F270" s="4">
        <v>0</v>
      </c>
      <c r="G270" s="117"/>
      <c r="H270" s="4">
        <v>30000000</v>
      </c>
      <c r="I270" s="13"/>
      <c r="J270" s="4">
        <v>0</v>
      </c>
      <c r="K270" s="13"/>
      <c r="L270" s="4">
        <v>30000000</v>
      </c>
    </row>
    <row r="271" spans="1:12" ht="24.75" customHeight="1">
      <c r="A271" s="4" t="s">
        <v>436</v>
      </c>
      <c r="C271" s="4"/>
      <c r="D271" s="4"/>
      <c r="E271" s="4"/>
      <c r="F271" s="4">
        <v>-2286467.3</v>
      </c>
      <c r="G271" s="117">
        <v>-10035003.88</v>
      </c>
      <c r="H271" s="4">
        <v>-3915532.84</v>
      </c>
      <c r="I271" s="13">
        <v>-8547504.81</v>
      </c>
      <c r="J271" s="4">
        <v>-2286467.3</v>
      </c>
      <c r="K271" s="13"/>
      <c r="L271" s="4">
        <v>-3915532.84</v>
      </c>
    </row>
    <row r="272" spans="1:12" ht="24.75" customHeight="1">
      <c r="A272" s="4" t="s">
        <v>437</v>
      </c>
      <c r="C272" s="4"/>
      <c r="D272" s="4"/>
      <c r="E272" s="4"/>
      <c r="F272" s="13">
        <v>-2025802.63</v>
      </c>
      <c r="G272" s="117">
        <v>-7065840.63</v>
      </c>
      <c r="H272" s="13">
        <v>-265732.22</v>
      </c>
      <c r="I272" s="13">
        <v>-14108231.84</v>
      </c>
      <c r="J272" s="13">
        <v>-2025802.63</v>
      </c>
      <c r="K272" s="13"/>
      <c r="L272" s="13">
        <v>-265732.22</v>
      </c>
    </row>
    <row r="273" spans="1:12" ht="24.75" customHeight="1">
      <c r="A273" s="4" t="s">
        <v>438</v>
      </c>
      <c r="C273" s="4"/>
      <c r="D273" s="4"/>
      <c r="E273" s="4"/>
      <c r="F273" s="10">
        <v>40000000</v>
      </c>
      <c r="G273" s="117"/>
      <c r="H273" s="10">
        <v>0</v>
      </c>
      <c r="I273" s="13"/>
      <c r="J273" s="10">
        <v>40000000</v>
      </c>
      <c r="K273" s="13"/>
      <c r="L273" s="10">
        <v>0</v>
      </c>
    </row>
    <row r="274" spans="1:12" ht="24.75" customHeight="1">
      <c r="A274" s="91" t="s">
        <v>439</v>
      </c>
      <c r="C274" s="4"/>
      <c r="D274" s="4"/>
      <c r="E274" s="4"/>
      <c r="F274" s="10">
        <f>SUM(F269:F273)</f>
        <v>62197721.2</v>
      </c>
      <c r="G274" s="13" t="e">
        <f>SUM(#REF!)</f>
        <v>#REF!</v>
      </c>
      <c r="H274" s="10">
        <f>SUM(H269:H273)</f>
        <v>14821736.500000002</v>
      </c>
      <c r="I274" s="13">
        <f>SUM(I269:I272)</f>
        <v>-49321824.53</v>
      </c>
      <c r="J274" s="10">
        <f>SUM(J269:J273)</f>
        <v>62197721.2</v>
      </c>
      <c r="K274" s="13"/>
      <c r="L274" s="10">
        <f>SUM(L269:L273)</f>
        <v>13780976.430000002</v>
      </c>
    </row>
    <row r="275" spans="1:12" ht="24.75" customHeight="1">
      <c r="A275" s="91" t="s">
        <v>440</v>
      </c>
      <c r="C275" s="4"/>
      <c r="D275" s="4"/>
      <c r="E275" s="4"/>
      <c r="F275" s="13"/>
      <c r="G275" s="13"/>
      <c r="H275" s="13"/>
      <c r="I275" s="13"/>
      <c r="J275" s="13"/>
      <c r="K275" s="13"/>
      <c r="L275" s="13"/>
    </row>
    <row r="276" spans="1:12" ht="24.75" customHeight="1">
      <c r="A276" s="6" t="s">
        <v>445</v>
      </c>
      <c r="B276" s="95"/>
      <c r="C276" s="95"/>
      <c r="D276" s="4"/>
      <c r="E276" s="4"/>
      <c r="F276" s="4">
        <f>+F244+F252+F274</f>
        <v>875369.3400000781</v>
      </c>
      <c r="G276" s="13" t="e">
        <f>+#REF!+G252+G274</f>
        <v>#REF!</v>
      </c>
      <c r="H276" s="4">
        <f>+H244+H252+H274</f>
        <v>-5932329.159999991</v>
      </c>
      <c r="I276" s="13" t="e">
        <f>+#REF!+I252+I274</f>
        <v>#REF!</v>
      </c>
      <c r="J276" s="4">
        <f>+J244+J252+J274</f>
        <v>-637180.819999978</v>
      </c>
      <c r="K276" s="13"/>
      <c r="L276" s="4">
        <f>+L244+L252+L274</f>
        <v>156915.62999998592</v>
      </c>
    </row>
    <row r="277" spans="1:12" ht="24.75" customHeight="1">
      <c r="A277" s="91" t="s">
        <v>441</v>
      </c>
      <c r="B277" s="95"/>
      <c r="C277" s="95"/>
      <c r="D277" s="4"/>
      <c r="E277" s="4"/>
      <c r="F277" s="4"/>
      <c r="G277" s="13"/>
      <c r="H277" s="4"/>
      <c r="I277" s="13"/>
      <c r="J277" s="4"/>
      <c r="K277" s="13"/>
      <c r="L277" s="4"/>
    </row>
    <row r="278" spans="1:12" ht="24.75" customHeight="1">
      <c r="A278" s="108" t="s">
        <v>442</v>
      </c>
      <c r="B278" s="95"/>
      <c r="C278" s="95"/>
      <c r="D278" s="4"/>
      <c r="E278" s="4"/>
      <c r="F278" s="4">
        <v>3756038.4</v>
      </c>
      <c r="G278" s="117">
        <v>10728516.87</v>
      </c>
      <c r="H278" s="4">
        <v>6681262.7</v>
      </c>
      <c r="I278" s="13">
        <v>10479238.94</v>
      </c>
      <c r="J278" s="4">
        <v>1162224.45</v>
      </c>
      <c r="K278" s="13"/>
      <c r="L278" s="4">
        <v>573476.05</v>
      </c>
    </row>
    <row r="279" spans="1:12" ht="24.75" customHeight="1">
      <c r="A279" s="91" t="s">
        <v>441</v>
      </c>
      <c r="B279" s="95"/>
      <c r="C279" s="95"/>
      <c r="D279" s="4"/>
      <c r="E279" s="4"/>
      <c r="F279" s="16"/>
      <c r="G279" s="117"/>
      <c r="H279" s="16"/>
      <c r="I279" s="13"/>
      <c r="J279" s="16"/>
      <c r="K279" s="13"/>
      <c r="L279" s="16"/>
    </row>
    <row r="280" spans="1:12" ht="24.75" customHeight="1" thickBot="1">
      <c r="A280" s="108" t="s">
        <v>443</v>
      </c>
      <c r="B280" s="95"/>
      <c r="C280" s="95"/>
      <c r="D280" s="4"/>
      <c r="E280" s="4"/>
      <c r="F280" s="148">
        <f>SUM(F276:F278)</f>
        <v>4631407.740000078</v>
      </c>
      <c r="G280" s="13" t="e">
        <f>SUM(G276:G278)</f>
        <v>#REF!</v>
      </c>
      <c r="H280" s="148">
        <f>SUM(H276:H278)</f>
        <v>748933.5400000094</v>
      </c>
      <c r="I280" s="13" t="e">
        <f>SUM(I276:I278)</f>
        <v>#REF!</v>
      </c>
      <c r="J280" s="148">
        <f>SUM(J276:J278)</f>
        <v>525043.630000022</v>
      </c>
      <c r="K280" s="13"/>
      <c r="L280" s="148">
        <f>SUM(L276:L278)</f>
        <v>730391.679999986</v>
      </c>
    </row>
    <row r="281" spans="1:12" ht="24.75" customHeight="1" thickTop="1">
      <c r="A281" s="6" t="s">
        <v>444</v>
      </c>
      <c r="B281" s="4"/>
      <c r="C281" s="4"/>
      <c r="D281" s="4"/>
      <c r="E281" s="4"/>
      <c r="L281" s="6"/>
    </row>
    <row r="282" spans="2:12" ht="24.75" customHeight="1">
      <c r="B282" s="4"/>
      <c r="C282" s="4"/>
      <c r="D282" s="4"/>
      <c r="E282" s="4"/>
      <c r="L282" s="6"/>
    </row>
    <row r="283" spans="1:12" ht="24.75" customHeight="1">
      <c r="A283" s="3" t="s">
        <v>315</v>
      </c>
      <c r="B283" s="4"/>
      <c r="C283" s="4"/>
      <c r="D283" s="4"/>
      <c r="E283" s="4"/>
      <c r="L283" s="6"/>
    </row>
    <row r="284" ht="24.75" customHeight="1"/>
    <row r="285" ht="24.75" customHeight="1">
      <c r="A285" s="3"/>
    </row>
    <row r="286" spans="2:12" ht="24.75" customHeight="1">
      <c r="B286" s="4" t="s">
        <v>316</v>
      </c>
      <c r="C286" s="4"/>
      <c r="D286" s="4"/>
      <c r="E286" s="4"/>
      <c r="I286" s="4"/>
      <c r="J286" s="4"/>
      <c r="K286" s="4"/>
      <c r="L286" s="4"/>
    </row>
    <row r="287" spans="2:11" s="1" customFormat="1" ht="24.75" customHeight="1">
      <c r="B287" s="118" t="s">
        <v>317</v>
      </c>
      <c r="C287" s="119"/>
      <c r="D287" s="119"/>
      <c r="E287" s="119"/>
      <c r="F287" s="119"/>
      <c r="G287" s="119"/>
      <c r="H287" s="119"/>
      <c r="I287" s="119"/>
      <c r="J287" s="119"/>
      <c r="K287" s="119"/>
    </row>
    <row r="288" ht="27.75" customHeight="1"/>
  </sheetData>
  <mergeCells count="60">
    <mergeCell ref="A263:L263"/>
    <mergeCell ref="F265:H265"/>
    <mergeCell ref="J265:L265"/>
    <mergeCell ref="A258:L258"/>
    <mergeCell ref="A260:L260"/>
    <mergeCell ref="A261:L261"/>
    <mergeCell ref="A262:L262"/>
    <mergeCell ref="H180:L180"/>
    <mergeCell ref="F167:L167"/>
    <mergeCell ref="A162:L162"/>
    <mergeCell ref="A98:L98"/>
    <mergeCell ref="A99:L99"/>
    <mergeCell ref="J102:L102"/>
    <mergeCell ref="A100:L100"/>
    <mergeCell ref="F102:H102"/>
    <mergeCell ref="A129:L129"/>
    <mergeCell ref="A130:L130"/>
    <mergeCell ref="A3:L3"/>
    <mergeCell ref="A4:L4"/>
    <mergeCell ref="J7:L7"/>
    <mergeCell ref="A64:L64"/>
    <mergeCell ref="F7:H7"/>
    <mergeCell ref="A36:L36"/>
    <mergeCell ref="A5:L5"/>
    <mergeCell ref="J41:L41"/>
    <mergeCell ref="A34:L34"/>
    <mergeCell ref="A37:L37"/>
    <mergeCell ref="A66:L66"/>
    <mergeCell ref="A68:L68"/>
    <mergeCell ref="A38:L38"/>
    <mergeCell ref="A39:L39"/>
    <mergeCell ref="F41:H41"/>
    <mergeCell ref="A67:L67"/>
    <mergeCell ref="A41:D41"/>
    <mergeCell ref="A2:L2"/>
    <mergeCell ref="A161:L161"/>
    <mergeCell ref="A196:L196"/>
    <mergeCell ref="A163:L163"/>
    <mergeCell ref="A164:L164"/>
    <mergeCell ref="A69:L69"/>
    <mergeCell ref="A71:C71"/>
    <mergeCell ref="F71:H71"/>
    <mergeCell ref="J71:L71"/>
    <mergeCell ref="A97:L97"/>
    <mergeCell ref="A232:L232"/>
    <mergeCell ref="A228:L228"/>
    <mergeCell ref="J235:L235"/>
    <mergeCell ref="F235:H235"/>
    <mergeCell ref="A231:L231"/>
    <mergeCell ref="A233:L233"/>
    <mergeCell ref="A197:L197"/>
    <mergeCell ref="J201:L201"/>
    <mergeCell ref="F201:H201"/>
    <mergeCell ref="A230:L230"/>
    <mergeCell ref="A198:L198"/>
    <mergeCell ref="A199:L199"/>
    <mergeCell ref="A131:L131"/>
    <mergeCell ref="A132:L132"/>
    <mergeCell ref="F134:H134"/>
    <mergeCell ref="J134:L134"/>
  </mergeCells>
  <printOptions/>
  <pageMargins left="0.45" right="0.34" top="0.64" bottom="0.68" header="0.26" footer="0.25"/>
  <pageSetup horizontalDpi="180" verticalDpi="180" orientation="portrait" paperSize="9" r:id="rId1"/>
  <rowBreaks count="1" manualBreakCount="1">
    <brk id="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zoomScale="90" zoomScaleNormal="90" workbookViewId="0" topLeftCell="A17">
      <selection activeCell="A1" sqref="A1:L1"/>
    </sheetView>
  </sheetViews>
  <sheetFormatPr defaultColWidth="9.33203125" defaultRowHeight="25.5" customHeight="1"/>
  <cols>
    <col min="1" max="1" width="2.66015625" style="6" customWidth="1"/>
    <col min="2" max="2" width="9.33203125" style="6" customWidth="1"/>
    <col min="3" max="3" width="10" style="6" customWidth="1"/>
    <col min="4" max="4" width="13.83203125" style="6" customWidth="1"/>
    <col min="5" max="5" width="4.16015625" style="6" customWidth="1"/>
    <col min="6" max="6" width="16.83203125" style="6" customWidth="1"/>
    <col min="7" max="7" width="0.82421875" style="6" customWidth="1"/>
    <col min="8" max="8" width="16.83203125" style="6" bestFit="1" customWidth="1"/>
    <col min="9" max="9" width="0.82421875" style="6" customWidth="1"/>
    <col min="10" max="10" width="16.83203125" style="6" customWidth="1"/>
    <col min="11" max="11" width="1.0078125" style="6" customWidth="1"/>
    <col min="12" max="12" width="16.83203125" style="8" customWidth="1"/>
    <col min="13" max="13" width="5.83203125" style="6" customWidth="1"/>
    <col min="14" max="16384" width="9.33203125" style="6" customWidth="1"/>
  </cols>
  <sheetData>
    <row r="1" spans="1:12" ht="26.25" customHeight="1">
      <c r="A1" s="122" t="s">
        <v>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6.25" customHeight="1">
      <c r="A2" s="123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26.25" customHeight="1">
      <c r="A3" s="122" t="s">
        <v>216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6.25" customHeight="1">
      <c r="A4" s="122" t="s">
        <v>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26.25" customHeight="1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5"/>
    </row>
    <row r="6" spans="1:5" s="21" customFormat="1" ht="26.25" customHeight="1">
      <c r="A6" s="91" t="s">
        <v>9</v>
      </c>
      <c r="B6" s="4"/>
      <c r="C6" s="4"/>
      <c r="D6" s="4"/>
      <c r="E6" s="4"/>
    </row>
    <row r="7" spans="1:5" s="21" customFormat="1" ht="26.25" customHeight="1">
      <c r="A7" s="1"/>
      <c r="B7" s="1" t="s">
        <v>170</v>
      </c>
      <c r="C7" s="1"/>
      <c r="D7" s="4"/>
      <c r="E7" s="4"/>
    </row>
    <row r="8" spans="1:5" s="21" customFormat="1" ht="26.25" customHeight="1">
      <c r="A8" s="1"/>
      <c r="B8" s="1" t="s">
        <v>165</v>
      </c>
      <c r="C8" s="1"/>
      <c r="D8" s="4"/>
      <c r="E8" s="4"/>
    </row>
    <row r="9" spans="1:5" s="21" customFormat="1" ht="26.25" customHeight="1">
      <c r="A9" s="1"/>
      <c r="B9" s="1" t="s">
        <v>143</v>
      </c>
      <c r="C9" s="1"/>
      <c r="D9" s="4"/>
      <c r="E9" s="4"/>
    </row>
    <row r="10" spans="2:5" s="21" customFormat="1" ht="26.25" customHeight="1">
      <c r="B10" s="3" t="s">
        <v>169</v>
      </c>
      <c r="C10" s="4"/>
      <c r="D10" s="4"/>
      <c r="E10" s="4"/>
    </row>
    <row r="11" spans="2:5" s="21" customFormat="1" ht="26.25" customHeight="1">
      <c r="B11" s="3" t="s">
        <v>166</v>
      </c>
      <c r="C11" s="4"/>
      <c r="D11" s="4"/>
      <c r="E11" s="4"/>
    </row>
    <row r="12" spans="2:5" s="21" customFormat="1" ht="26.25" customHeight="1">
      <c r="B12" s="3" t="s">
        <v>10</v>
      </c>
      <c r="C12" s="4"/>
      <c r="D12" s="4"/>
      <c r="E12" s="4"/>
    </row>
    <row r="13" spans="2:5" s="21" customFormat="1" ht="26.25" customHeight="1">
      <c r="B13" s="3" t="s">
        <v>167</v>
      </c>
      <c r="C13" s="4"/>
      <c r="D13" s="4"/>
      <c r="E13" s="4"/>
    </row>
    <row r="14" spans="2:5" s="21" customFormat="1" ht="26.25" customHeight="1">
      <c r="B14" s="3" t="s">
        <v>168</v>
      </c>
      <c r="C14" s="4"/>
      <c r="D14" s="4"/>
      <c r="E14" s="4"/>
    </row>
    <row r="15" spans="2:5" s="21" customFormat="1" ht="26.25" customHeight="1">
      <c r="B15" s="3" t="s">
        <v>11</v>
      </c>
      <c r="C15" s="4"/>
      <c r="D15" s="4"/>
      <c r="E15" s="4"/>
    </row>
    <row r="16" spans="2:5" s="21" customFormat="1" ht="26.25" customHeight="1">
      <c r="B16" s="3"/>
      <c r="C16" s="4"/>
      <c r="D16" s="4"/>
      <c r="E16" s="4"/>
    </row>
    <row r="17" s="1" customFormat="1" ht="26.25" customHeight="1">
      <c r="A17" s="92" t="s">
        <v>144</v>
      </c>
    </row>
    <row r="18" s="1" customFormat="1" ht="26.25" customHeight="1">
      <c r="B18" s="1" t="s">
        <v>175</v>
      </c>
    </row>
    <row r="19" spans="2:11" s="1" customFormat="1" ht="26.25" customHeight="1">
      <c r="B19" s="1" t="s">
        <v>174</v>
      </c>
      <c r="K19" s="82"/>
    </row>
    <row r="20" s="1" customFormat="1" ht="26.25" customHeight="1">
      <c r="K20" s="22" t="s">
        <v>114</v>
      </c>
    </row>
    <row r="21" spans="10:12" s="1" customFormat="1" ht="26.25" customHeight="1">
      <c r="J21" s="23" t="s">
        <v>54</v>
      </c>
      <c r="K21" s="82"/>
      <c r="L21" s="23" t="s">
        <v>55</v>
      </c>
    </row>
    <row r="22" spans="3:12" s="1" customFormat="1" ht="26.25" customHeight="1">
      <c r="C22" s="1" t="s">
        <v>115</v>
      </c>
      <c r="J22" s="23" t="s">
        <v>116</v>
      </c>
      <c r="K22" s="82"/>
      <c r="L22" s="23" t="s">
        <v>116</v>
      </c>
    </row>
    <row r="23" spans="3:12" s="1" customFormat="1" ht="26.25" customHeight="1">
      <c r="C23" s="1" t="s">
        <v>117</v>
      </c>
      <c r="J23" s="83">
        <v>0.9999</v>
      </c>
      <c r="K23" s="82"/>
      <c r="L23" s="83">
        <v>0.9999</v>
      </c>
    </row>
    <row r="24" spans="2:5" s="1" customFormat="1" ht="26.25" customHeight="1">
      <c r="B24" s="1" t="s">
        <v>172</v>
      </c>
      <c r="D24" s="84"/>
      <c r="E24" s="84"/>
    </row>
    <row r="25" spans="2:5" s="1" customFormat="1" ht="26.25" customHeight="1">
      <c r="B25" s="1" t="s">
        <v>171</v>
      </c>
      <c r="D25" s="84"/>
      <c r="E25" s="84"/>
    </row>
    <row r="26" spans="4:5" s="1" customFormat="1" ht="26.25" customHeight="1">
      <c r="D26" s="84"/>
      <c r="E26" s="84"/>
    </row>
    <row r="27" spans="1:12" ht="26.25" customHeight="1">
      <c r="A27" s="4"/>
      <c r="C27" s="4"/>
      <c r="D27" s="4"/>
      <c r="E27" s="4"/>
      <c r="F27" s="4"/>
      <c r="G27" s="117"/>
      <c r="H27" s="4"/>
      <c r="I27" s="13"/>
      <c r="J27" s="4"/>
      <c r="K27" s="4"/>
      <c r="L27" s="4"/>
    </row>
    <row r="28" spans="2:12" ht="26.25" customHeight="1">
      <c r="B28" s="4" t="s">
        <v>277</v>
      </c>
      <c r="C28" s="4"/>
      <c r="D28" s="4"/>
      <c r="E28" s="4"/>
      <c r="I28" s="4"/>
      <c r="J28" s="4"/>
      <c r="K28" s="4"/>
      <c r="L28" s="4"/>
    </row>
    <row r="29" spans="2:11" s="1" customFormat="1" ht="26.25" customHeight="1">
      <c r="B29" s="118" t="s">
        <v>278</v>
      </c>
      <c r="C29" s="119"/>
      <c r="D29" s="119"/>
      <c r="E29" s="119"/>
      <c r="F29" s="119"/>
      <c r="G29" s="119"/>
      <c r="H29" s="119"/>
      <c r="I29" s="119"/>
      <c r="J29" s="119"/>
      <c r="K29" s="119"/>
    </row>
    <row r="30" spans="8:10" s="1" customFormat="1" ht="26.25" customHeight="1">
      <c r="H30" s="25"/>
      <c r="J30" s="24"/>
    </row>
    <row r="31" spans="1:12" s="1" customFormat="1" ht="27.75" customHeight="1">
      <c r="A31" s="126" t="s">
        <v>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</row>
    <row r="32" spans="8:10" s="1" customFormat="1" ht="27.75" customHeight="1">
      <c r="H32" s="25"/>
      <c r="J32" s="24"/>
    </row>
    <row r="33" spans="1:5" s="21" customFormat="1" ht="27.75" customHeight="1">
      <c r="A33" s="91" t="s">
        <v>113</v>
      </c>
      <c r="B33" s="4"/>
      <c r="C33" s="4"/>
      <c r="D33" s="4"/>
      <c r="E33" s="4"/>
    </row>
    <row r="34" spans="2:5" s="21" customFormat="1" ht="27.75" customHeight="1">
      <c r="B34" s="3" t="s">
        <v>176</v>
      </c>
      <c r="C34" s="4"/>
      <c r="D34" s="4"/>
      <c r="E34" s="4"/>
    </row>
    <row r="35" spans="2:5" s="21" customFormat="1" ht="27.75" customHeight="1">
      <c r="B35" s="3" t="s">
        <v>177</v>
      </c>
      <c r="C35" s="4"/>
      <c r="D35" s="4"/>
      <c r="E35" s="4"/>
    </row>
    <row r="36" s="1" customFormat="1" ht="27.75" customHeight="1">
      <c r="B36" s="3" t="s">
        <v>178</v>
      </c>
    </row>
    <row r="37" s="1" customFormat="1" ht="27.75" customHeight="1">
      <c r="B37" s="3" t="s">
        <v>179</v>
      </c>
    </row>
    <row r="38" s="1" customFormat="1" ht="27.75" customHeight="1">
      <c r="B38" s="1" t="s">
        <v>248</v>
      </c>
    </row>
    <row r="39" spans="8:10" s="1" customFormat="1" ht="27.75" customHeight="1">
      <c r="H39" s="125" t="s">
        <v>12</v>
      </c>
      <c r="I39" s="125"/>
      <c r="J39" s="125"/>
    </row>
    <row r="40" spans="8:10" s="1" customFormat="1" ht="27.75" customHeight="1">
      <c r="H40" s="22" t="s">
        <v>13</v>
      </c>
      <c r="J40" s="22" t="s">
        <v>14</v>
      </c>
    </row>
    <row r="41" spans="8:10" s="1" customFormat="1" ht="27.75" customHeight="1">
      <c r="H41" s="22" t="s">
        <v>15</v>
      </c>
      <c r="J41" s="22" t="s">
        <v>15</v>
      </c>
    </row>
    <row r="42" spans="3:10" s="1" customFormat="1" ht="27.75" customHeight="1">
      <c r="C42" s="1" t="s">
        <v>288</v>
      </c>
      <c r="H42" s="23" t="s">
        <v>16</v>
      </c>
      <c r="J42" s="24">
        <v>146666667</v>
      </c>
    </row>
    <row r="43" spans="3:10" s="1" customFormat="1" ht="27.75" customHeight="1">
      <c r="C43" s="1" t="s">
        <v>222</v>
      </c>
      <c r="H43" s="23" t="s">
        <v>16</v>
      </c>
      <c r="J43" s="24">
        <v>133333333</v>
      </c>
    </row>
    <row r="44" spans="3:10" ht="27.75" customHeight="1">
      <c r="C44" s="1" t="s">
        <v>288</v>
      </c>
      <c r="H44" s="121">
        <v>1200000</v>
      </c>
      <c r="J44" s="121">
        <v>120000000</v>
      </c>
    </row>
    <row r="45" spans="3:10" s="1" customFormat="1" ht="27.75" customHeight="1">
      <c r="C45" s="1" t="s">
        <v>223</v>
      </c>
      <c r="H45" s="25">
        <v>1200000</v>
      </c>
      <c r="J45" s="24">
        <v>120000000</v>
      </c>
    </row>
    <row r="46" spans="8:10" s="1" customFormat="1" ht="27.75" customHeight="1">
      <c r="H46" s="25"/>
      <c r="J46" s="24"/>
    </row>
    <row r="47" spans="1:12" ht="27.75" customHeight="1">
      <c r="A47" s="91" t="s">
        <v>118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</row>
    <row r="48" spans="1:12" ht="27.75" customHeight="1">
      <c r="A48" s="3"/>
      <c r="B48" s="4" t="s">
        <v>119</v>
      </c>
      <c r="C48" s="4"/>
      <c r="D48" s="4"/>
      <c r="E48" s="4"/>
      <c r="F48" s="4"/>
      <c r="G48" s="4"/>
      <c r="H48" s="4"/>
      <c r="I48" s="4"/>
      <c r="J48" s="4"/>
      <c r="K48" s="4"/>
      <c r="L48" s="5"/>
    </row>
    <row r="49" spans="1:12" ht="27.75" customHeight="1">
      <c r="A49" s="3"/>
      <c r="B49" s="4"/>
      <c r="C49" s="4"/>
      <c r="D49" s="4"/>
      <c r="E49" s="4"/>
      <c r="F49" s="124" t="s">
        <v>4</v>
      </c>
      <c r="G49" s="124"/>
      <c r="H49" s="124"/>
      <c r="I49" s="95"/>
      <c r="J49" s="124" t="s">
        <v>3</v>
      </c>
      <c r="K49" s="124"/>
      <c r="L49" s="124"/>
    </row>
    <row r="50" spans="1:12" ht="27.75" customHeight="1">
      <c r="A50" s="4"/>
      <c r="B50" s="4"/>
      <c r="C50" s="4"/>
      <c r="D50" s="4"/>
      <c r="E50" s="4"/>
      <c r="F50" s="96"/>
      <c r="G50" s="97" t="s">
        <v>217</v>
      </c>
      <c r="H50" s="98"/>
      <c r="I50" s="95"/>
      <c r="J50" s="96"/>
      <c r="K50" s="97" t="s">
        <v>217</v>
      </c>
      <c r="L50" s="98"/>
    </row>
    <row r="51" spans="1:12" ht="27.75" customHeight="1">
      <c r="A51" s="4"/>
      <c r="B51" s="6" t="s">
        <v>17</v>
      </c>
      <c r="C51" s="3"/>
      <c r="D51" s="4"/>
      <c r="E51" s="4"/>
      <c r="F51" s="4">
        <v>548995.38</v>
      </c>
      <c r="G51" s="4"/>
      <c r="H51" s="4">
        <v>1193816.41</v>
      </c>
      <c r="I51" s="4"/>
      <c r="J51" s="4">
        <v>525043.63</v>
      </c>
      <c r="K51" s="4"/>
      <c r="L51" s="4">
        <v>1162224.45</v>
      </c>
    </row>
    <row r="52" spans="1:12" ht="27.75" customHeight="1">
      <c r="A52" s="4"/>
      <c r="B52" s="6" t="s">
        <v>18</v>
      </c>
      <c r="C52" s="3"/>
      <c r="D52" s="4"/>
      <c r="E52" s="4"/>
      <c r="F52" s="4">
        <v>88116.34</v>
      </c>
      <c r="G52" s="4"/>
      <c r="H52" s="4">
        <v>226843.64</v>
      </c>
      <c r="I52" s="4"/>
      <c r="J52" s="4">
        <v>0</v>
      </c>
      <c r="K52" s="4"/>
      <c r="L52" s="4">
        <v>0</v>
      </c>
    </row>
    <row r="53" spans="1:12" ht="27.75" customHeight="1">
      <c r="A53" s="4"/>
      <c r="B53" s="6" t="s">
        <v>19</v>
      </c>
      <c r="C53" s="3"/>
      <c r="D53" s="4"/>
      <c r="E53" s="4"/>
      <c r="F53" s="10">
        <v>3994296.02</v>
      </c>
      <c r="G53" s="4"/>
      <c r="H53" s="10">
        <v>2335378.35</v>
      </c>
      <c r="I53" s="4"/>
      <c r="J53" s="10">
        <v>0</v>
      </c>
      <c r="K53" s="4"/>
      <c r="L53" s="10">
        <v>0</v>
      </c>
    </row>
    <row r="54" spans="1:12" ht="27.75" customHeight="1" thickBot="1">
      <c r="A54" s="4"/>
      <c r="C54" s="3" t="s">
        <v>1</v>
      </c>
      <c r="D54" s="4"/>
      <c r="E54" s="4"/>
      <c r="F54" s="26">
        <f>SUM(F51:F53)</f>
        <v>4631407.74</v>
      </c>
      <c r="G54" s="4"/>
      <c r="H54" s="26">
        <f>SUM(H51:H53)</f>
        <v>3756038.4</v>
      </c>
      <c r="I54" s="4"/>
      <c r="J54" s="26">
        <f>SUM(J51:J53)</f>
        <v>525043.63</v>
      </c>
      <c r="K54" s="4"/>
      <c r="L54" s="26">
        <f>SUM(L51:L53)</f>
        <v>1162224.45</v>
      </c>
    </row>
    <row r="55" spans="1:12" ht="27.75" customHeight="1" thickTop="1">
      <c r="A55" s="4"/>
      <c r="C55" s="3"/>
      <c r="D55" s="4"/>
      <c r="E55" s="4"/>
      <c r="F55" s="14"/>
      <c r="G55" s="4"/>
      <c r="H55" s="14"/>
      <c r="I55" s="4"/>
      <c r="J55" s="14"/>
      <c r="K55" s="4"/>
      <c r="L55" s="14"/>
    </row>
    <row r="56" spans="1:12" ht="27.75" customHeight="1">
      <c r="A56" s="4"/>
      <c r="C56" s="3"/>
      <c r="D56" s="4"/>
      <c r="E56" s="4"/>
      <c r="F56" s="14"/>
      <c r="G56" s="4"/>
      <c r="H56" s="14"/>
      <c r="I56" s="4"/>
      <c r="J56" s="14"/>
      <c r="K56" s="4"/>
      <c r="L56" s="14"/>
    </row>
    <row r="57" spans="2:12" ht="27.75" customHeight="1">
      <c r="B57" s="4" t="s">
        <v>277</v>
      </c>
      <c r="C57" s="4"/>
      <c r="D57" s="4"/>
      <c r="E57" s="4"/>
      <c r="I57" s="4"/>
      <c r="J57" s="4"/>
      <c r="K57" s="4"/>
      <c r="L57" s="4"/>
    </row>
    <row r="58" spans="2:11" s="1" customFormat="1" ht="27.75" customHeight="1">
      <c r="B58" s="118" t="s">
        <v>278</v>
      </c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2" ht="26.25" customHeight="1">
      <c r="A59" s="126" t="s">
        <v>21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</row>
    <row r="60" spans="1:12" ht="26.25" customHeight="1">
      <c r="A60" s="4"/>
      <c r="B60" s="4"/>
      <c r="C60" s="3"/>
      <c r="D60" s="4"/>
      <c r="E60" s="4"/>
      <c r="F60" s="14"/>
      <c r="G60" s="4"/>
      <c r="H60" s="14"/>
      <c r="I60" s="4"/>
      <c r="J60" s="14"/>
      <c r="K60" s="4"/>
      <c r="L60" s="14"/>
    </row>
    <row r="61" spans="1:12" ht="26.25" customHeight="1">
      <c r="A61" s="4"/>
      <c r="B61" s="4" t="s">
        <v>249</v>
      </c>
      <c r="C61" s="3"/>
      <c r="D61" s="4"/>
      <c r="E61" s="4"/>
      <c r="F61" s="14"/>
      <c r="G61" s="4"/>
      <c r="H61" s="14"/>
      <c r="I61" s="4"/>
      <c r="J61" s="14"/>
      <c r="K61" s="4"/>
      <c r="L61" s="14"/>
    </row>
    <row r="62" spans="1:12" ht="26.25" customHeight="1">
      <c r="A62" s="3"/>
      <c r="B62" s="4"/>
      <c r="C62" s="4"/>
      <c r="D62" s="4"/>
      <c r="E62" s="4"/>
      <c r="F62" s="127" t="s">
        <v>4</v>
      </c>
      <c r="G62" s="127"/>
      <c r="H62" s="127"/>
      <c r="I62" s="4"/>
      <c r="J62" s="127" t="s">
        <v>3</v>
      </c>
      <c r="K62" s="127"/>
      <c r="L62" s="127"/>
    </row>
    <row r="63" spans="1:12" ht="26.25" customHeight="1">
      <c r="A63" s="4"/>
      <c r="B63" s="4"/>
      <c r="C63" s="4"/>
      <c r="D63" s="4"/>
      <c r="E63" s="4"/>
      <c r="F63" s="17"/>
      <c r="G63" s="7" t="s">
        <v>120</v>
      </c>
      <c r="H63" s="9"/>
      <c r="I63" s="4"/>
      <c r="J63" s="17"/>
      <c r="K63" s="7" t="s">
        <v>120</v>
      </c>
      <c r="L63" s="9"/>
    </row>
    <row r="64" spans="1:12" ht="26.25" customHeight="1">
      <c r="A64" s="4"/>
      <c r="B64" s="6" t="s">
        <v>20</v>
      </c>
      <c r="C64" s="3"/>
      <c r="D64" s="4"/>
      <c r="E64" s="4"/>
      <c r="F64" s="4">
        <v>4364448.67</v>
      </c>
      <c r="G64" s="4"/>
      <c r="H64" s="4">
        <v>4127670.65</v>
      </c>
      <c r="I64" s="4"/>
      <c r="J64" s="4">
        <v>4364448.67</v>
      </c>
      <c r="K64" s="4"/>
      <c r="L64" s="4">
        <v>3927668.53</v>
      </c>
    </row>
    <row r="65" spans="1:12" ht="26.25" customHeight="1">
      <c r="A65" s="4"/>
      <c r="B65" s="6" t="s">
        <v>5</v>
      </c>
      <c r="C65" s="3"/>
      <c r="D65" s="4"/>
      <c r="E65" s="4"/>
      <c r="F65" s="4">
        <v>9556891.18</v>
      </c>
      <c r="G65" s="4"/>
      <c r="H65" s="4">
        <v>5683545.29</v>
      </c>
      <c r="I65" s="4"/>
      <c r="J65" s="4">
        <v>9439740.74</v>
      </c>
      <c r="K65" s="4"/>
      <c r="L65" s="4">
        <v>5539166.14</v>
      </c>
    </row>
    <row r="66" spans="1:16" ht="26.25" customHeight="1">
      <c r="A66" s="4"/>
      <c r="B66" s="4" t="s">
        <v>121</v>
      </c>
      <c r="C66" s="3"/>
      <c r="D66" s="4"/>
      <c r="E66" s="4"/>
      <c r="I66" s="4"/>
      <c r="J66" s="14"/>
      <c r="K66" s="4"/>
      <c r="L66" s="14"/>
      <c r="N66" s="14"/>
      <c r="O66" s="4"/>
      <c r="P66" s="14"/>
    </row>
    <row r="67" spans="1:12" ht="26.25" customHeight="1">
      <c r="A67" s="4"/>
      <c r="B67" s="4" t="s">
        <v>251</v>
      </c>
      <c r="C67" s="3"/>
      <c r="D67" s="4"/>
      <c r="E67" s="4"/>
      <c r="F67" s="14"/>
      <c r="G67" s="4"/>
      <c r="H67" s="14"/>
      <c r="I67" s="4"/>
      <c r="J67" s="14"/>
      <c r="K67" s="4"/>
      <c r="L67" s="14"/>
    </row>
    <row r="68" spans="1:12" ht="26.25" customHeight="1">
      <c r="A68" s="4"/>
      <c r="B68" s="4" t="s">
        <v>250</v>
      </c>
      <c r="C68" s="3"/>
      <c r="D68" s="4"/>
      <c r="E68" s="4"/>
      <c r="F68" s="14"/>
      <c r="G68" s="4"/>
      <c r="H68" s="14"/>
      <c r="I68" s="4"/>
      <c r="J68" s="14"/>
      <c r="K68" s="4"/>
      <c r="L68" s="14"/>
    </row>
    <row r="69" spans="1:12" ht="26.25" customHeight="1">
      <c r="A69" s="4"/>
      <c r="B69" s="4"/>
      <c r="C69" s="3"/>
      <c r="D69" s="4"/>
      <c r="E69" s="4"/>
      <c r="F69" s="14"/>
      <c r="G69" s="4"/>
      <c r="H69" s="14"/>
      <c r="I69" s="4"/>
      <c r="J69" s="14"/>
      <c r="K69" s="4"/>
      <c r="L69" s="14"/>
    </row>
    <row r="70" spans="1:12" ht="26.25" customHeight="1">
      <c r="A70" s="91" t="s">
        <v>122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</row>
    <row r="71" spans="1:12" ht="26.25" customHeight="1">
      <c r="A71" s="3"/>
      <c r="B71" s="4"/>
      <c r="C71" s="4"/>
      <c r="D71" s="4"/>
      <c r="E71" s="4"/>
      <c r="F71" s="124" t="s">
        <v>4</v>
      </c>
      <c r="G71" s="124"/>
      <c r="H71" s="124"/>
      <c r="I71" s="4"/>
      <c r="J71" s="124" t="s">
        <v>3</v>
      </c>
      <c r="K71" s="124"/>
      <c r="L71" s="124"/>
    </row>
    <row r="72" spans="1:12" ht="26.25" customHeight="1">
      <c r="A72" s="4"/>
      <c r="B72" s="4"/>
      <c r="C72" s="4"/>
      <c r="D72" s="4"/>
      <c r="E72" s="4"/>
      <c r="F72" s="96"/>
      <c r="G72" s="97" t="s">
        <v>217</v>
      </c>
      <c r="H72" s="98"/>
      <c r="I72" s="95"/>
      <c r="J72" s="96"/>
      <c r="K72" s="97" t="s">
        <v>217</v>
      </c>
      <c r="L72" s="98"/>
    </row>
    <row r="73" spans="1:12" ht="26.25" customHeight="1">
      <c r="A73" s="4"/>
      <c r="B73" s="3" t="s">
        <v>22</v>
      </c>
      <c r="C73" s="4"/>
      <c r="D73" s="4"/>
      <c r="E73" s="4"/>
      <c r="F73" s="17"/>
      <c r="G73" s="7"/>
      <c r="H73" s="9"/>
      <c r="I73" s="4"/>
      <c r="J73" s="17"/>
      <c r="K73" s="7"/>
      <c r="L73" s="9"/>
    </row>
    <row r="74" spans="1:12" ht="26.25" customHeight="1">
      <c r="A74" s="4"/>
      <c r="B74" s="3" t="s">
        <v>23</v>
      </c>
      <c r="D74" s="4"/>
      <c r="E74" s="4"/>
      <c r="F74" s="4">
        <v>96560310.46</v>
      </c>
      <c r="G74" s="4"/>
      <c r="H74" s="4">
        <v>70852833.96</v>
      </c>
      <c r="I74" s="4"/>
      <c r="J74" s="4">
        <v>96560310.46</v>
      </c>
      <c r="K74" s="4"/>
      <c r="L74" s="4">
        <v>67363701.31</v>
      </c>
    </row>
    <row r="75" spans="1:12" ht="26.25" customHeight="1">
      <c r="A75" s="4"/>
      <c r="B75" s="3" t="s">
        <v>24</v>
      </c>
      <c r="D75" s="4"/>
      <c r="E75" s="4"/>
      <c r="F75" s="4">
        <v>5848110.63</v>
      </c>
      <c r="G75" s="4"/>
      <c r="H75" s="4">
        <v>9519188.87</v>
      </c>
      <c r="I75" s="4"/>
      <c r="J75" s="4">
        <v>5673654</v>
      </c>
      <c r="K75" s="4"/>
      <c r="L75" s="4">
        <v>9519188.87</v>
      </c>
    </row>
    <row r="76" spans="1:12" ht="26.25" customHeight="1">
      <c r="A76" s="4"/>
      <c r="B76" s="3" t="s">
        <v>25</v>
      </c>
      <c r="D76" s="4"/>
      <c r="E76" s="4"/>
      <c r="F76" s="4">
        <v>5340224.87</v>
      </c>
      <c r="G76" s="4"/>
      <c r="H76" s="4">
        <v>0</v>
      </c>
      <c r="I76" s="4"/>
      <c r="J76" s="4">
        <v>5340224.87</v>
      </c>
      <c r="K76" s="4"/>
      <c r="L76" s="4">
        <v>0</v>
      </c>
    </row>
    <row r="77" spans="1:12" ht="26.25" customHeight="1">
      <c r="A77" s="4"/>
      <c r="B77" s="3" t="s">
        <v>26</v>
      </c>
      <c r="D77" s="4"/>
      <c r="E77" s="4"/>
      <c r="F77" s="4">
        <v>26058015.26</v>
      </c>
      <c r="G77" s="4"/>
      <c r="H77" s="4">
        <v>31209550.12</v>
      </c>
      <c r="I77" s="4"/>
      <c r="J77" s="4">
        <v>26058015.26</v>
      </c>
      <c r="K77" s="4"/>
      <c r="L77" s="4">
        <v>31209550.12</v>
      </c>
    </row>
    <row r="78" spans="1:12" ht="26.25" customHeight="1">
      <c r="A78" s="4"/>
      <c r="C78" s="3" t="s">
        <v>1</v>
      </c>
      <c r="D78" s="4"/>
      <c r="E78" s="4"/>
      <c r="F78" s="16">
        <f>SUM(F74:F77)</f>
        <v>133806661.22</v>
      </c>
      <c r="G78" s="4"/>
      <c r="H78" s="16">
        <f>SUM(H74:H77)</f>
        <v>111581572.95</v>
      </c>
      <c r="I78" s="4"/>
      <c r="J78" s="16">
        <f>SUM(J74:J77)</f>
        <v>133632204.59</v>
      </c>
      <c r="K78" s="4"/>
      <c r="L78" s="16">
        <f>SUM(L74:L77)</f>
        <v>108092440.30000001</v>
      </c>
    </row>
    <row r="79" spans="1:12" ht="26.25" customHeight="1">
      <c r="A79" s="4"/>
      <c r="B79" s="3" t="s">
        <v>27</v>
      </c>
      <c r="D79" s="4"/>
      <c r="E79" s="4"/>
      <c r="F79" s="4">
        <v>82390037.97</v>
      </c>
      <c r="G79" s="4"/>
      <c r="H79" s="4">
        <v>18431977.46</v>
      </c>
      <c r="I79" s="4"/>
      <c r="J79" s="4">
        <v>82390037.97</v>
      </c>
      <c r="K79" s="4"/>
      <c r="L79" s="4">
        <v>21746653.48</v>
      </c>
    </row>
    <row r="80" spans="1:12" ht="26.25" customHeight="1">
      <c r="A80" s="4"/>
      <c r="B80" s="3" t="s">
        <v>28</v>
      </c>
      <c r="D80" s="4"/>
      <c r="E80" s="4"/>
      <c r="F80" s="10">
        <v>43366245.68</v>
      </c>
      <c r="G80" s="4"/>
      <c r="H80" s="10">
        <v>24216320.52</v>
      </c>
      <c r="I80" s="4"/>
      <c r="J80" s="10">
        <v>43366245.68</v>
      </c>
      <c r="K80" s="4"/>
      <c r="L80" s="10">
        <v>24216320.52</v>
      </c>
    </row>
    <row r="81" spans="1:12" ht="26.25" customHeight="1">
      <c r="A81" s="4"/>
      <c r="C81" s="3"/>
      <c r="D81" s="4"/>
      <c r="E81" s="4"/>
      <c r="F81" s="4">
        <f>SUM(F78:F80)</f>
        <v>259562944.87</v>
      </c>
      <c r="G81" s="4"/>
      <c r="H81" s="4">
        <f>SUM(H78:H80)</f>
        <v>154229870.93</v>
      </c>
      <c r="I81" s="4"/>
      <c r="J81" s="4">
        <f>SUM(J78:J80)</f>
        <v>259388488.24</v>
      </c>
      <c r="K81" s="4"/>
      <c r="L81" s="4">
        <f>SUM(L78:L80)</f>
        <v>154055414.3</v>
      </c>
    </row>
    <row r="82" spans="1:12" ht="26.25" customHeight="1">
      <c r="A82" s="4"/>
      <c r="B82" s="3" t="s">
        <v>29</v>
      </c>
      <c r="D82" s="4"/>
      <c r="E82" s="4"/>
      <c r="F82" s="4">
        <v>-26742322.16</v>
      </c>
      <c r="G82" s="4"/>
      <c r="H82" s="4">
        <v>-27733568.07</v>
      </c>
      <c r="I82" s="4"/>
      <c r="J82" s="4">
        <v>-26655093.84</v>
      </c>
      <c r="K82" s="4"/>
      <c r="L82" s="4">
        <v>-27733568.07</v>
      </c>
    </row>
    <row r="83" spans="1:12" ht="26.25" customHeight="1" thickBot="1">
      <c r="A83" s="4"/>
      <c r="B83" s="4"/>
      <c r="C83" s="3" t="s">
        <v>1</v>
      </c>
      <c r="D83" s="3"/>
      <c r="E83" s="3"/>
      <c r="F83" s="11">
        <f>SUM(F81:F82)</f>
        <v>232820622.71</v>
      </c>
      <c r="G83" s="4"/>
      <c r="H83" s="11">
        <f>SUM(H81:H82)</f>
        <v>126496302.86000001</v>
      </c>
      <c r="I83" s="4"/>
      <c r="J83" s="11">
        <f>SUM(J81:J82)</f>
        <v>232733394.4</v>
      </c>
      <c r="K83" s="4"/>
      <c r="L83" s="11">
        <f>SUM(L81:L82)</f>
        <v>126321846.23000002</v>
      </c>
    </row>
    <row r="84" spans="1:12" ht="26.25" customHeight="1" thickTop="1">
      <c r="A84" s="4"/>
      <c r="B84" s="4"/>
      <c r="C84" s="3"/>
      <c r="D84" s="3"/>
      <c r="E84" s="3"/>
      <c r="F84" s="13"/>
      <c r="G84" s="4"/>
      <c r="H84" s="13"/>
      <c r="I84" s="4"/>
      <c r="J84" s="13"/>
      <c r="K84" s="4"/>
      <c r="L84" s="13"/>
    </row>
    <row r="85" spans="1:12" ht="26.25" customHeight="1">
      <c r="A85" s="4"/>
      <c r="B85" s="4"/>
      <c r="C85" s="3"/>
      <c r="D85" s="3"/>
      <c r="E85" s="3"/>
      <c r="F85" s="13"/>
      <c r="G85" s="4"/>
      <c r="H85" s="13"/>
      <c r="I85" s="4"/>
      <c r="J85" s="13"/>
      <c r="K85" s="4"/>
      <c r="L85" s="13"/>
    </row>
    <row r="86" spans="2:12" ht="26.25" customHeight="1">
      <c r="B86" s="4" t="s">
        <v>277</v>
      </c>
      <c r="C86" s="4"/>
      <c r="D86" s="4"/>
      <c r="E86" s="4"/>
      <c r="I86" s="4"/>
      <c r="J86" s="4"/>
      <c r="K86" s="4"/>
      <c r="L86" s="4"/>
    </row>
    <row r="87" spans="2:11" s="1" customFormat="1" ht="26.25" customHeight="1">
      <c r="B87" s="118" t="s">
        <v>278</v>
      </c>
      <c r="C87" s="119"/>
      <c r="D87" s="119"/>
      <c r="E87" s="119"/>
      <c r="F87" s="119"/>
      <c r="G87" s="119"/>
      <c r="H87" s="119"/>
      <c r="I87" s="119"/>
      <c r="J87" s="119"/>
      <c r="K87" s="119"/>
    </row>
  </sheetData>
  <mergeCells count="13">
    <mergeCell ref="A59:L59"/>
    <mergeCell ref="J62:L62"/>
    <mergeCell ref="F62:H62"/>
    <mergeCell ref="A1:L1"/>
    <mergeCell ref="A3:L3"/>
    <mergeCell ref="A2:L2"/>
    <mergeCell ref="F71:H71"/>
    <mergeCell ref="A4:L4"/>
    <mergeCell ref="H39:J39"/>
    <mergeCell ref="A31:L31"/>
    <mergeCell ref="J71:L71"/>
    <mergeCell ref="J49:L49"/>
    <mergeCell ref="F49:H49"/>
  </mergeCells>
  <printOptions/>
  <pageMargins left="0.55" right="0.34" top="0.61" bottom="0.68" header="0.26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zoomScale="85" zoomScaleNormal="85" workbookViewId="0" topLeftCell="D16">
      <selection activeCell="D23" sqref="A23:IV24"/>
    </sheetView>
  </sheetViews>
  <sheetFormatPr defaultColWidth="9.33203125" defaultRowHeight="24" customHeight="1"/>
  <cols>
    <col min="1" max="2" width="9.33203125" style="44" customWidth="1"/>
    <col min="3" max="3" width="10.33203125" style="44" customWidth="1"/>
    <col min="4" max="4" width="2" style="44" customWidth="1"/>
    <col min="5" max="5" width="15.5" style="44" customWidth="1"/>
    <col min="6" max="6" width="1.0078125" style="44" customWidth="1"/>
    <col min="7" max="7" width="15.16015625" style="44" customWidth="1"/>
    <col min="8" max="8" width="1.0078125" style="44" customWidth="1"/>
    <col min="9" max="9" width="13.5" style="44" customWidth="1"/>
    <col min="10" max="10" width="1.0078125" style="44" customWidth="1"/>
    <col min="11" max="11" width="7.66015625" style="44" customWidth="1"/>
    <col min="12" max="12" width="1.0078125" style="44" customWidth="1"/>
    <col min="13" max="13" width="7.66015625" style="44" customWidth="1"/>
    <col min="14" max="14" width="1.0078125" style="44" customWidth="1"/>
    <col min="15" max="15" width="12.83203125" style="44" customWidth="1"/>
    <col min="16" max="16" width="0.82421875" style="44" customWidth="1"/>
    <col min="17" max="17" width="12.83203125" style="44" customWidth="1"/>
    <col min="18" max="18" width="1.0078125" style="44" customWidth="1"/>
    <col min="19" max="19" width="9.83203125" style="44" customWidth="1"/>
    <col min="20" max="20" width="1.0078125" style="44" customWidth="1"/>
    <col min="21" max="21" width="9.83203125" style="44" customWidth="1"/>
    <col min="22" max="22" width="0.82421875" style="44" customWidth="1"/>
    <col min="23" max="23" width="12.66015625" style="44" customWidth="1"/>
    <col min="24" max="24" width="1.0078125" style="44" customWidth="1"/>
    <col min="25" max="25" width="12.83203125" style="44" customWidth="1"/>
    <col min="26" max="27" width="2.83203125" style="44" customWidth="1"/>
    <col min="28" max="16384" width="9.33203125" style="44" customWidth="1"/>
  </cols>
  <sheetData>
    <row r="1" spans="1:25" ht="24" customHeight="1">
      <c r="A1" s="130" t="s">
        <v>33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5:13" ht="24" customHeight="1">
      <c r="E2" s="53"/>
      <c r="F2" s="53"/>
      <c r="G2" s="54"/>
      <c r="H2" s="54"/>
      <c r="I2" s="54"/>
      <c r="J2" s="54"/>
      <c r="K2" s="54"/>
      <c r="L2" s="54"/>
      <c r="M2" s="54"/>
    </row>
    <row r="3" spans="1:13" ht="24" customHeight="1">
      <c r="A3" s="106" t="s">
        <v>224</v>
      </c>
      <c r="B3" s="31"/>
      <c r="C3" s="55"/>
      <c r="D3" s="55"/>
      <c r="E3" s="55"/>
      <c r="F3" s="55"/>
      <c r="G3" s="31"/>
      <c r="H3" s="31"/>
      <c r="I3" s="31"/>
      <c r="J3" s="31"/>
      <c r="K3" s="31"/>
      <c r="L3" s="31"/>
      <c r="M3" s="31"/>
    </row>
    <row r="4" spans="11:25" s="21" customFormat="1" ht="24" customHeight="1">
      <c r="K4" s="129" t="s">
        <v>43</v>
      </c>
      <c r="L4" s="129"/>
      <c r="M4" s="129"/>
      <c r="S4" s="128" t="s">
        <v>4</v>
      </c>
      <c r="T4" s="128"/>
      <c r="U4" s="128"/>
      <c r="W4" s="128" t="s">
        <v>3</v>
      </c>
      <c r="X4" s="128"/>
      <c r="Y4" s="128"/>
    </row>
    <row r="5" spans="7:25" s="21" customFormat="1" ht="24" customHeight="1">
      <c r="G5" s="56" t="s">
        <v>44</v>
      </c>
      <c r="I5" s="56" t="s">
        <v>45</v>
      </c>
      <c r="K5" s="128" t="s">
        <v>46</v>
      </c>
      <c r="L5" s="128"/>
      <c r="M5" s="128"/>
      <c r="O5" s="128" t="s">
        <v>47</v>
      </c>
      <c r="P5" s="129"/>
      <c r="Q5" s="128"/>
      <c r="S5" s="131" t="s">
        <v>48</v>
      </c>
      <c r="T5" s="132"/>
      <c r="U5" s="131"/>
      <c r="W5" s="131" t="s">
        <v>48</v>
      </c>
      <c r="X5" s="132"/>
      <c r="Y5" s="131"/>
    </row>
    <row r="6" spans="1:25" s="21" customFormat="1" ht="24" customHeight="1">
      <c r="A6" s="129" t="s">
        <v>49</v>
      </c>
      <c r="B6" s="129"/>
      <c r="C6" s="129"/>
      <c r="D6" s="56"/>
      <c r="E6" s="38" t="s">
        <v>50</v>
      </c>
      <c r="F6" s="56"/>
      <c r="G6" s="38" t="s">
        <v>51</v>
      </c>
      <c r="I6" s="38" t="s">
        <v>52</v>
      </c>
      <c r="K6" s="99" t="s">
        <v>218</v>
      </c>
      <c r="L6" s="100"/>
      <c r="M6" s="99" t="s">
        <v>53</v>
      </c>
      <c r="O6" s="58"/>
      <c r="P6" s="59" t="s">
        <v>219</v>
      </c>
      <c r="Q6" s="57"/>
      <c r="S6" s="103"/>
      <c r="T6" s="104" t="s">
        <v>219</v>
      </c>
      <c r="U6" s="99"/>
      <c r="W6" s="58"/>
      <c r="X6" s="59" t="s">
        <v>219</v>
      </c>
      <c r="Y6" s="57"/>
    </row>
    <row r="7" spans="1:25" s="21" customFormat="1" ht="24" customHeight="1">
      <c r="A7" s="37"/>
      <c r="B7" s="37"/>
      <c r="C7" s="37"/>
      <c r="D7" s="38"/>
      <c r="E7" s="37"/>
      <c r="F7" s="38"/>
      <c r="G7" s="37"/>
      <c r="H7" s="60"/>
      <c r="I7" s="37"/>
      <c r="J7" s="60"/>
      <c r="K7" s="101" t="s">
        <v>54</v>
      </c>
      <c r="L7" s="102"/>
      <c r="M7" s="101" t="s">
        <v>55</v>
      </c>
      <c r="N7" s="61"/>
      <c r="O7" s="62" t="s">
        <v>54</v>
      </c>
      <c r="P7" s="61"/>
      <c r="Q7" s="62" t="s">
        <v>55</v>
      </c>
      <c r="R7" s="61"/>
      <c r="S7" s="62" t="s">
        <v>54</v>
      </c>
      <c r="T7" s="61"/>
      <c r="U7" s="62" t="s">
        <v>55</v>
      </c>
      <c r="V7" s="61"/>
      <c r="W7" s="62" t="s">
        <v>54</v>
      </c>
      <c r="X7" s="61"/>
      <c r="Y7" s="62" t="s">
        <v>55</v>
      </c>
    </row>
    <row r="8" spans="1:23" s="21" customFormat="1" ht="24" customHeight="1">
      <c r="A8" s="21" t="s">
        <v>56</v>
      </c>
      <c r="W8" s="63"/>
    </row>
    <row r="9" spans="1:25" s="21" customFormat="1" ht="24" customHeight="1">
      <c r="A9" s="21" t="s">
        <v>57</v>
      </c>
      <c r="E9" s="21" t="s">
        <v>58</v>
      </c>
      <c r="G9" s="56" t="s">
        <v>59</v>
      </c>
      <c r="I9" s="21">
        <v>1000000</v>
      </c>
      <c r="K9" s="64">
        <v>100</v>
      </c>
      <c r="M9" s="64">
        <v>100</v>
      </c>
      <c r="O9" s="21">
        <v>800000</v>
      </c>
      <c r="Q9" s="21">
        <v>800000</v>
      </c>
      <c r="S9" s="21">
        <v>0</v>
      </c>
      <c r="U9" s="21">
        <v>0</v>
      </c>
      <c r="W9" s="21">
        <v>1595300.57</v>
      </c>
      <c r="Y9" s="21">
        <v>2680096.35</v>
      </c>
    </row>
    <row r="10" spans="1:7" s="21" customFormat="1" ht="24" customHeight="1">
      <c r="A10" s="21" t="s">
        <v>60</v>
      </c>
      <c r="G10" s="56" t="s">
        <v>61</v>
      </c>
    </row>
    <row r="11" s="21" customFormat="1" ht="24" customHeight="1">
      <c r="A11" s="21" t="s">
        <v>62</v>
      </c>
    </row>
    <row r="12" spans="1:25" s="21" customFormat="1" ht="24" customHeight="1">
      <c r="A12" s="21" t="s">
        <v>63</v>
      </c>
      <c r="B12" s="56"/>
      <c r="C12" s="56"/>
      <c r="D12" s="56"/>
      <c r="E12" s="21" t="s">
        <v>58</v>
      </c>
      <c r="F12" s="56"/>
      <c r="G12" s="65" t="s">
        <v>64</v>
      </c>
      <c r="H12" s="66"/>
      <c r="I12" s="21">
        <v>1000000</v>
      </c>
      <c r="J12" s="66"/>
      <c r="K12" s="56">
        <v>99.99</v>
      </c>
      <c r="L12" s="65"/>
      <c r="M12" s="56">
        <v>99.99</v>
      </c>
      <c r="O12" s="66">
        <v>999940</v>
      </c>
      <c r="P12" s="66"/>
      <c r="Q12" s="66">
        <v>999940</v>
      </c>
      <c r="S12" s="21">
        <v>0</v>
      </c>
      <c r="U12" s="21">
        <v>0</v>
      </c>
      <c r="W12" s="21">
        <v>945256.06</v>
      </c>
      <c r="Y12" s="21">
        <v>999940</v>
      </c>
    </row>
    <row r="13" spans="1:17" s="21" customFormat="1" ht="24" customHeight="1">
      <c r="A13" s="21" t="s">
        <v>65</v>
      </c>
      <c r="B13" s="56"/>
      <c r="C13" s="56"/>
      <c r="D13" s="56"/>
      <c r="E13" s="56"/>
      <c r="F13" s="56"/>
      <c r="G13" s="65" t="s">
        <v>66</v>
      </c>
      <c r="H13" s="66"/>
      <c r="I13" s="66"/>
      <c r="J13" s="66"/>
      <c r="K13" s="65"/>
      <c r="L13" s="65"/>
      <c r="M13" s="65"/>
      <c r="O13" s="66"/>
      <c r="P13" s="66"/>
      <c r="Q13" s="66"/>
    </row>
    <row r="14" spans="3:25" s="21" customFormat="1" ht="24" customHeight="1" thickBot="1">
      <c r="C14" s="56"/>
      <c r="D14" s="56"/>
      <c r="G14" s="66"/>
      <c r="H14" s="66"/>
      <c r="I14" s="66" t="s">
        <v>67</v>
      </c>
      <c r="J14" s="66"/>
      <c r="K14" s="66"/>
      <c r="L14" s="66"/>
      <c r="O14" s="67">
        <f>SUM(O9:O12)</f>
        <v>1799940</v>
      </c>
      <c r="P14" s="66"/>
      <c r="Q14" s="67">
        <f>SUM(Q9:Q12)</f>
        <v>1799940</v>
      </c>
      <c r="S14" s="67">
        <f>SUM(S9:S12)</f>
        <v>0</v>
      </c>
      <c r="U14" s="67">
        <f>SUM(U9:U12)</f>
        <v>0</v>
      </c>
      <c r="W14" s="67">
        <f>SUM(W9:W12)</f>
        <v>2540556.63</v>
      </c>
      <c r="Y14" s="67">
        <f>SUM(Y9:Y12)</f>
        <v>3680036.35</v>
      </c>
    </row>
    <row r="15" spans="1:13" ht="14.25" customHeight="1" thickTop="1">
      <c r="A15" s="30"/>
      <c r="B15" s="31"/>
      <c r="C15" s="55"/>
      <c r="D15" s="55"/>
      <c r="E15" s="55"/>
      <c r="F15" s="55"/>
      <c r="G15" s="31"/>
      <c r="H15" s="31"/>
      <c r="I15" s="31"/>
      <c r="J15" s="31"/>
      <c r="K15" s="31"/>
      <c r="L15" s="31"/>
      <c r="M15" s="31"/>
    </row>
    <row r="16" spans="1:13" ht="24" customHeight="1">
      <c r="A16" s="31"/>
      <c r="B16" s="32" t="s">
        <v>226</v>
      </c>
      <c r="C16" s="55"/>
      <c r="D16" s="55"/>
      <c r="E16" s="55"/>
      <c r="F16" s="55"/>
      <c r="G16" s="31"/>
      <c r="H16" s="31"/>
      <c r="I16" s="31"/>
      <c r="J16" s="31"/>
      <c r="K16" s="31"/>
      <c r="L16" s="31"/>
      <c r="M16" s="31"/>
    </row>
    <row r="17" spans="1:13" ht="24" customHeight="1">
      <c r="A17" s="31" t="s">
        <v>68</v>
      </c>
      <c r="C17" s="55"/>
      <c r="D17" s="55"/>
      <c r="E17" s="55"/>
      <c r="F17" s="55"/>
      <c r="G17" s="31"/>
      <c r="H17" s="31"/>
      <c r="I17" s="31"/>
      <c r="J17" s="31"/>
      <c r="K17" s="31"/>
      <c r="L17" s="31"/>
      <c r="M17" s="31"/>
    </row>
    <row r="18" spans="1:13" ht="24" customHeight="1">
      <c r="A18" s="44" t="s">
        <v>225</v>
      </c>
      <c r="C18" s="55"/>
      <c r="D18" s="55"/>
      <c r="E18" s="55"/>
      <c r="F18" s="55"/>
      <c r="G18" s="31"/>
      <c r="H18" s="31"/>
      <c r="I18" s="31"/>
      <c r="J18" s="31"/>
      <c r="K18" s="31"/>
      <c r="L18" s="31"/>
      <c r="M18" s="31"/>
    </row>
    <row r="19" spans="1:13" ht="24" customHeight="1">
      <c r="A19" s="31" t="s">
        <v>252</v>
      </c>
      <c r="C19" s="31"/>
      <c r="D19" s="31"/>
      <c r="E19" s="31"/>
      <c r="F19" s="31"/>
      <c r="G19" s="68"/>
      <c r="H19" s="68"/>
      <c r="I19" s="68"/>
      <c r="J19" s="31"/>
      <c r="K19" s="68"/>
      <c r="L19" s="68"/>
      <c r="M19" s="68"/>
    </row>
    <row r="20" spans="1:13" ht="24" customHeight="1">
      <c r="A20" s="31"/>
      <c r="B20" s="44" t="s">
        <v>69</v>
      </c>
      <c r="C20" s="31"/>
      <c r="D20" s="31"/>
      <c r="E20" s="31"/>
      <c r="F20" s="31"/>
      <c r="G20" s="68"/>
      <c r="H20" s="68"/>
      <c r="I20" s="68"/>
      <c r="J20" s="31"/>
      <c r="K20" s="68"/>
      <c r="L20" s="68"/>
      <c r="M20" s="68"/>
    </row>
    <row r="21" spans="1:13" ht="24" customHeight="1">
      <c r="A21" s="31" t="s">
        <v>227</v>
      </c>
      <c r="C21" s="31"/>
      <c r="D21" s="31"/>
      <c r="E21" s="31"/>
      <c r="F21" s="31"/>
      <c r="G21" s="68"/>
      <c r="H21" s="68"/>
      <c r="I21" s="68"/>
      <c r="J21" s="31"/>
      <c r="K21" s="68"/>
      <c r="L21" s="68"/>
      <c r="M21" s="68"/>
    </row>
    <row r="22" spans="1:13" ht="24" customHeight="1">
      <c r="A22" s="31"/>
      <c r="C22" s="31"/>
      <c r="D22" s="31"/>
      <c r="E22" s="31"/>
      <c r="F22" s="31"/>
      <c r="G22" s="68"/>
      <c r="H22" s="68"/>
      <c r="I22" s="68"/>
      <c r="J22" s="31"/>
      <c r="K22" s="68"/>
      <c r="L22" s="68"/>
      <c r="M22" s="68"/>
    </row>
    <row r="23" spans="5:12" s="18" customFormat="1" ht="24" customHeight="1">
      <c r="E23" s="32" t="s">
        <v>277</v>
      </c>
      <c r="F23" s="32"/>
      <c r="G23" s="32"/>
      <c r="I23" s="32"/>
      <c r="J23" s="32"/>
      <c r="K23" s="32"/>
      <c r="L23" s="32"/>
    </row>
    <row r="24" spans="5:11" s="42" customFormat="1" ht="24" customHeight="1">
      <c r="E24" s="120" t="s">
        <v>278</v>
      </c>
      <c r="F24" s="77"/>
      <c r="G24" s="77"/>
      <c r="H24" s="77"/>
      <c r="I24" s="77"/>
      <c r="J24" s="77"/>
      <c r="K24" s="77"/>
    </row>
    <row r="25" spans="1:13" ht="24.75" customHeight="1">
      <c r="A25" s="31"/>
      <c r="C25" s="31"/>
      <c r="D25" s="31"/>
      <c r="E25" s="31"/>
      <c r="F25" s="31"/>
      <c r="G25" s="32"/>
      <c r="H25" s="68"/>
      <c r="I25" s="68"/>
      <c r="J25" s="31"/>
      <c r="K25" s="68"/>
      <c r="L25" s="68"/>
      <c r="M25" s="68"/>
    </row>
    <row r="26" spans="1:13" ht="24.75" customHeight="1">
      <c r="A26" s="31"/>
      <c r="C26" s="31"/>
      <c r="D26" s="31"/>
      <c r="E26" s="31"/>
      <c r="F26" s="31"/>
      <c r="G26" s="32"/>
      <c r="H26" s="68"/>
      <c r="I26" s="68"/>
      <c r="J26" s="31"/>
      <c r="K26" s="68"/>
      <c r="L26" s="68"/>
      <c r="M26" s="68"/>
    </row>
  </sheetData>
  <mergeCells count="9">
    <mergeCell ref="K5:M5"/>
    <mergeCell ref="O5:Q5"/>
    <mergeCell ref="A1:Y1"/>
    <mergeCell ref="A6:C6"/>
    <mergeCell ref="S5:U5"/>
    <mergeCell ref="W4:Y4"/>
    <mergeCell ref="S4:U4"/>
    <mergeCell ref="K4:M4"/>
    <mergeCell ref="W5:Y5"/>
  </mergeCells>
  <printOptions horizontalCentered="1"/>
  <pageMargins left="0.2362204724409449" right="0.15748031496062992" top="0.3937007874015748" bottom="0.31" header="0.15748031496062992" footer="0.15748031496062992"/>
  <pageSetup horizontalDpi="180" verticalDpi="180" orientation="landscape" paperSize="9" r:id="rId1"/>
  <colBreaks count="1" manualBreakCount="1">
    <brk id="5486" max="206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zoomScale="90" zoomScaleNormal="90" workbookViewId="0" topLeftCell="A53">
      <selection activeCell="A61" sqref="A61:IV62"/>
    </sheetView>
  </sheetViews>
  <sheetFormatPr defaultColWidth="9.33203125" defaultRowHeight="32.25" customHeight="1"/>
  <cols>
    <col min="1" max="1" width="2.66015625" style="6" customWidth="1"/>
    <col min="2" max="2" width="9.33203125" style="6" customWidth="1"/>
    <col min="3" max="3" width="10" style="6" customWidth="1"/>
    <col min="4" max="4" width="13.83203125" style="6" customWidth="1"/>
    <col min="5" max="5" width="4.16015625" style="6" customWidth="1"/>
    <col min="6" max="6" width="16.83203125" style="6" customWidth="1"/>
    <col min="7" max="7" width="0.82421875" style="6" customWidth="1"/>
    <col min="8" max="8" width="16.83203125" style="6" bestFit="1" customWidth="1"/>
    <col min="9" max="9" width="0.82421875" style="6" customWidth="1"/>
    <col min="10" max="10" width="16.83203125" style="6" customWidth="1"/>
    <col min="11" max="11" width="1.0078125" style="6" customWidth="1"/>
    <col min="12" max="12" width="16.83203125" style="8" customWidth="1"/>
    <col min="13" max="13" width="5.83203125" style="6" customWidth="1"/>
    <col min="14" max="16384" width="9.33203125" style="6" customWidth="1"/>
  </cols>
  <sheetData>
    <row r="1" spans="1:12" ht="24" customHeight="1">
      <c r="A1" s="134" t="s">
        <v>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24" customHeight="1">
      <c r="A2" s="4"/>
      <c r="B2" s="4"/>
      <c r="C2" s="3"/>
      <c r="D2" s="3"/>
      <c r="E2" s="3"/>
      <c r="F2" s="13"/>
      <c r="G2" s="4"/>
      <c r="H2" s="13"/>
      <c r="I2" s="4"/>
      <c r="J2" s="13"/>
      <c r="K2" s="4"/>
      <c r="L2" s="13"/>
    </row>
    <row r="3" spans="1:13" ht="24" customHeight="1">
      <c r="A3" s="95" t="s">
        <v>173</v>
      </c>
      <c r="B3" s="4"/>
      <c r="C3" s="3"/>
      <c r="D3" s="3"/>
      <c r="E3" s="3"/>
      <c r="F3" s="3"/>
      <c r="G3" s="13"/>
      <c r="H3" s="4"/>
      <c r="I3" s="13"/>
      <c r="J3" s="4"/>
      <c r="K3" s="13"/>
      <c r="L3" s="4"/>
      <c r="M3" s="13"/>
    </row>
    <row r="4" spans="1:13" ht="24" customHeight="1">
      <c r="A4" s="4"/>
      <c r="B4" s="1" t="s">
        <v>203</v>
      </c>
      <c r="C4" s="3"/>
      <c r="D4" s="3"/>
      <c r="E4" s="3"/>
      <c r="F4" s="3"/>
      <c r="G4" s="13"/>
      <c r="H4" s="4"/>
      <c r="I4" s="13"/>
      <c r="J4" s="4"/>
      <c r="K4" s="13"/>
      <c r="L4" s="4"/>
      <c r="M4" s="13"/>
    </row>
    <row r="5" spans="1:13" ht="24" customHeight="1">
      <c r="A5" s="4"/>
      <c r="B5" s="4" t="s">
        <v>254</v>
      </c>
      <c r="C5" s="3"/>
      <c r="D5" s="3"/>
      <c r="E5" s="3"/>
      <c r="F5" s="3"/>
      <c r="G5" s="13"/>
      <c r="H5" s="4"/>
      <c r="I5" s="13"/>
      <c r="J5" s="4"/>
      <c r="K5" s="13"/>
      <c r="L5" s="4"/>
      <c r="M5" s="13"/>
    </row>
    <row r="6" spans="1:13" ht="24" customHeight="1">
      <c r="A6" s="4"/>
      <c r="B6" s="1" t="s">
        <v>253</v>
      </c>
      <c r="C6" s="3"/>
      <c r="D6" s="3"/>
      <c r="E6" s="3"/>
      <c r="F6" s="3"/>
      <c r="G6" s="13"/>
      <c r="H6" s="4"/>
      <c r="I6" s="13"/>
      <c r="J6" s="4"/>
      <c r="K6" s="13"/>
      <c r="L6" s="4"/>
      <c r="M6" s="13"/>
    </row>
    <row r="7" spans="1:13" ht="24" customHeight="1">
      <c r="A7" s="4"/>
      <c r="B7" s="4"/>
      <c r="C7" s="88" t="s">
        <v>204</v>
      </c>
      <c r="D7" s="3"/>
      <c r="E7" s="3"/>
      <c r="F7" s="3"/>
      <c r="G7" s="13"/>
      <c r="H7" s="135" t="s">
        <v>200</v>
      </c>
      <c r="I7" s="135"/>
      <c r="J7" s="135"/>
      <c r="K7" s="13"/>
      <c r="L7" s="4"/>
      <c r="M7" s="13"/>
    </row>
    <row r="8" spans="1:13" ht="24" customHeight="1">
      <c r="A8" s="4"/>
      <c r="B8" s="4" t="s">
        <v>205</v>
      </c>
      <c r="C8" s="3"/>
      <c r="D8" s="3"/>
      <c r="E8" s="3"/>
      <c r="F8" s="3"/>
      <c r="G8" s="13"/>
      <c r="I8" s="13"/>
      <c r="K8" s="13"/>
      <c r="L8" s="4"/>
      <c r="M8" s="13"/>
    </row>
    <row r="9" spans="1:13" ht="24" customHeight="1">
      <c r="A9" s="4"/>
      <c r="B9" s="4" t="s">
        <v>206</v>
      </c>
      <c r="C9" s="3"/>
      <c r="D9" s="3"/>
      <c r="E9" s="3"/>
      <c r="F9" s="3"/>
      <c r="G9" s="13"/>
      <c r="H9" s="4" t="s">
        <v>210</v>
      </c>
      <c r="I9" s="13"/>
      <c r="K9" s="13"/>
      <c r="L9" s="4"/>
      <c r="M9" s="13"/>
    </row>
    <row r="10" spans="1:13" ht="24" customHeight="1">
      <c r="A10" s="4"/>
      <c r="B10" s="4" t="s">
        <v>207</v>
      </c>
      <c r="C10" s="3"/>
      <c r="D10" s="3"/>
      <c r="E10" s="3"/>
      <c r="F10" s="3"/>
      <c r="G10" s="13"/>
      <c r="H10" s="4" t="s">
        <v>211</v>
      </c>
      <c r="I10" s="13"/>
      <c r="K10" s="13"/>
      <c r="L10" s="4"/>
      <c r="M10" s="13"/>
    </row>
    <row r="11" spans="1:13" ht="24" customHeight="1">
      <c r="A11" s="4"/>
      <c r="B11" s="4" t="s">
        <v>208</v>
      </c>
      <c r="C11" s="3"/>
      <c r="D11" s="3"/>
      <c r="E11" s="3"/>
      <c r="F11" s="3"/>
      <c r="G11" s="13"/>
      <c r="H11" s="4"/>
      <c r="I11" s="13"/>
      <c r="K11" s="13"/>
      <c r="L11" s="4"/>
      <c r="M11" s="13"/>
    </row>
    <row r="12" spans="1:13" ht="24" customHeight="1">
      <c r="A12" s="4"/>
      <c r="B12" s="4" t="s">
        <v>209</v>
      </c>
      <c r="C12" s="3"/>
      <c r="D12" s="3"/>
      <c r="E12" s="3"/>
      <c r="F12" s="3"/>
      <c r="G12" s="13"/>
      <c r="H12" s="4" t="s">
        <v>212</v>
      </c>
      <c r="I12" s="13"/>
      <c r="K12" s="13"/>
      <c r="L12" s="4"/>
      <c r="M12" s="13"/>
    </row>
    <row r="13" spans="1:13" ht="24" customHeight="1">
      <c r="A13" s="4"/>
      <c r="B13" s="1" t="s">
        <v>123</v>
      </c>
      <c r="C13" s="3"/>
      <c r="D13" s="3"/>
      <c r="E13" s="3"/>
      <c r="F13" s="3"/>
      <c r="G13" s="13"/>
      <c r="H13" s="4"/>
      <c r="I13" s="13"/>
      <c r="J13" s="4"/>
      <c r="K13" s="13"/>
      <c r="L13" s="4"/>
      <c r="M13" s="13"/>
    </row>
    <row r="14" spans="1:13" s="21" customFormat="1" ht="24" customHeight="1">
      <c r="A14" s="27"/>
      <c r="B14" s="19"/>
      <c r="C14" s="19"/>
      <c r="D14" s="19"/>
      <c r="F14" s="127" t="s">
        <v>4</v>
      </c>
      <c r="G14" s="127"/>
      <c r="H14" s="127"/>
      <c r="I14" s="28"/>
      <c r="J14" s="127" t="s">
        <v>3</v>
      </c>
      <c r="K14" s="127"/>
      <c r="L14" s="127"/>
      <c r="M14" s="29"/>
    </row>
    <row r="15" spans="1:13" s="21" customFormat="1" ht="24" customHeight="1">
      <c r="A15" s="19"/>
      <c r="B15" s="19"/>
      <c r="C15" s="19"/>
      <c r="D15" s="19"/>
      <c r="F15" s="96"/>
      <c r="G15" s="97" t="s">
        <v>217</v>
      </c>
      <c r="H15" s="98"/>
      <c r="I15" s="95"/>
      <c r="J15" s="96"/>
      <c r="K15" s="97" t="s">
        <v>217</v>
      </c>
      <c r="L15" s="98"/>
      <c r="M15" s="20"/>
    </row>
    <row r="16" spans="1:13" s="21" customFormat="1" ht="24" customHeight="1">
      <c r="A16" s="19"/>
      <c r="B16" s="32" t="s">
        <v>30</v>
      </c>
      <c r="C16" s="30"/>
      <c r="D16" s="30"/>
      <c r="E16" s="30"/>
      <c r="F16" s="30"/>
      <c r="G16" s="31"/>
      <c r="H16" s="32"/>
      <c r="I16" s="31"/>
      <c r="J16" s="32"/>
      <c r="K16" s="31"/>
      <c r="L16" s="32"/>
      <c r="M16" s="33"/>
    </row>
    <row r="17" spans="1:13" s="21" customFormat="1" ht="24" customHeight="1">
      <c r="A17" s="19"/>
      <c r="B17" s="32" t="s">
        <v>31</v>
      </c>
      <c r="C17" s="30"/>
      <c r="D17" s="30"/>
      <c r="E17" s="30"/>
      <c r="F17" s="30"/>
      <c r="G17" s="31"/>
      <c r="H17" s="32"/>
      <c r="I17" s="31"/>
      <c r="J17" s="32"/>
      <c r="K17" s="31"/>
      <c r="L17" s="32"/>
      <c r="M17" s="33"/>
    </row>
    <row r="18" spans="1:12" s="21" customFormat="1" ht="24" customHeight="1" thickBot="1">
      <c r="A18" s="19"/>
      <c r="B18" s="32" t="s">
        <v>32</v>
      </c>
      <c r="C18" s="30"/>
      <c r="D18" s="30"/>
      <c r="E18" s="30"/>
      <c r="F18" s="34">
        <v>0</v>
      </c>
      <c r="G18" s="32"/>
      <c r="H18" s="34">
        <v>0</v>
      </c>
      <c r="I18" s="18"/>
      <c r="J18" s="34">
        <v>3314676.02</v>
      </c>
      <c r="K18" s="32"/>
      <c r="L18" s="34">
        <v>3314676.02</v>
      </c>
    </row>
    <row r="19" spans="1:12" s="21" customFormat="1" ht="24" customHeight="1" thickTop="1">
      <c r="A19" s="19"/>
      <c r="B19" s="32" t="s">
        <v>181</v>
      </c>
      <c r="C19" s="30"/>
      <c r="D19" s="30"/>
      <c r="E19" s="30"/>
      <c r="F19" s="31"/>
      <c r="G19" s="32"/>
      <c r="H19" s="31"/>
      <c r="I19" s="18"/>
      <c r="J19" s="31"/>
      <c r="K19" s="32"/>
      <c r="L19" s="31"/>
    </row>
    <row r="20" spans="2:12" s="35" customFormat="1" ht="24" customHeight="1">
      <c r="B20" s="32" t="s">
        <v>180</v>
      </c>
      <c r="C20" s="42"/>
      <c r="D20" s="42"/>
      <c r="E20" s="85"/>
      <c r="F20" s="36"/>
      <c r="G20" s="39"/>
      <c r="H20" s="36"/>
      <c r="I20" s="40"/>
      <c r="J20" s="39"/>
      <c r="K20" s="41"/>
      <c r="L20" s="39"/>
    </row>
    <row r="21" spans="2:12" s="35" customFormat="1" ht="24" customHeight="1">
      <c r="B21" s="32" t="s">
        <v>182</v>
      </c>
      <c r="C21" s="42"/>
      <c r="D21" s="42"/>
      <c r="E21" s="86"/>
      <c r="F21" s="105">
        <v>0</v>
      </c>
      <c r="G21" s="42"/>
      <c r="H21" s="70">
        <v>150000</v>
      </c>
      <c r="I21" s="70"/>
      <c r="J21" s="105">
        <v>0</v>
      </c>
      <c r="K21" s="70"/>
      <c r="L21" s="70">
        <v>150000</v>
      </c>
    </row>
    <row r="22" spans="2:12" s="35" customFormat="1" ht="24" customHeight="1">
      <c r="B22" s="42" t="s">
        <v>183</v>
      </c>
      <c r="C22" s="42"/>
      <c r="D22" s="42"/>
      <c r="E22" s="86"/>
      <c r="F22" s="70">
        <v>1427916.1</v>
      </c>
      <c r="G22" s="42"/>
      <c r="H22" s="70">
        <v>613713.95</v>
      </c>
      <c r="I22" s="70"/>
      <c r="J22" s="70">
        <v>1427916.1</v>
      </c>
      <c r="K22" s="70"/>
      <c r="L22" s="70">
        <v>613713.95</v>
      </c>
    </row>
    <row r="23" spans="2:12" s="35" customFormat="1" ht="24" customHeight="1">
      <c r="B23" s="42" t="s">
        <v>185</v>
      </c>
      <c r="C23" s="42"/>
      <c r="D23" s="42"/>
      <c r="E23" s="86"/>
      <c r="F23" s="70">
        <v>525657.75</v>
      </c>
      <c r="G23" s="42"/>
      <c r="H23" s="70">
        <v>1322893.64</v>
      </c>
      <c r="I23" s="70"/>
      <c r="J23" s="70">
        <v>525657.75</v>
      </c>
      <c r="K23" s="70"/>
      <c r="L23" s="70">
        <v>1322893.64</v>
      </c>
    </row>
    <row r="24" spans="3:12" s="35" customFormat="1" ht="24" customHeight="1" thickBot="1">
      <c r="C24" s="42" t="s">
        <v>1</v>
      </c>
      <c r="D24" s="42"/>
      <c r="E24" s="70"/>
      <c r="F24" s="87">
        <f>SUM(F21:F23)</f>
        <v>1953573.85</v>
      </c>
      <c r="G24" s="42"/>
      <c r="H24" s="87">
        <f>SUM(H21:H23)</f>
        <v>2086607.5899999999</v>
      </c>
      <c r="I24" s="42"/>
      <c r="J24" s="87">
        <f>SUM(J21:J23)</f>
        <v>1953573.85</v>
      </c>
      <c r="K24" s="42"/>
      <c r="L24" s="87">
        <f>SUM(L21:L23)</f>
        <v>2086607.5899999999</v>
      </c>
    </row>
    <row r="25" spans="2:12" ht="24" customHeight="1" thickTop="1">
      <c r="B25" s="4" t="s">
        <v>34</v>
      </c>
      <c r="E25" s="23"/>
      <c r="F25" s="17"/>
      <c r="G25" s="7"/>
      <c r="H25" s="9"/>
      <c r="I25" s="4"/>
      <c r="J25" s="17"/>
      <c r="K25" s="7"/>
      <c r="L25" s="9"/>
    </row>
    <row r="26" spans="2:13" ht="24" customHeight="1">
      <c r="B26" s="4" t="s">
        <v>35</v>
      </c>
      <c r="E26" s="45"/>
      <c r="F26" s="6">
        <v>0</v>
      </c>
      <c r="G26" s="1"/>
      <c r="H26" s="6">
        <v>0</v>
      </c>
      <c r="I26" s="1"/>
      <c r="J26" s="6">
        <v>0</v>
      </c>
      <c r="K26" s="46"/>
      <c r="L26" s="6">
        <v>245177.39</v>
      </c>
      <c r="M26" s="6"/>
    </row>
    <row r="27" spans="2:13" ht="24" customHeight="1">
      <c r="B27" s="4" t="s">
        <v>36</v>
      </c>
      <c r="E27" s="45"/>
      <c r="F27" s="6">
        <v>311000</v>
      </c>
      <c r="G27" s="1"/>
      <c r="H27" s="6">
        <v>104200</v>
      </c>
      <c r="I27" s="1"/>
      <c r="J27" s="6">
        <v>311000</v>
      </c>
      <c r="K27" s="1"/>
      <c r="L27" s="6">
        <v>104200</v>
      </c>
      <c r="M27" s="6"/>
    </row>
    <row r="28" spans="2:13" ht="24" customHeight="1">
      <c r="B28" s="4" t="s">
        <v>201</v>
      </c>
      <c r="E28" s="45"/>
      <c r="F28" s="6">
        <v>958569.9</v>
      </c>
      <c r="G28" s="1"/>
      <c r="H28" s="6">
        <v>0</v>
      </c>
      <c r="I28" s="1"/>
      <c r="J28" s="6">
        <v>958569.9</v>
      </c>
      <c r="K28" s="1"/>
      <c r="L28" s="6">
        <v>0</v>
      </c>
      <c r="M28" s="6"/>
    </row>
    <row r="29" spans="2:13" ht="24" customHeight="1">
      <c r="B29" s="4" t="s">
        <v>202</v>
      </c>
      <c r="E29" s="45"/>
      <c r="F29" s="6">
        <v>838382.63</v>
      </c>
      <c r="G29" s="1"/>
      <c r="H29" s="6">
        <v>386674.84</v>
      </c>
      <c r="I29" s="1"/>
      <c r="J29" s="6">
        <v>838382.63</v>
      </c>
      <c r="K29" s="1"/>
      <c r="L29" s="6">
        <v>386674.84</v>
      </c>
      <c r="M29" s="6"/>
    </row>
    <row r="30" spans="3:13" ht="24" customHeight="1" thickBot="1">
      <c r="C30" s="1" t="s">
        <v>1</v>
      </c>
      <c r="F30" s="26">
        <f>SUM(F26:F29)</f>
        <v>2107952.53</v>
      </c>
      <c r="G30" s="1"/>
      <c r="H30" s="26">
        <f>SUM(H26:H29)</f>
        <v>490874.84</v>
      </c>
      <c r="I30" s="1"/>
      <c r="J30" s="26">
        <f>SUM(J26:J29)</f>
        <v>2107952.53</v>
      </c>
      <c r="K30" s="14">
        <f>SUM(K27:K27)</f>
        <v>0</v>
      </c>
      <c r="L30" s="26">
        <f>SUM(L26:L29)</f>
        <v>736052.23</v>
      </c>
      <c r="M30" s="6"/>
    </row>
    <row r="31" spans="3:12" ht="24" customHeight="1" thickTop="1">
      <c r="C31" s="1"/>
      <c r="F31" s="14"/>
      <c r="G31" s="1"/>
      <c r="H31" s="14"/>
      <c r="I31" s="1"/>
      <c r="J31" s="14"/>
      <c r="K31" s="14"/>
      <c r="L31" s="14"/>
    </row>
    <row r="32" spans="2:12" ht="24" customHeight="1">
      <c r="B32" s="4" t="s">
        <v>277</v>
      </c>
      <c r="C32" s="4"/>
      <c r="D32" s="4"/>
      <c r="E32" s="4"/>
      <c r="I32" s="4"/>
      <c r="J32" s="4"/>
      <c r="K32" s="4"/>
      <c r="L32" s="4"/>
    </row>
    <row r="33" spans="2:11" s="1" customFormat="1" ht="24" customHeight="1">
      <c r="B33" s="118" t="s">
        <v>278</v>
      </c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2" ht="26.25" customHeight="1">
      <c r="A34" s="126" t="s">
        <v>70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spans="1:12" ht="26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26.25" customHeight="1">
      <c r="A36" s="95" t="s">
        <v>213</v>
      </c>
      <c r="C36" s="1"/>
      <c r="F36" s="14"/>
      <c r="G36" s="1"/>
      <c r="H36" s="14"/>
      <c r="I36" s="1"/>
      <c r="J36" s="14"/>
      <c r="K36" s="14"/>
      <c r="L36" s="14"/>
    </row>
    <row r="37" ht="26.25" customHeight="1">
      <c r="B37" s="1" t="s">
        <v>195</v>
      </c>
    </row>
    <row r="38" ht="26.25" customHeight="1">
      <c r="B38" s="1" t="s">
        <v>197</v>
      </c>
    </row>
    <row r="39" ht="26.25" customHeight="1">
      <c r="B39" s="1" t="s">
        <v>256</v>
      </c>
    </row>
    <row r="40" ht="26.25" customHeight="1">
      <c r="B40" s="1" t="s">
        <v>255</v>
      </c>
    </row>
    <row r="41" spans="2:12" ht="26.25" customHeight="1">
      <c r="B41" s="1"/>
      <c r="F41" s="136" t="s">
        <v>228</v>
      </c>
      <c r="G41" s="136"/>
      <c r="H41" s="136"/>
      <c r="I41" s="136"/>
      <c r="J41" s="136"/>
      <c r="K41" s="136"/>
      <c r="L41" s="136"/>
    </row>
    <row r="42" spans="1:13" ht="26.25" customHeight="1">
      <c r="A42" s="3"/>
      <c r="B42" s="4"/>
      <c r="C42" s="4"/>
      <c r="D42" s="4"/>
      <c r="F42" s="124" t="s">
        <v>4</v>
      </c>
      <c r="G42" s="124"/>
      <c r="H42" s="124"/>
      <c r="I42" s="94"/>
      <c r="J42" s="133" t="s">
        <v>3</v>
      </c>
      <c r="K42" s="133"/>
      <c r="L42" s="133"/>
      <c r="M42" s="47"/>
    </row>
    <row r="43" spans="1:13" ht="26.25" customHeight="1">
      <c r="A43" s="4"/>
      <c r="B43" s="4"/>
      <c r="C43" s="4"/>
      <c r="D43" s="4"/>
      <c r="F43" s="89" t="s">
        <v>37</v>
      </c>
      <c r="G43" s="93"/>
      <c r="H43" s="90"/>
      <c r="I43" s="95"/>
      <c r="J43" s="89" t="s">
        <v>37</v>
      </c>
      <c r="K43" s="93"/>
      <c r="L43" s="90"/>
      <c r="M43" s="9"/>
    </row>
    <row r="44" spans="2:13" ht="26.25" customHeight="1">
      <c r="B44" s="4" t="s">
        <v>196</v>
      </c>
      <c r="E44" s="23"/>
      <c r="F44" s="23"/>
      <c r="G44" s="17"/>
      <c r="H44" s="7"/>
      <c r="I44" s="9"/>
      <c r="J44" s="4"/>
      <c r="K44" s="17"/>
      <c r="L44" s="7"/>
      <c r="M44" s="9"/>
    </row>
    <row r="45" spans="2:13" ht="26.25" customHeight="1">
      <c r="B45" s="4" t="s">
        <v>38</v>
      </c>
      <c r="E45" s="48"/>
      <c r="F45" s="48"/>
      <c r="G45" s="49"/>
      <c r="I45" s="49"/>
      <c r="K45" s="49"/>
      <c r="M45" s="49"/>
    </row>
    <row r="46" spans="2:13" ht="26.25" customHeight="1" thickBot="1">
      <c r="B46" s="4" t="s">
        <v>39</v>
      </c>
      <c r="E46" s="50"/>
      <c r="F46" s="51">
        <v>0</v>
      </c>
      <c r="G46" s="1"/>
      <c r="H46" s="51">
        <v>0</v>
      </c>
      <c r="I46" s="1"/>
      <c r="J46" s="51">
        <v>0</v>
      </c>
      <c r="K46" s="1"/>
      <c r="L46" s="51">
        <v>13789471.85</v>
      </c>
      <c r="M46" s="6"/>
    </row>
    <row r="47" spans="2:12" ht="26.25" customHeight="1" thickTop="1">
      <c r="B47" s="4" t="s">
        <v>40</v>
      </c>
      <c r="E47" s="50"/>
      <c r="G47" s="1"/>
      <c r="I47" s="1"/>
      <c r="K47" s="1"/>
      <c r="L47" s="6"/>
    </row>
    <row r="48" spans="2:12" ht="26.25" customHeight="1">
      <c r="B48" s="4" t="s">
        <v>38</v>
      </c>
      <c r="E48" s="50"/>
      <c r="G48" s="1"/>
      <c r="I48" s="1"/>
      <c r="K48" s="1"/>
      <c r="L48" s="6"/>
    </row>
    <row r="49" spans="2:13" ht="26.25" customHeight="1">
      <c r="B49" s="4" t="s">
        <v>39</v>
      </c>
      <c r="E49" s="50"/>
      <c r="F49" s="6">
        <v>0</v>
      </c>
      <c r="G49" s="1"/>
      <c r="H49" s="6">
        <v>0</v>
      </c>
      <c r="I49" s="1"/>
      <c r="J49" s="6">
        <v>1329192.88</v>
      </c>
      <c r="K49" s="1"/>
      <c r="L49" s="6">
        <v>0</v>
      </c>
      <c r="M49" s="6"/>
    </row>
    <row r="50" spans="2:13" ht="26.25" customHeight="1">
      <c r="B50" s="4" t="s">
        <v>214</v>
      </c>
      <c r="E50" s="52"/>
      <c r="F50" s="6">
        <v>0</v>
      </c>
      <c r="G50" s="1"/>
      <c r="H50" s="6">
        <v>835616.44</v>
      </c>
      <c r="I50" s="1"/>
      <c r="J50" s="6">
        <v>0</v>
      </c>
      <c r="K50" s="1"/>
      <c r="L50" s="6">
        <v>835616.44</v>
      </c>
      <c r="M50" s="6"/>
    </row>
    <row r="51" spans="2:13" ht="26.25" customHeight="1">
      <c r="B51" s="4" t="s">
        <v>215</v>
      </c>
      <c r="E51" s="52"/>
      <c r="F51" s="6">
        <v>43000</v>
      </c>
      <c r="G51" s="1"/>
      <c r="H51" s="6">
        <v>41500</v>
      </c>
      <c r="I51" s="1"/>
      <c r="J51" s="6">
        <v>43000</v>
      </c>
      <c r="K51" s="1"/>
      <c r="L51" s="6">
        <v>41500</v>
      </c>
      <c r="M51" s="6"/>
    </row>
    <row r="52" spans="3:13" ht="26.25" customHeight="1" thickBot="1">
      <c r="C52" s="1" t="s">
        <v>1</v>
      </c>
      <c r="E52" s="1"/>
      <c r="F52" s="26">
        <f>SUM(F49:F51)</f>
        <v>43000</v>
      </c>
      <c r="G52" s="1"/>
      <c r="H52" s="26">
        <f>SUM(H49:H51)</f>
        <v>877116.44</v>
      </c>
      <c r="I52" s="1"/>
      <c r="J52" s="26">
        <f>SUM(J49:J51)</f>
        <v>1372192.88</v>
      </c>
      <c r="K52" s="1"/>
      <c r="L52" s="26">
        <f>SUM(L49:L51)</f>
        <v>877116.44</v>
      </c>
      <c r="M52" s="6"/>
    </row>
    <row r="53" spans="2:12" ht="26.25" customHeight="1" thickTop="1">
      <c r="B53" s="4" t="s">
        <v>41</v>
      </c>
      <c r="E53" s="50"/>
      <c r="G53" s="1"/>
      <c r="I53" s="1"/>
      <c r="K53" s="1"/>
      <c r="L53" s="6"/>
    </row>
    <row r="54" spans="2:13" ht="26.25" customHeight="1">
      <c r="B54" s="4" t="s">
        <v>214</v>
      </c>
      <c r="E54" s="52"/>
      <c r="F54" s="6">
        <v>1131715.96</v>
      </c>
      <c r="G54" s="1"/>
      <c r="H54" s="6">
        <v>1590000</v>
      </c>
      <c r="I54" s="1"/>
      <c r="J54" s="6">
        <v>1131715.96</v>
      </c>
      <c r="K54" s="1"/>
      <c r="L54" s="6">
        <v>1590000</v>
      </c>
      <c r="M54" s="6"/>
    </row>
    <row r="55" spans="2:13" ht="26.25" customHeight="1">
      <c r="B55" s="4" t="s">
        <v>36</v>
      </c>
      <c r="E55" s="52"/>
      <c r="F55" s="6">
        <v>822250</v>
      </c>
      <c r="G55" s="1"/>
      <c r="H55" s="6">
        <v>601300</v>
      </c>
      <c r="I55" s="1"/>
      <c r="J55" s="6">
        <v>822250</v>
      </c>
      <c r="K55" s="1"/>
      <c r="L55" s="6">
        <v>601300</v>
      </c>
      <c r="M55" s="6"/>
    </row>
    <row r="56" spans="2:13" ht="26.25" customHeight="1">
      <c r="B56" s="4" t="s">
        <v>201</v>
      </c>
      <c r="E56" s="52"/>
      <c r="F56" s="6">
        <v>958569.9</v>
      </c>
      <c r="G56" s="1"/>
      <c r="H56" s="6">
        <v>408000</v>
      </c>
      <c r="I56" s="1"/>
      <c r="J56" s="6">
        <v>958569.9</v>
      </c>
      <c r="K56" s="1"/>
      <c r="L56" s="6">
        <v>408000</v>
      </c>
      <c r="M56" s="6"/>
    </row>
    <row r="57" spans="2:13" ht="26.25" customHeight="1">
      <c r="B57" s="4" t="s">
        <v>229</v>
      </c>
      <c r="E57" s="52"/>
      <c r="F57" s="6">
        <v>0</v>
      </c>
      <c r="G57" s="1"/>
      <c r="H57" s="6">
        <v>216126.55</v>
      </c>
      <c r="I57" s="1"/>
      <c r="J57" s="6">
        <v>0</v>
      </c>
      <c r="K57" s="1"/>
      <c r="L57" s="6">
        <v>216126.55</v>
      </c>
      <c r="M57" s="6"/>
    </row>
    <row r="58" spans="3:13" ht="26.25" customHeight="1" thickBot="1">
      <c r="C58" s="1" t="s">
        <v>1</v>
      </c>
      <c r="E58" s="1"/>
      <c r="F58" s="26">
        <f>SUM(F54:F57)</f>
        <v>2912535.86</v>
      </c>
      <c r="G58" s="1"/>
      <c r="H58" s="26">
        <f>SUM(H54:H57)</f>
        <v>2815426.55</v>
      </c>
      <c r="I58" s="1"/>
      <c r="J58" s="26">
        <f>SUM(J54:J57)</f>
        <v>2912535.86</v>
      </c>
      <c r="K58" s="1"/>
      <c r="L58" s="26">
        <f>SUM(L54:L57)</f>
        <v>2815426.55</v>
      </c>
      <c r="M58" s="6"/>
    </row>
    <row r="59" spans="1:13" ht="26.25" customHeight="1" thickTop="1">
      <c r="A59" s="4"/>
      <c r="B59" s="1"/>
      <c r="C59" s="4"/>
      <c r="D59" s="3"/>
      <c r="E59" s="3"/>
      <c r="F59" s="3"/>
      <c r="G59" s="13"/>
      <c r="H59" s="4"/>
      <c r="I59" s="13"/>
      <c r="J59" s="4"/>
      <c r="K59" s="13"/>
      <c r="L59" s="4"/>
      <c r="M59" s="13"/>
    </row>
    <row r="60" spans="1:12" ht="26.25" customHeight="1">
      <c r="A60" s="4"/>
      <c r="B60" s="4"/>
      <c r="C60" s="3"/>
      <c r="D60" s="3"/>
      <c r="E60" s="3"/>
      <c r="F60" s="13"/>
      <c r="G60" s="4"/>
      <c r="H60" s="13"/>
      <c r="I60" s="4"/>
      <c r="J60" s="13"/>
      <c r="K60" s="4"/>
      <c r="L60" s="13"/>
    </row>
    <row r="61" spans="2:12" ht="26.25" customHeight="1">
      <c r="B61" s="4" t="s">
        <v>277</v>
      </c>
      <c r="C61" s="4"/>
      <c r="D61" s="4"/>
      <c r="E61" s="4"/>
      <c r="I61" s="4"/>
      <c r="J61" s="4"/>
      <c r="K61" s="4"/>
      <c r="L61" s="4"/>
    </row>
    <row r="62" spans="2:11" s="1" customFormat="1" ht="26.25" customHeight="1">
      <c r="B62" s="118" t="s">
        <v>278</v>
      </c>
      <c r="C62" s="119"/>
      <c r="D62" s="119"/>
      <c r="E62" s="119"/>
      <c r="F62" s="119"/>
      <c r="G62" s="119"/>
      <c r="H62" s="119"/>
      <c r="I62" s="119"/>
      <c r="J62" s="119"/>
      <c r="K62" s="119"/>
    </row>
    <row r="63" spans="2:11" s="1" customFormat="1" ht="26.25" customHeight="1">
      <c r="B63" s="118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2" ht="31.5" customHeight="1">
      <c r="A64" s="126" t="s">
        <v>90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ht="31.5" customHeight="1"/>
    <row r="66" spans="1:12" ht="31.5" customHeight="1">
      <c r="A66" s="95" t="s">
        <v>213</v>
      </c>
      <c r="C66" s="1"/>
      <c r="F66" s="14"/>
      <c r="G66" s="1"/>
      <c r="H66" s="14"/>
      <c r="I66" s="1"/>
      <c r="J66" s="14"/>
      <c r="K66" s="14"/>
      <c r="L66" s="14"/>
    </row>
    <row r="67" spans="2:12" ht="31.5" customHeight="1">
      <c r="B67" s="1"/>
      <c r="F67" s="136" t="s">
        <v>230</v>
      </c>
      <c r="G67" s="136"/>
      <c r="H67" s="136"/>
      <c r="I67" s="136"/>
      <c r="J67" s="136"/>
      <c r="K67" s="136"/>
      <c r="L67" s="136"/>
    </row>
    <row r="68" spans="1:13" ht="31.5" customHeight="1">
      <c r="A68" s="3"/>
      <c r="B68" s="4"/>
      <c r="C68" s="4"/>
      <c r="D68" s="4"/>
      <c r="F68" s="124" t="s">
        <v>4</v>
      </c>
      <c r="G68" s="124"/>
      <c r="H68" s="124"/>
      <c r="I68" s="94"/>
      <c r="J68" s="133" t="s">
        <v>3</v>
      </c>
      <c r="K68" s="133"/>
      <c r="L68" s="133"/>
      <c r="M68" s="47"/>
    </row>
    <row r="69" spans="1:13" ht="31.5" customHeight="1">
      <c r="A69" s="4"/>
      <c r="B69" s="4"/>
      <c r="C69" s="4"/>
      <c r="D69" s="4"/>
      <c r="F69" s="89" t="s">
        <v>37</v>
      </c>
      <c r="G69" s="93"/>
      <c r="H69" s="90"/>
      <c r="I69" s="95"/>
      <c r="J69" s="89" t="s">
        <v>37</v>
      </c>
      <c r="K69" s="93"/>
      <c r="L69" s="90"/>
      <c r="M69" s="9"/>
    </row>
    <row r="70" spans="2:13" ht="31.5" customHeight="1">
      <c r="B70" s="4" t="s">
        <v>196</v>
      </c>
      <c r="E70" s="23"/>
      <c r="F70" s="23"/>
      <c r="G70" s="17"/>
      <c r="H70" s="7"/>
      <c r="I70" s="9"/>
      <c r="J70" s="4"/>
      <c r="K70" s="17"/>
      <c r="L70" s="7"/>
      <c r="M70" s="9"/>
    </row>
    <row r="71" spans="2:13" ht="31.5" customHeight="1">
      <c r="B71" s="4" t="s">
        <v>38</v>
      </c>
      <c r="E71" s="48"/>
      <c r="F71" s="48"/>
      <c r="G71" s="49"/>
      <c r="I71" s="49"/>
      <c r="K71" s="49"/>
      <c r="M71" s="49"/>
    </row>
    <row r="72" spans="2:13" ht="31.5" customHeight="1" thickBot="1">
      <c r="B72" s="4" t="s">
        <v>39</v>
      </c>
      <c r="E72" s="50"/>
      <c r="F72" s="51">
        <v>0</v>
      </c>
      <c r="G72" s="1"/>
      <c r="H72" s="51">
        <v>0</v>
      </c>
      <c r="I72" s="1"/>
      <c r="J72" s="51">
        <v>0</v>
      </c>
      <c r="K72" s="1"/>
      <c r="L72" s="51">
        <v>25110891.72</v>
      </c>
      <c r="M72" s="6"/>
    </row>
    <row r="73" spans="2:12" ht="31.5" customHeight="1" thickTop="1">
      <c r="B73" s="4" t="s">
        <v>40</v>
      </c>
      <c r="E73" s="50"/>
      <c r="G73" s="1"/>
      <c r="I73" s="1"/>
      <c r="K73" s="1"/>
      <c r="L73" s="6"/>
    </row>
    <row r="74" spans="2:12" ht="31.5" customHeight="1">
      <c r="B74" s="4" t="s">
        <v>38</v>
      </c>
      <c r="E74" s="50"/>
      <c r="G74" s="1"/>
      <c r="I74" s="1"/>
      <c r="K74" s="1"/>
      <c r="L74" s="6"/>
    </row>
    <row r="75" spans="2:13" ht="31.5" customHeight="1">
      <c r="B75" s="4" t="s">
        <v>39</v>
      </c>
      <c r="E75" s="50"/>
      <c r="F75" s="6">
        <v>0</v>
      </c>
      <c r="G75" s="1"/>
      <c r="H75" s="6">
        <v>0</v>
      </c>
      <c r="I75" s="1"/>
      <c r="J75" s="6">
        <v>1329192.88</v>
      </c>
      <c r="K75" s="1"/>
      <c r="L75" s="6">
        <v>0</v>
      </c>
      <c r="M75" s="6"/>
    </row>
    <row r="76" spans="2:13" ht="31.5" customHeight="1">
      <c r="B76" s="4" t="s">
        <v>214</v>
      </c>
      <c r="E76" s="52"/>
      <c r="F76" s="6">
        <v>0</v>
      </c>
      <c r="G76" s="1"/>
      <c r="H76" s="6">
        <v>1239726.03</v>
      </c>
      <c r="I76" s="1"/>
      <c r="J76" s="6">
        <v>0</v>
      </c>
      <c r="K76" s="1"/>
      <c r="L76" s="6">
        <v>1239726.03</v>
      </c>
      <c r="M76" s="6"/>
    </row>
    <row r="77" spans="2:13" ht="31.5" customHeight="1">
      <c r="B77" s="4" t="s">
        <v>215</v>
      </c>
      <c r="E77" s="52"/>
      <c r="F77" s="6">
        <v>99500</v>
      </c>
      <c r="G77" s="1"/>
      <c r="H77" s="6">
        <v>81500</v>
      </c>
      <c r="I77" s="1"/>
      <c r="J77" s="6">
        <v>99500</v>
      </c>
      <c r="K77" s="1"/>
      <c r="L77" s="6">
        <v>81500</v>
      </c>
      <c r="M77" s="6"/>
    </row>
    <row r="78" spans="3:13" ht="31.5" customHeight="1" thickBot="1">
      <c r="C78" s="1" t="s">
        <v>1</v>
      </c>
      <c r="E78" s="1"/>
      <c r="F78" s="26">
        <f>SUM(F75:F77)</f>
        <v>99500</v>
      </c>
      <c r="G78" s="1"/>
      <c r="H78" s="26">
        <f>SUM(H75:H77)</f>
        <v>1321226.03</v>
      </c>
      <c r="I78" s="1"/>
      <c r="J78" s="26">
        <f>SUM(J75:J77)</f>
        <v>1428692.88</v>
      </c>
      <c r="K78" s="1"/>
      <c r="L78" s="26">
        <f>SUM(L75:L77)</f>
        <v>1321226.03</v>
      </c>
      <c r="M78" s="6"/>
    </row>
    <row r="79" spans="2:12" ht="31.5" customHeight="1" thickTop="1">
      <c r="B79" s="4" t="s">
        <v>41</v>
      </c>
      <c r="E79" s="50"/>
      <c r="G79" s="1"/>
      <c r="I79" s="1"/>
      <c r="K79" s="1"/>
      <c r="L79" s="6"/>
    </row>
    <row r="80" spans="2:13" ht="31.5" customHeight="1">
      <c r="B80" s="4" t="s">
        <v>214</v>
      </c>
      <c r="E80" s="52"/>
      <c r="F80" s="6">
        <v>1933639.24</v>
      </c>
      <c r="G80" s="1"/>
      <c r="H80" s="6">
        <v>3380000</v>
      </c>
      <c r="I80" s="1"/>
      <c r="J80" s="6">
        <v>1933639.24</v>
      </c>
      <c r="K80" s="1"/>
      <c r="L80" s="6">
        <v>3380000</v>
      </c>
      <c r="M80" s="6"/>
    </row>
    <row r="81" spans="2:13" ht="31.5" customHeight="1">
      <c r="B81" s="4" t="s">
        <v>36</v>
      </c>
      <c r="E81" s="52"/>
      <c r="F81" s="6">
        <v>1644750</v>
      </c>
      <c r="G81" s="1"/>
      <c r="H81" s="6">
        <v>898950</v>
      </c>
      <c r="I81" s="1"/>
      <c r="J81" s="6">
        <v>1644750</v>
      </c>
      <c r="K81" s="1"/>
      <c r="L81" s="6">
        <v>898950</v>
      </c>
      <c r="M81" s="6"/>
    </row>
    <row r="82" spans="2:13" ht="31.5" customHeight="1">
      <c r="B82" s="4" t="s">
        <v>201</v>
      </c>
      <c r="E82" s="52"/>
      <c r="F82" s="6">
        <v>1735617.73</v>
      </c>
      <c r="G82" s="1"/>
      <c r="H82" s="6">
        <v>408000</v>
      </c>
      <c r="I82" s="1"/>
      <c r="J82" s="6">
        <v>1735617.73</v>
      </c>
      <c r="K82" s="1"/>
      <c r="L82" s="6">
        <v>408000</v>
      </c>
      <c r="M82" s="6"/>
    </row>
    <row r="83" spans="2:13" ht="31.5" customHeight="1">
      <c r="B83" s="4" t="s">
        <v>229</v>
      </c>
      <c r="E83" s="52"/>
      <c r="F83" s="6">
        <v>0</v>
      </c>
      <c r="G83" s="1"/>
      <c r="H83" s="6">
        <v>216126.55</v>
      </c>
      <c r="I83" s="1"/>
      <c r="J83" s="6">
        <v>0</v>
      </c>
      <c r="K83" s="1"/>
      <c r="L83" s="6">
        <v>216126.55</v>
      </c>
      <c r="M83" s="6"/>
    </row>
    <row r="84" spans="3:13" ht="31.5" customHeight="1" thickBot="1">
      <c r="C84" s="1" t="s">
        <v>1</v>
      </c>
      <c r="E84" s="1"/>
      <c r="F84" s="26">
        <f>SUM(F80:F83)</f>
        <v>5314006.970000001</v>
      </c>
      <c r="G84" s="1"/>
      <c r="H84" s="26">
        <f>SUM(H80:H83)</f>
        <v>4903076.55</v>
      </c>
      <c r="I84" s="1"/>
      <c r="J84" s="26">
        <f>SUM(J80:J83)</f>
        <v>5314006.970000001</v>
      </c>
      <c r="K84" s="1"/>
      <c r="L84" s="26">
        <f>SUM(L80:L83)</f>
        <v>4903076.55</v>
      </c>
      <c r="M84" s="6"/>
    </row>
    <row r="85" spans="1:13" ht="31.5" customHeight="1" thickTop="1">
      <c r="A85" s="4"/>
      <c r="B85" s="1"/>
      <c r="C85" s="4"/>
      <c r="D85" s="3"/>
      <c r="E85" s="3"/>
      <c r="F85" s="3"/>
      <c r="G85" s="13"/>
      <c r="H85" s="4"/>
      <c r="I85" s="13"/>
      <c r="J85" s="4"/>
      <c r="K85" s="13"/>
      <c r="L85" s="4"/>
      <c r="M85" s="13"/>
    </row>
    <row r="86" spans="1:12" ht="26.25" customHeight="1">
      <c r="A86" s="4"/>
      <c r="B86" s="4"/>
      <c r="C86" s="3"/>
      <c r="D86" s="3"/>
      <c r="E86" s="3"/>
      <c r="F86" s="13"/>
      <c r="G86" s="4"/>
      <c r="H86" s="13"/>
      <c r="I86" s="4"/>
      <c r="J86" s="13"/>
      <c r="K86" s="4"/>
      <c r="L86" s="13"/>
    </row>
    <row r="87" spans="2:12" ht="26.25" customHeight="1">
      <c r="B87" s="4" t="s">
        <v>277</v>
      </c>
      <c r="C87" s="4"/>
      <c r="D87" s="4"/>
      <c r="E87" s="4"/>
      <c r="I87" s="4"/>
      <c r="J87" s="4"/>
      <c r="K87" s="4"/>
      <c r="L87" s="4"/>
    </row>
    <row r="88" spans="2:11" s="1" customFormat="1" ht="26.25" customHeight="1">
      <c r="B88" s="118" t="s">
        <v>278</v>
      </c>
      <c r="C88" s="119"/>
      <c r="D88" s="119"/>
      <c r="E88" s="119"/>
      <c r="F88" s="119"/>
      <c r="G88" s="119"/>
      <c r="H88" s="119"/>
      <c r="I88" s="119"/>
      <c r="J88" s="119"/>
      <c r="K88" s="119"/>
    </row>
  </sheetData>
  <mergeCells count="12">
    <mergeCell ref="F67:L67"/>
    <mergeCell ref="F68:H68"/>
    <mergeCell ref="J68:L68"/>
    <mergeCell ref="A64:L64"/>
    <mergeCell ref="F42:H42"/>
    <mergeCell ref="J42:L42"/>
    <mergeCell ref="A1:L1"/>
    <mergeCell ref="F14:H14"/>
    <mergeCell ref="J14:L14"/>
    <mergeCell ref="A34:L34"/>
    <mergeCell ref="H7:J7"/>
    <mergeCell ref="F41:L41"/>
  </mergeCells>
  <printOptions/>
  <pageMargins left="0.55" right="0.34" top="0.59" bottom="0.54" header="0.26" footer="0.25"/>
  <pageSetup horizontalDpi="180" verticalDpi="18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="85" zoomScaleNormal="85" workbookViewId="0" topLeftCell="A1">
      <selection activeCell="A1" sqref="A1:Q1"/>
    </sheetView>
  </sheetViews>
  <sheetFormatPr defaultColWidth="9.33203125" defaultRowHeight="24" customHeight="1"/>
  <cols>
    <col min="1" max="2" width="9.33203125" style="44" customWidth="1"/>
    <col min="3" max="3" width="11.16015625" style="44" customWidth="1"/>
    <col min="4" max="4" width="5.83203125" style="44" customWidth="1"/>
    <col min="5" max="5" width="15.66015625" style="44" bestFit="1" customWidth="1"/>
    <col min="6" max="6" width="1.171875" style="44" customWidth="1"/>
    <col min="7" max="7" width="16.66015625" style="44" customWidth="1"/>
    <col min="8" max="8" width="1.171875" style="44" customWidth="1"/>
    <col min="9" max="9" width="16.83203125" style="44" bestFit="1" customWidth="1"/>
    <col min="10" max="10" width="1.171875" style="44" customWidth="1"/>
    <col min="11" max="11" width="20.83203125" style="44" customWidth="1"/>
    <col min="12" max="12" width="1.171875" style="44" customWidth="1"/>
    <col min="13" max="13" width="18.66015625" style="44" customWidth="1"/>
    <col min="14" max="14" width="1.171875" style="44" customWidth="1"/>
    <col min="15" max="15" width="15.16015625" style="44" customWidth="1"/>
    <col min="16" max="16" width="1.171875" style="44" customWidth="1"/>
    <col min="17" max="17" width="18.16015625" style="44" customWidth="1"/>
    <col min="18" max="18" width="3" style="44" customWidth="1"/>
    <col min="19" max="16384" width="9.33203125" style="44" customWidth="1"/>
  </cols>
  <sheetData>
    <row r="1" spans="1:17" ht="24" customHeight="1">
      <c r="A1" s="130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3:10" s="42" customFormat="1" ht="10.5" customHeight="1">
      <c r="C2" s="69"/>
      <c r="E2" s="70"/>
      <c r="F2" s="70"/>
      <c r="G2" s="70"/>
      <c r="H2" s="70"/>
      <c r="I2" s="70"/>
      <c r="J2" s="70"/>
    </row>
    <row r="3" ht="24" customHeight="1">
      <c r="A3" s="107" t="s">
        <v>124</v>
      </c>
    </row>
    <row r="4" spans="5:17" ht="24" customHeight="1">
      <c r="E4" s="137" t="s">
        <v>71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5:17" ht="24" customHeight="1">
      <c r="E5" s="72" t="s">
        <v>72</v>
      </c>
      <c r="F5" s="73"/>
      <c r="G5" s="72" t="s">
        <v>73</v>
      </c>
      <c r="H5" s="73"/>
      <c r="I5" s="72" t="s">
        <v>74</v>
      </c>
      <c r="J5" s="73"/>
      <c r="K5" s="72" t="s">
        <v>75</v>
      </c>
      <c r="L5" s="73"/>
      <c r="M5" s="72" t="s">
        <v>76</v>
      </c>
      <c r="N5" s="73"/>
      <c r="O5" s="72" t="s">
        <v>77</v>
      </c>
      <c r="P5" s="73"/>
      <c r="Q5" s="72" t="s">
        <v>1</v>
      </c>
    </row>
    <row r="6" spans="5:17" ht="24" customHeight="1">
      <c r="E6" s="71" t="s">
        <v>78</v>
      </c>
      <c r="F6" s="74"/>
      <c r="G6" s="71"/>
      <c r="H6" s="74"/>
      <c r="I6" s="71" t="s">
        <v>79</v>
      </c>
      <c r="J6" s="74"/>
      <c r="K6" s="71" t="s">
        <v>80</v>
      </c>
      <c r="L6" s="74"/>
      <c r="M6" s="71"/>
      <c r="N6" s="74"/>
      <c r="O6" s="71" t="s">
        <v>81</v>
      </c>
      <c r="P6" s="74"/>
      <c r="Q6" s="74"/>
    </row>
    <row r="7" ht="24" customHeight="1">
      <c r="A7" s="44" t="s">
        <v>82</v>
      </c>
    </row>
    <row r="8" spans="1:17" ht="24" customHeight="1">
      <c r="A8" s="44" t="s">
        <v>83</v>
      </c>
      <c r="E8" s="44">
        <v>45437385.28</v>
      </c>
      <c r="G8" s="44">
        <v>23488274.05</v>
      </c>
      <c r="I8" s="44">
        <v>435694401.33</v>
      </c>
      <c r="K8" s="44">
        <v>23481188.52</v>
      </c>
      <c r="M8" s="44">
        <v>33506273.82</v>
      </c>
      <c r="O8" s="44">
        <v>5258702.9</v>
      </c>
      <c r="Q8" s="44">
        <f>+E8+G8+I8+K8+M8+O8</f>
        <v>566866225.9</v>
      </c>
    </row>
    <row r="9" spans="1:17" ht="24" customHeight="1">
      <c r="A9" s="44" t="s">
        <v>84</v>
      </c>
      <c r="E9" s="44">
        <v>2791000</v>
      </c>
      <c r="G9" s="44">
        <v>2162100</v>
      </c>
      <c r="I9" s="44">
        <v>19822745.63</v>
      </c>
      <c r="K9" s="44">
        <v>1631511.3</v>
      </c>
      <c r="M9" s="44">
        <v>0</v>
      </c>
      <c r="O9" s="44">
        <v>3251448.85</v>
      </c>
      <c r="Q9" s="44">
        <f>+E9+G9+I9+K9+M9+O9</f>
        <v>29658805.78</v>
      </c>
    </row>
    <row r="10" spans="1:17" ht="24" customHeight="1">
      <c r="A10" s="44" t="s">
        <v>85</v>
      </c>
      <c r="E10" s="44">
        <v>0</v>
      </c>
      <c r="G10" s="44">
        <v>0</v>
      </c>
      <c r="I10" s="44">
        <v>-1716880.22</v>
      </c>
      <c r="K10" s="44">
        <v>-912336.74</v>
      </c>
      <c r="M10" s="44">
        <v>0</v>
      </c>
      <c r="O10" s="44">
        <v>-707271.29</v>
      </c>
      <c r="Q10" s="44">
        <f>+E10+G10+I10+K10+M10+O10</f>
        <v>-3336488.25</v>
      </c>
    </row>
    <row r="11" spans="1:17" ht="24" customHeight="1">
      <c r="A11" s="44" t="s">
        <v>86</v>
      </c>
      <c r="E11" s="44">
        <v>0</v>
      </c>
      <c r="G11" s="44">
        <v>3570145.73</v>
      </c>
      <c r="I11" s="44">
        <v>3183818.22</v>
      </c>
      <c r="K11" s="44">
        <v>0</v>
      </c>
      <c r="M11" s="44">
        <v>0</v>
      </c>
      <c r="O11" s="44">
        <v>-6753963.95</v>
      </c>
      <c r="Q11" s="44">
        <f>+E11+G11+I11+K11+M11+O11</f>
        <v>0</v>
      </c>
    </row>
    <row r="12" spans="1:17" ht="24" customHeight="1">
      <c r="A12" s="44" t="s">
        <v>220</v>
      </c>
      <c r="E12" s="75">
        <f>SUM(E8:E11)</f>
        <v>48228385.28</v>
      </c>
      <c r="G12" s="75">
        <f>SUM(G8:G11)</f>
        <v>29220519.78</v>
      </c>
      <c r="I12" s="75">
        <f>SUM(I8:I11)</f>
        <v>456984084.96</v>
      </c>
      <c r="K12" s="75">
        <f>SUM(K8:K11)</f>
        <v>24200363.080000002</v>
      </c>
      <c r="M12" s="75">
        <f>SUM(M8:M11)</f>
        <v>33506273.82</v>
      </c>
      <c r="O12" s="75">
        <f>SUM(O8:O11)</f>
        <v>1048916.5099999998</v>
      </c>
      <c r="Q12" s="75">
        <f>SUM(Q8:Q11)</f>
        <v>593188543.43</v>
      </c>
    </row>
    <row r="13" ht="24" customHeight="1">
      <c r="A13" s="44" t="s">
        <v>87</v>
      </c>
    </row>
    <row r="14" spans="1:17" ht="24" customHeight="1">
      <c r="A14" s="44" t="s">
        <v>83</v>
      </c>
      <c r="E14" s="44">
        <v>0</v>
      </c>
      <c r="G14" s="44">
        <v>11018807.15</v>
      </c>
      <c r="I14" s="44">
        <v>332943077.38</v>
      </c>
      <c r="K14" s="44">
        <v>16763780.64</v>
      </c>
      <c r="M14" s="44">
        <v>27317234.73</v>
      </c>
      <c r="O14" s="44">
        <v>0</v>
      </c>
      <c r="Q14" s="44">
        <f>+E14+G14+I14+K14+M14+O14</f>
        <v>388042899.9</v>
      </c>
    </row>
    <row r="15" spans="1:17" ht="24" customHeight="1">
      <c r="A15" s="44" t="s">
        <v>221</v>
      </c>
      <c r="E15" s="44">
        <v>0</v>
      </c>
      <c r="G15" s="44">
        <v>659792.74</v>
      </c>
      <c r="I15" s="44">
        <v>6655804.71</v>
      </c>
      <c r="K15" s="44">
        <v>749512.68</v>
      </c>
      <c r="M15" s="44">
        <v>1050863.35</v>
      </c>
      <c r="O15" s="44">
        <v>0</v>
      </c>
      <c r="Q15" s="44">
        <f>+E15+G15+I15+K15+M15+O15</f>
        <v>9115973.48</v>
      </c>
    </row>
    <row r="16" spans="1:17" ht="24" customHeight="1">
      <c r="A16" s="44" t="s">
        <v>88</v>
      </c>
      <c r="E16" s="44">
        <v>0</v>
      </c>
      <c r="G16" s="44">
        <v>0</v>
      </c>
      <c r="I16" s="44">
        <v>-1672190.3</v>
      </c>
      <c r="K16" s="44">
        <v>-759756.79</v>
      </c>
      <c r="M16" s="44">
        <v>0</v>
      </c>
      <c r="O16" s="44">
        <v>0</v>
      </c>
      <c r="Q16" s="44">
        <f>+E16+G16+I16+K16+M16+O16</f>
        <v>-2431947.09</v>
      </c>
    </row>
    <row r="17" spans="1:17" ht="24" customHeight="1">
      <c r="A17" s="44" t="s">
        <v>220</v>
      </c>
      <c r="E17" s="75">
        <f>SUM(E14:E16)</f>
        <v>0</v>
      </c>
      <c r="G17" s="75">
        <f>SUM(G14:G16)</f>
        <v>11678599.89</v>
      </c>
      <c r="I17" s="75">
        <f>SUM(I14:I16)</f>
        <v>337926691.78999996</v>
      </c>
      <c r="K17" s="75">
        <f>SUM(K14:K16)</f>
        <v>16753536.530000001</v>
      </c>
      <c r="M17" s="75">
        <f>SUM(M14:M16)</f>
        <v>28368098.080000002</v>
      </c>
      <c r="O17" s="75">
        <f>SUM(O14:O16)</f>
        <v>0</v>
      </c>
      <c r="Q17" s="75">
        <f>SUM(Q14:Q16)</f>
        <v>394726926.29</v>
      </c>
    </row>
    <row r="18" ht="24" customHeight="1">
      <c r="A18" s="44" t="s">
        <v>89</v>
      </c>
    </row>
    <row r="19" spans="1:17" ht="24" customHeight="1" thickBot="1">
      <c r="A19" s="44" t="s">
        <v>83</v>
      </c>
      <c r="E19" s="43">
        <f>+E8-E14</f>
        <v>45437385.28</v>
      </c>
      <c r="G19" s="43">
        <f>+G8-G14</f>
        <v>12469466.9</v>
      </c>
      <c r="I19" s="43">
        <f>+I8-I14</f>
        <v>102751323.94999999</v>
      </c>
      <c r="K19" s="43">
        <f>+K8-K14</f>
        <v>6717407.879999999</v>
      </c>
      <c r="M19" s="43">
        <f>+M8-M14</f>
        <v>6189039.09</v>
      </c>
      <c r="O19" s="43">
        <f>+O8-O14</f>
        <v>5258702.9</v>
      </c>
      <c r="Q19" s="43">
        <f>+Q8-Q14</f>
        <v>178823326</v>
      </c>
    </row>
    <row r="20" spans="1:17" ht="24" customHeight="1" thickBot="1" thickTop="1">
      <c r="A20" s="44" t="s">
        <v>220</v>
      </c>
      <c r="E20" s="43">
        <f>+E12-E17</f>
        <v>48228385.28</v>
      </c>
      <c r="G20" s="43">
        <f>+G12-G17</f>
        <v>17541919.89</v>
      </c>
      <c r="I20" s="43">
        <f>+I12-I17</f>
        <v>119057393.17000002</v>
      </c>
      <c r="K20" s="43">
        <f>+K12-K17</f>
        <v>7446826.550000001</v>
      </c>
      <c r="M20" s="43">
        <f>+M12-M17</f>
        <v>5138175.739999998</v>
      </c>
      <c r="O20" s="43">
        <f>+O12-O17</f>
        <v>1048916.5099999998</v>
      </c>
      <c r="Q20" s="43">
        <f>+Q12-Q17</f>
        <v>198461617.13999993</v>
      </c>
    </row>
    <row r="21" ht="24" customHeight="1" thickTop="1">
      <c r="A21" s="44" t="s">
        <v>231</v>
      </c>
    </row>
    <row r="22" spans="1:7" ht="24" customHeight="1">
      <c r="A22" s="44" t="s">
        <v>257</v>
      </c>
      <c r="G22" s="76"/>
    </row>
    <row r="23" ht="24" customHeight="1">
      <c r="G23" s="77"/>
    </row>
    <row r="24" spans="5:12" s="18" customFormat="1" ht="24" customHeight="1">
      <c r="E24" s="32" t="s">
        <v>277</v>
      </c>
      <c r="F24" s="32"/>
      <c r="G24" s="32"/>
      <c r="I24" s="32"/>
      <c r="J24" s="32"/>
      <c r="K24" s="32"/>
      <c r="L24" s="32"/>
    </row>
    <row r="25" spans="5:11" s="42" customFormat="1" ht="24" customHeight="1">
      <c r="E25" s="120" t="s">
        <v>278</v>
      </c>
      <c r="F25" s="77"/>
      <c r="G25" s="77"/>
      <c r="H25" s="77"/>
      <c r="I25" s="77"/>
      <c r="J25" s="77"/>
      <c r="K25" s="77"/>
    </row>
    <row r="26" ht="24" customHeight="1">
      <c r="G26" s="32"/>
    </row>
    <row r="27" ht="24" customHeight="1">
      <c r="G27" s="32"/>
    </row>
  </sheetData>
  <mergeCells count="2">
    <mergeCell ref="A1:Q1"/>
    <mergeCell ref="E4:Q4"/>
  </mergeCells>
  <printOptions horizontalCentered="1"/>
  <pageMargins left="0.2362204724409449" right="0.15748031496062992" top="0.35" bottom="0.25" header="0.15748031496062992" footer="0.15748031496062992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7"/>
  <sheetViews>
    <sheetView zoomScale="90" zoomScaleNormal="90" workbookViewId="0" topLeftCell="A1">
      <selection activeCell="C13" sqref="C13"/>
    </sheetView>
  </sheetViews>
  <sheetFormatPr defaultColWidth="9.33203125" defaultRowHeight="25.5" customHeight="1"/>
  <cols>
    <col min="1" max="1" width="2.66015625" style="6" customWidth="1"/>
    <col min="2" max="2" width="9.33203125" style="6" customWidth="1"/>
    <col min="3" max="3" width="10" style="6" customWidth="1"/>
    <col min="4" max="4" width="13.83203125" style="6" customWidth="1"/>
    <col min="5" max="5" width="4.16015625" style="6" customWidth="1"/>
    <col min="6" max="6" width="16.83203125" style="6" customWidth="1"/>
    <col min="7" max="7" width="0.82421875" style="6" customWidth="1"/>
    <col min="8" max="8" width="16.83203125" style="6" bestFit="1" customWidth="1"/>
    <col min="9" max="9" width="0.82421875" style="6" customWidth="1"/>
    <col min="10" max="10" width="16.83203125" style="6" customWidth="1"/>
    <col min="11" max="11" width="1.0078125" style="6" customWidth="1"/>
    <col min="12" max="12" width="16.83203125" style="8" customWidth="1"/>
    <col min="13" max="13" width="5.83203125" style="6" customWidth="1"/>
    <col min="14" max="16384" width="9.33203125" style="6" customWidth="1"/>
  </cols>
  <sheetData>
    <row r="1" spans="1:13" ht="25.5" customHeight="1">
      <c r="A1" s="126" t="s">
        <v>109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3"/>
    </row>
    <row r="2" spans="1:13" ht="25.5" customHeight="1">
      <c r="A2" s="4"/>
      <c r="B2" s="1"/>
      <c r="C2" s="4"/>
      <c r="D2" s="3"/>
      <c r="E2" s="3"/>
      <c r="F2" s="3"/>
      <c r="G2" s="13"/>
      <c r="H2" s="4"/>
      <c r="I2" s="13"/>
      <c r="J2" s="4"/>
      <c r="K2" s="13"/>
      <c r="L2" s="4"/>
      <c r="M2" s="13"/>
    </row>
    <row r="3" spans="1:12" ht="25.5" customHeight="1">
      <c r="A3" s="108" t="s">
        <v>125</v>
      </c>
      <c r="D3" s="12"/>
      <c r="E3" s="12"/>
      <c r="F3" s="2"/>
      <c r="G3" s="2"/>
      <c r="H3" s="2"/>
      <c r="I3" s="2"/>
      <c r="J3" s="2"/>
      <c r="K3" s="2"/>
      <c r="L3" s="2"/>
    </row>
    <row r="4" spans="4:12" ht="25.5" customHeight="1">
      <c r="D4" s="12"/>
      <c r="E4" s="12"/>
      <c r="F4" s="2"/>
      <c r="G4" s="2"/>
      <c r="H4" s="2"/>
      <c r="I4" s="109" t="s">
        <v>91</v>
      </c>
      <c r="J4" s="110"/>
      <c r="K4" s="111"/>
      <c r="L4" s="111"/>
    </row>
    <row r="5" spans="4:12" ht="25.5" customHeight="1">
      <c r="D5" s="12"/>
      <c r="E5" s="12"/>
      <c r="F5" s="2"/>
      <c r="G5" s="2"/>
      <c r="H5" s="2"/>
      <c r="I5" s="112"/>
      <c r="J5" s="113"/>
      <c r="K5" s="114" t="s">
        <v>217</v>
      </c>
      <c r="L5" s="115"/>
    </row>
    <row r="6" spans="2:12" ht="25.5" customHeight="1">
      <c r="B6" s="6" t="s">
        <v>92</v>
      </c>
      <c r="D6" s="12"/>
      <c r="E6" s="12"/>
      <c r="F6" s="2"/>
      <c r="G6" s="2"/>
      <c r="H6" s="2"/>
      <c r="I6" s="2"/>
      <c r="J6" s="12">
        <v>43000000</v>
      </c>
      <c r="K6" s="12"/>
      <c r="L6" s="12">
        <v>8000000</v>
      </c>
    </row>
    <row r="7" spans="2:12" ht="25.5" customHeight="1">
      <c r="B7" s="6" t="s">
        <v>93</v>
      </c>
      <c r="D7" s="12"/>
      <c r="E7" s="12"/>
      <c r="F7" s="2"/>
      <c r="G7" s="2"/>
      <c r="H7" s="2"/>
      <c r="I7" s="2"/>
      <c r="J7" s="12">
        <v>1488107.38</v>
      </c>
      <c r="K7" s="12"/>
      <c r="L7" s="12">
        <v>1488107.38</v>
      </c>
    </row>
    <row r="8" spans="3:12" ht="25.5" customHeight="1" thickBot="1">
      <c r="C8" s="12" t="s">
        <v>1</v>
      </c>
      <c r="F8" s="2"/>
      <c r="G8" s="2"/>
      <c r="H8" s="2"/>
      <c r="I8" s="2"/>
      <c r="J8" s="15">
        <f>SUM(J6:J7)</f>
        <v>44488107.38</v>
      </c>
      <c r="K8" s="12"/>
      <c r="L8" s="15">
        <f>SUM(L6:L7)</f>
        <v>9488107.379999999</v>
      </c>
    </row>
    <row r="9" spans="2:12" ht="25.5" customHeight="1" thickTop="1">
      <c r="B9" s="4" t="s">
        <v>188</v>
      </c>
      <c r="D9" s="12"/>
      <c r="E9" s="12"/>
      <c r="F9" s="2"/>
      <c r="G9" s="2"/>
      <c r="H9" s="2"/>
      <c r="I9" s="2"/>
      <c r="J9" s="2"/>
      <c r="K9" s="2"/>
      <c r="L9" s="2"/>
    </row>
    <row r="10" spans="2:12" ht="25.5" customHeight="1">
      <c r="B10" s="4" t="s">
        <v>187</v>
      </c>
      <c r="D10" s="12"/>
      <c r="E10" s="12"/>
      <c r="F10" s="2"/>
      <c r="G10" s="2"/>
      <c r="H10" s="2"/>
      <c r="I10" s="2"/>
      <c r="J10" s="2"/>
      <c r="K10" s="2"/>
      <c r="L10" s="2"/>
    </row>
    <row r="11" spans="2:12" ht="25.5" customHeight="1">
      <c r="B11" s="4"/>
      <c r="D11" s="12"/>
      <c r="E11" s="12"/>
      <c r="F11" s="2"/>
      <c r="G11" s="2"/>
      <c r="H11" s="2"/>
      <c r="I11" s="2"/>
      <c r="J11" s="2"/>
      <c r="K11" s="2"/>
      <c r="L11" s="2"/>
    </row>
    <row r="12" spans="1:12" ht="25.5" customHeight="1">
      <c r="A12" s="108" t="s">
        <v>126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2:12" ht="25.5" customHeight="1">
      <c r="B13" s="3"/>
      <c r="C13" s="4"/>
      <c r="D13" s="4"/>
      <c r="E13" s="4"/>
      <c r="F13" s="138"/>
      <c r="G13" s="138"/>
      <c r="H13" s="138"/>
      <c r="I13" s="109" t="s">
        <v>91</v>
      </c>
      <c r="J13" s="110"/>
      <c r="K13" s="111"/>
      <c r="L13" s="111"/>
    </row>
    <row r="14" spans="2:12" ht="25.5" customHeight="1">
      <c r="B14" s="3"/>
      <c r="C14" s="4"/>
      <c r="D14" s="4"/>
      <c r="E14" s="4"/>
      <c r="F14" s="78"/>
      <c r="G14" s="47"/>
      <c r="H14" s="79"/>
      <c r="I14" s="4"/>
      <c r="J14" s="113"/>
      <c r="K14" s="114" t="s">
        <v>217</v>
      </c>
      <c r="L14" s="115"/>
    </row>
    <row r="15" spans="2:12" ht="25.5" customHeight="1">
      <c r="B15" s="4" t="s">
        <v>94</v>
      </c>
      <c r="D15" s="4"/>
      <c r="E15" s="4"/>
      <c r="F15" s="13"/>
      <c r="G15" s="13"/>
      <c r="H15" s="13"/>
      <c r="I15" s="4"/>
      <c r="J15" s="4">
        <v>96356074.89</v>
      </c>
      <c r="K15" s="4"/>
      <c r="L15" s="4">
        <v>60686963.76</v>
      </c>
    </row>
    <row r="16" spans="2:12" ht="25.5" customHeight="1">
      <c r="B16" s="4" t="s">
        <v>95</v>
      </c>
      <c r="D16" s="4"/>
      <c r="E16" s="4"/>
      <c r="F16" s="13"/>
      <c r="G16" s="13"/>
      <c r="H16" s="13"/>
      <c r="I16" s="4"/>
      <c r="J16" s="4">
        <v>31500000</v>
      </c>
      <c r="K16" s="4"/>
      <c r="L16" s="4">
        <v>20000000</v>
      </c>
    </row>
    <row r="17" spans="2:12" ht="25.5" customHeight="1">
      <c r="B17" s="4" t="s">
        <v>96</v>
      </c>
      <c r="D17" s="4"/>
      <c r="E17" s="4"/>
      <c r="F17" s="13"/>
      <c r="G17" s="13"/>
      <c r="H17" s="13"/>
      <c r="I17" s="4"/>
      <c r="J17" s="4">
        <v>0</v>
      </c>
      <c r="K17" s="4"/>
      <c r="L17" s="4">
        <v>9159120</v>
      </c>
    </row>
    <row r="18" spans="2:12" ht="25.5" customHeight="1">
      <c r="B18" s="4" t="s">
        <v>97</v>
      </c>
      <c r="D18" s="4"/>
      <c r="E18" s="4"/>
      <c r="F18" s="13"/>
      <c r="G18" s="13"/>
      <c r="H18" s="13"/>
      <c r="I18" s="4"/>
      <c r="J18" s="4">
        <v>24159572.19</v>
      </c>
      <c r="K18" s="4"/>
      <c r="L18" s="4">
        <v>24159572.19</v>
      </c>
    </row>
    <row r="19" spans="2:12" ht="25.5" customHeight="1" thickBot="1">
      <c r="B19" s="3"/>
      <c r="C19" s="4" t="s">
        <v>1</v>
      </c>
      <c r="F19" s="13"/>
      <c r="G19" s="13"/>
      <c r="H19" s="13"/>
      <c r="I19" s="4"/>
      <c r="J19" s="11">
        <f>SUM(J15:J18)</f>
        <v>152015647.08</v>
      </c>
      <c r="K19" s="4"/>
      <c r="L19" s="11">
        <f>SUM(L15:L18)</f>
        <v>114005655.94999999</v>
      </c>
    </row>
    <row r="20" spans="2:12" ht="25.5" customHeight="1" thickTop="1">
      <c r="B20" s="4" t="s">
        <v>98</v>
      </c>
      <c r="D20" s="4"/>
      <c r="E20" s="4"/>
      <c r="F20" s="4"/>
      <c r="G20" s="4"/>
      <c r="H20" s="4"/>
      <c r="I20" s="4"/>
      <c r="J20" s="4"/>
      <c r="K20" s="4"/>
      <c r="L20" s="5"/>
    </row>
    <row r="21" spans="2:12" ht="25.5" customHeight="1">
      <c r="B21" s="3" t="s">
        <v>259</v>
      </c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2:12" ht="25.5" customHeight="1">
      <c r="B22" s="3" t="s">
        <v>258</v>
      </c>
      <c r="C22" s="4"/>
      <c r="D22" s="4"/>
      <c r="E22" s="4"/>
      <c r="F22" s="4"/>
      <c r="G22" s="4"/>
      <c r="H22" s="4"/>
      <c r="I22" s="4"/>
      <c r="J22" s="4"/>
      <c r="K22" s="4"/>
      <c r="L22" s="5"/>
    </row>
    <row r="23" spans="2:12" ht="25.5" customHeight="1">
      <c r="B23" s="4" t="s">
        <v>99</v>
      </c>
      <c r="C23" s="4"/>
      <c r="D23" s="4"/>
      <c r="E23" s="4"/>
      <c r="F23" s="4"/>
      <c r="G23" s="4"/>
      <c r="H23" s="4"/>
      <c r="I23" s="4"/>
      <c r="J23" s="4"/>
      <c r="K23" s="4"/>
      <c r="L23" s="5"/>
    </row>
    <row r="24" spans="2:12" ht="25.5" customHeight="1">
      <c r="B24" s="3" t="s">
        <v>127</v>
      </c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2:12" ht="25.5" customHeight="1">
      <c r="B25" s="4" t="s">
        <v>100</v>
      </c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2:12" ht="25.5" customHeight="1">
      <c r="B26" s="3" t="s">
        <v>261</v>
      </c>
      <c r="C26" s="4"/>
      <c r="D26" s="4"/>
      <c r="E26" s="4"/>
      <c r="F26" s="4"/>
      <c r="G26" s="4"/>
      <c r="H26" s="4"/>
      <c r="I26" s="4"/>
      <c r="J26" s="4"/>
      <c r="K26" s="4"/>
      <c r="L26" s="5"/>
    </row>
    <row r="27" spans="2:12" ht="25.5" customHeight="1">
      <c r="B27" s="3" t="s">
        <v>260</v>
      </c>
      <c r="C27" s="4"/>
      <c r="D27" s="4"/>
      <c r="E27" s="4"/>
      <c r="F27" s="4"/>
      <c r="G27" s="4"/>
      <c r="H27" s="4"/>
      <c r="I27" s="4"/>
      <c r="J27" s="4"/>
      <c r="K27" s="4"/>
      <c r="L27" s="5"/>
    </row>
    <row r="28" spans="2:12" ht="25.5" customHeight="1">
      <c r="B28" s="3"/>
      <c r="C28" s="4"/>
      <c r="D28" s="4"/>
      <c r="E28" s="4"/>
      <c r="F28" s="4"/>
      <c r="G28" s="4"/>
      <c r="H28" s="4"/>
      <c r="I28" s="4"/>
      <c r="J28" s="4"/>
      <c r="K28" s="4"/>
      <c r="L28" s="5"/>
    </row>
    <row r="29" spans="2:12" ht="25.5" customHeight="1">
      <c r="B29" s="4" t="s">
        <v>277</v>
      </c>
      <c r="C29" s="4"/>
      <c r="D29" s="4"/>
      <c r="E29" s="4"/>
      <c r="I29" s="4"/>
      <c r="J29" s="4"/>
      <c r="K29" s="4"/>
      <c r="L29" s="4"/>
    </row>
    <row r="30" spans="2:11" s="1" customFormat="1" ht="25.5" customHeight="1">
      <c r="B30" s="118" t="s">
        <v>278</v>
      </c>
      <c r="C30" s="119"/>
      <c r="D30" s="119"/>
      <c r="E30" s="119"/>
      <c r="F30" s="119"/>
      <c r="G30" s="119"/>
      <c r="H30" s="119"/>
      <c r="I30" s="119"/>
      <c r="J30" s="119"/>
      <c r="K30" s="119"/>
    </row>
    <row r="31" spans="2:11" s="1" customFormat="1" ht="25.5" customHeight="1">
      <c r="B31" s="118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2" s="1" customFormat="1" ht="24" customHeight="1">
      <c r="A32" s="126" t="s">
        <v>163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2:11" s="1" customFormat="1" ht="24" customHeight="1">
      <c r="B33" s="118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2" ht="24" customHeight="1">
      <c r="A34" s="91" t="s">
        <v>128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2:12" ht="24" customHeight="1">
      <c r="B35" s="3"/>
      <c r="C35" s="4"/>
      <c r="D35" s="4"/>
      <c r="E35" s="4"/>
      <c r="F35" s="124" t="s">
        <v>4</v>
      </c>
      <c r="G35" s="124"/>
      <c r="H35" s="124"/>
      <c r="I35" s="95"/>
      <c r="J35" s="124" t="s">
        <v>3</v>
      </c>
      <c r="K35" s="124"/>
      <c r="L35" s="124"/>
    </row>
    <row r="36" spans="2:12" ht="24" customHeight="1">
      <c r="B36" s="3"/>
      <c r="C36" s="4"/>
      <c r="D36" s="4"/>
      <c r="E36" s="4"/>
      <c r="F36" s="96"/>
      <c r="G36" s="97" t="s">
        <v>217</v>
      </c>
      <c r="H36" s="98"/>
      <c r="I36" s="116"/>
      <c r="J36" s="96"/>
      <c r="K36" s="97" t="s">
        <v>217</v>
      </c>
      <c r="L36" s="98"/>
    </row>
    <row r="37" spans="1:12" ht="24" customHeight="1">
      <c r="A37" s="4"/>
      <c r="B37" s="3" t="s">
        <v>184</v>
      </c>
      <c r="D37" s="4"/>
      <c r="E37" s="4"/>
      <c r="F37" s="4">
        <v>0</v>
      </c>
      <c r="G37" s="4"/>
      <c r="H37" s="4">
        <v>1796585.66</v>
      </c>
      <c r="I37" s="4"/>
      <c r="J37" s="4">
        <v>0</v>
      </c>
      <c r="K37" s="4"/>
      <c r="L37" s="4">
        <v>1796585.66</v>
      </c>
    </row>
    <row r="38" spans="1:12" ht="24" customHeight="1">
      <c r="A38" s="4"/>
      <c r="B38" s="3" t="s">
        <v>0</v>
      </c>
      <c r="D38" s="4"/>
      <c r="E38" s="4"/>
      <c r="F38" s="4">
        <v>15239613</v>
      </c>
      <c r="G38" s="4"/>
      <c r="H38" s="4">
        <v>5665756.32</v>
      </c>
      <c r="I38" s="4"/>
      <c r="J38" s="4">
        <v>15239613</v>
      </c>
      <c r="K38" s="4"/>
      <c r="L38" s="4">
        <v>5665756.32</v>
      </c>
    </row>
    <row r="39" spans="1:12" ht="24" customHeight="1">
      <c r="A39" s="4"/>
      <c r="B39" s="3" t="s">
        <v>101</v>
      </c>
      <c r="D39" s="4"/>
      <c r="E39" s="4"/>
      <c r="F39" s="4">
        <v>1420367.82</v>
      </c>
      <c r="G39" s="4"/>
      <c r="H39" s="4">
        <v>3138633.39</v>
      </c>
      <c r="I39" s="4"/>
      <c r="J39" s="4">
        <v>1420367.82</v>
      </c>
      <c r="K39" s="4"/>
      <c r="L39" s="4">
        <v>2933711.95</v>
      </c>
    </row>
    <row r="40" spans="1:12" ht="24" customHeight="1">
      <c r="A40" s="4"/>
      <c r="B40" s="3" t="s">
        <v>102</v>
      </c>
      <c r="D40" s="4"/>
      <c r="E40" s="4"/>
      <c r="F40" s="4">
        <v>200000</v>
      </c>
      <c r="G40" s="4"/>
      <c r="H40" s="4">
        <v>0</v>
      </c>
      <c r="I40" s="4"/>
      <c r="J40" s="4">
        <v>0</v>
      </c>
      <c r="K40" s="4"/>
      <c r="L40" s="4">
        <v>0</v>
      </c>
    </row>
    <row r="41" spans="1:12" ht="24" customHeight="1" thickBot="1">
      <c r="A41" s="4"/>
      <c r="B41" s="4"/>
      <c r="C41" s="3" t="s">
        <v>1</v>
      </c>
      <c r="D41" s="3"/>
      <c r="E41" s="3"/>
      <c r="F41" s="11">
        <f>SUM(F37:F40)</f>
        <v>16859980.82</v>
      </c>
      <c r="G41" s="4"/>
      <c r="H41" s="11">
        <f>SUM(H37:H40)</f>
        <v>10600975.370000001</v>
      </c>
      <c r="I41" s="4"/>
      <c r="J41" s="11">
        <f>SUM(J37:J40)</f>
        <v>16659980.82</v>
      </c>
      <c r="K41" s="4"/>
      <c r="L41" s="11">
        <f>SUM(L37:L40)</f>
        <v>10396053.93</v>
      </c>
    </row>
    <row r="42" spans="1:12" ht="24" customHeight="1" thickTop="1">
      <c r="A42" s="4"/>
      <c r="B42" s="4"/>
      <c r="C42" s="3"/>
      <c r="D42" s="3"/>
      <c r="E42" s="3"/>
      <c r="F42" s="13"/>
      <c r="G42" s="4"/>
      <c r="H42" s="13"/>
      <c r="I42" s="4"/>
      <c r="J42" s="13"/>
      <c r="K42" s="4"/>
      <c r="L42" s="13"/>
    </row>
    <row r="43" ht="24" customHeight="1">
      <c r="A43" s="108" t="s">
        <v>145</v>
      </c>
    </row>
    <row r="44" spans="9:13" ht="24" customHeight="1">
      <c r="I44" s="109" t="s">
        <v>91</v>
      </c>
      <c r="J44" s="110"/>
      <c r="K44" s="111"/>
      <c r="L44" s="111"/>
      <c r="M44" s="108"/>
    </row>
    <row r="45" spans="4:13" ht="24" customHeight="1">
      <c r="D45" s="12"/>
      <c r="E45" s="12"/>
      <c r="F45" s="2"/>
      <c r="G45" s="2"/>
      <c r="H45" s="2"/>
      <c r="I45" s="112"/>
      <c r="J45" s="113"/>
      <c r="K45" s="114" t="s">
        <v>217</v>
      </c>
      <c r="L45" s="115"/>
      <c r="M45" s="108"/>
    </row>
    <row r="46" spans="2:12" ht="24" customHeight="1">
      <c r="B46" s="6" t="s">
        <v>95</v>
      </c>
      <c r="J46" s="6">
        <v>9834985.53</v>
      </c>
      <c r="L46" s="6">
        <v>10913952.83</v>
      </c>
    </row>
    <row r="47" spans="2:12" ht="24" customHeight="1">
      <c r="B47" s="6" t="s">
        <v>104</v>
      </c>
      <c r="J47" s="6">
        <v>0</v>
      </c>
      <c r="L47" s="6">
        <v>1207500</v>
      </c>
    </row>
    <row r="48" spans="2:12" ht="24" customHeight="1">
      <c r="B48" s="6" t="s">
        <v>105</v>
      </c>
      <c r="J48" s="80">
        <v>8189051.12</v>
      </c>
      <c r="L48" s="80">
        <v>10209052.27</v>
      </c>
    </row>
    <row r="49" spans="2:12" ht="24" customHeight="1">
      <c r="B49" s="6" t="s">
        <v>106</v>
      </c>
      <c r="J49" s="81">
        <v>-756238.73</v>
      </c>
      <c r="L49" s="81">
        <v>-750437.25</v>
      </c>
    </row>
    <row r="50" spans="10:12" ht="24" customHeight="1">
      <c r="J50" s="6">
        <f>SUM(J46:J49)</f>
        <v>17267797.919999998</v>
      </c>
      <c r="L50" s="6">
        <f>SUM(L46:L49)</f>
        <v>21580067.85</v>
      </c>
    </row>
    <row r="51" spans="2:12" ht="24" customHeight="1">
      <c r="B51" s="6" t="s">
        <v>146</v>
      </c>
      <c r="J51" s="6">
        <v>-7677789.52</v>
      </c>
      <c r="L51" s="6">
        <v>-9705967.69</v>
      </c>
    </row>
    <row r="52" spans="4:12" ht="24" customHeight="1" thickBot="1">
      <c r="D52" s="6" t="s">
        <v>1</v>
      </c>
      <c r="J52" s="26">
        <f>SUM(J50:J51)</f>
        <v>9590008.399999999</v>
      </c>
      <c r="L52" s="26">
        <f>SUM(L50:L51)</f>
        <v>11874100.160000002</v>
      </c>
    </row>
    <row r="53" ht="24" customHeight="1" thickTop="1">
      <c r="B53" s="6" t="s">
        <v>279</v>
      </c>
    </row>
    <row r="54" ht="24" customHeight="1">
      <c r="B54" s="6" t="s">
        <v>280</v>
      </c>
    </row>
    <row r="55" ht="24" customHeight="1">
      <c r="B55" s="6" t="s">
        <v>281</v>
      </c>
    </row>
    <row r="56" ht="24" customHeight="1">
      <c r="B56" s="6" t="s">
        <v>282</v>
      </c>
    </row>
    <row r="57" ht="24" customHeight="1">
      <c r="B57" s="6" t="s">
        <v>283</v>
      </c>
    </row>
    <row r="58" ht="24" customHeight="1">
      <c r="B58" s="6" t="s">
        <v>284</v>
      </c>
    </row>
    <row r="59" ht="24" customHeight="1">
      <c r="B59" s="6" t="s">
        <v>285</v>
      </c>
    </row>
    <row r="60" ht="24" customHeight="1">
      <c r="B60" s="6" t="s">
        <v>286</v>
      </c>
    </row>
    <row r="61" ht="24" customHeight="1"/>
    <row r="62" ht="24" customHeight="1"/>
    <row r="63" spans="2:12" ht="24" customHeight="1">
      <c r="B63" s="4" t="s">
        <v>277</v>
      </c>
      <c r="C63" s="4"/>
      <c r="D63" s="4"/>
      <c r="E63" s="4"/>
      <c r="I63" s="4"/>
      <c r="J63" s="4"/>
      <c r="K63" s="4"/>
      <c r="L63" s="4"/>
    </row>
    <row r="64" spans="2:11" s="1" customFormat="1" ht="24" customHeight="1">
      <c r="B64" s="118" t="s">
        <v>278</v>
      </c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2" ht="24" customHeight="1">
      <c r="A65" s="126" t="s">
        <v>186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</row>
    <row r="66" ht="24" customHeight="1"/>
    <row r="67" spans="1:12" ht="24" customHeight="1">
      <c r="A67" s="108" t="s">
        <v>153</v>
      </c>
      <c r="L67" s="6"/>
    </row>
    <row r="68" ht="24" customHeight="1">
      <c r="B68" s="6" t="s">
        <v>159</v>
      </c>
    </row>
    <row r="69" ht="24" customHeight="1">
      <c r="B69" s="6" t="s">
        <v>154</v>
      </c>
    </row>
    <row r="70" ht="24" customHeight="1">
      <c r="B70" s="6" t="s">
        <v>155</v>
      </c>
    </row>
    <row r="71" spans="3:12" ht="24" customHeight="1">
      <c r="C71" s="6" t="s">
        <v>156</v>
      </c>
      <c r="L71" s="6"/>
    </row>
    <row r="72" ht="24" customHeight="1">
      <c r="C72" s="6" t="s">
        <v>164</v>
      </c>
    </row>
    <row r="73" ht="24" customHeight="1">
      <c r="C73" s="6" t="s">
        <v>157</v>
      </c>
    </row>
    <row r="74" ht="24" customHeight="1">
      <c r="C74" s="6" t="s">
        <v>160</v>
      </c>
    </row>
    <row r="75" ht="24" customHeight="1">
      <c r="C75" s="6" t="s">
        <v>162</v>
      </c>
    </row>
    <row r="76" ht="24" customHeight="1">
      <c r="C76" s="6" t="s">
        <v>161</v>
      </c>
    </row>
    <row r="77" ht="24" customHeight="1">
      <c r="B77" s="6" t="s">
        <v>158</v>
      </c>
    </row>
    <row r="78" ht="24" customHeight="1">
      <c r="B78" s="6" t="s">
        <v>262</v>
      </c>
    </row>
    <row r="79" ht="24" customHeight="1">
      <c r="B79" s="6" t="s">
        <v>241</v>
      </c>
    </row>
    <row r="80" ht="24" customHeight="1">
      <c r="B80" s="6" t="s">
        <v>263</v>
      </c>
    </row>
    <row r="81" ht="24" customHeight="1">
      <c r="B81" s="108" t="s">
        <v>264</v>
      </c>
    </row>
    <row r="82" ht="24" customHeight="1">
      <c r="B82" s="6" t="s">
        <v>287</v>
      </c>
    </row>
    <row r="83" ht="24" customHeight="1">
      <c r="C83" s="6" t="s">
        <v>267</v>
      </c>
    </row>
    <row r="84" ht="24" customHeight="1">
      <c r="C84" s="6" t="s">
        <v>268</v>
      </c>
    </row>
    <row r="85" ht="24" customHeight="1">
      <c r="C85" s="6" t="s">
        <v>265</v>
      </c>
    </row>
    <row r="86" ht="24" customHeight="1">
      <c r="C86" s="6" t="s">
        <v>243</v>
      </c>
    </row>
    <row r="87" ht="24" customHeight="1">
      <c r="C87" s="6" t="s">
        <v>242</v>
      </c>
    </row>
    <row r="88" ht="24" customHeight="1">
      <c r="C88" s="6" t="s">
        <v>245</v>
      </c>
    </row>
    <row r="89" ht="24" customHeight="1">
      <c r="C89" s="6" t="s">
        <v>246</v>
      </c>
    </row>
    <row r="90" ht="24" customHeight="1">
      <c r="C90" s="6" t="s">
        <v>266</v>
      </c>
    </row>
    <row r="91" ht="24" customHeight="1">
      <c r="C91" s="6" t="s">
        <v>244</v>
      </c>
    </row>
    <row r="92" ht="24" customHeight="1">
      <c r="C92" s="6" t="s">
        <v>270</v>
      </c>
    </row>
    <row r="93" ht="24" customHeight="1">
      <c r="B93" s="6" t="s">
        <v>269</v>
      </c>
    </row>
    <row r="94" ht="24" customHeight="1"/>
    <row r="95" ht="24" customHeight="1"/>
    <row r="96" spans="2:12" ht="24" customHeight="1">
      <c r="B96" s="4" t="s">
        <v>277</v>
      </c>
      <c r="C96" s="4"/>
      <c r="D96" s="4"/>
      <c r="E96" s="4"/>
      <c r="I96" s="4"/>
      <c r="J96" s="4"/>
      <c r="K96" s="4"/>
      <c r="L96" s="4"/>
    </row>
    <row r="97" spans="2:11" s="1" customFormat="1" ht="24" customHeight="1">
      <c r="B97" s="118" t="s">
        <v>278</v>
      </c>
      <c r="C97" s="119"/>
      <c r="D97" s="119"/>
      <c r="E97" s="119"/>
      <c r="F97" s="119"/>
      <c r="G97" s="119"/>
      <c r="H97" s="119"/>
      <c r="I97" s="119"/>
      <c r="J97" s="119"/>
      <c r="K97" s="119"/>
    </row>
    <row r="98" spans="1:12" s="1" customFormat="1" ht="24" customHeight="1">
      <c r="A98" s="126" t="s">
        <v>247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</row>
    <row r="99" spans="2:11" s="1" customFormat="1" ht="24" customHeight="1">
      <c r="B99" s="118"/>
      <c r="C99" s="119"/>
      <c r="D99" s="119"/>
      <c r="E99" s="119"/>
      <c r="F99" s="119"/>
      <c r="G99" s="119"/>
      <c r="H99" s="119"/>
      <c r="I99" s="119"/>
      <c r="J99" s="119"/>
      <c r="K99" s="119"/>
    </row>
    <row r="100" spans="1:12" ht="24" customHeight="1">
      <c r="A100" s="108" t="s">
        <v>147</v>
      </c>
      <c r="D100" s="12"/>
      <c r="E100" s="12"/>
      <c r="F100" s="2"/>
      <c r="G100" s="2"/>
      <c r="H100" s="2"/>
      <c r="I100" s="2"/>
      <c r="J100" s="2"/>
      <c r="K100" s="2"/>
      <c r="L100" s="2"/>
    </row>
    <row r="101" spans="2:12" ht="24" customHeight="1">
      <c r="B101" s="6" t="s">
        <v>190</v>
      </c>
      <c r="D101" s="12"/>
      <c r="E101" s="12"/>
      <c r="F101" s="2"/>
      <c r="G101" s="2"/>
      <c r="H101" s="2"/>
      <c r="I101" s="2"/>
      <c r="J101" s="2"/>
      <c r="K101" s="2"/>
      <c r="L101" s="2"/>
    </row>
    <row r="102" spans="2:12" ht="24" customHeight="1">
      <c r="B102" s="6" t="s">
        <v>189</v>
      </c>
      <c r="D102" s="12"/>
      <c r="E102" s="12"/>
      <c r="F102" s="2"/>
      <c r="G102" s="2"/>
      <c r="H102" s="2"/>
      <c r="I102" s="2"/>
      <c r="J102" s="2"/>
      <c r="K102" s="2"/>
      <c r="L102" s="2"/>
    </row>
    <row r="103" spans="2:11" ht="24" customHeight="1">
      <c r="B103" s="6" t="s">
        <v>129</v>
      </c>
      <c r="D103" s="12"/>
      <c r="E103" s="12"/>
      <c r="F103" s="2"/>
      <c r="G103" s="2"/>
      <c r="H103" s="2"/>
      <c r="I103" s="2"/>
      <c r="J103" s="2"/>
      <c r="K103" s="2"/>
    </row>
    <row r="104" spans="2:12" ht="24" customHeight="1">
      <c r="B104" s="6" t="s">
        <v>107</v>
      </c>
      <c r="D104" s="12"/>
      <c r="E104" s="12"/>
      <c r="F104" s="2"/>
      <c r="G104" s="2"/>
      <c r="H104" s="2"/>
      <c r="I104" s="2"/>
      <c r="J104" s="2"/>
      <c r="K104" s="2"/>
      <c r="L104" s="2"/>
    </row>
    <row r="105" spans="2:12" ht="24" customHeight="1">
      <c r="B105" s="6" t="s">
        <v>130</v>
      </c>
      <c r="D105" s="12"/>
      <c r="E105" s="12"/>
      <c r="F105" s="2"/>
      <c r="G105" s="2"/>
      <c r="H105" s="2"/>
      <c r="I105" s="2"/>
      <c r="J105" s="2"/>
      <c r="K105" s="2"/>
      <c r="L105" s="2"/>
    </row>
    <row r="106" spans="2:12" ht="24" customHeight="1">
      <c r="B106" s="6" t="s">
        <v>131</v>
      </c>
      <c r="D106" s="12"/>
      <c r="E106" s="12"/>
      <c r="F106" s="2"/>
      <c r="G106" s="2"/>
      <c r="H106" s="2"/>
      <c r="I106" s="2"/>
      <c r="J106" s="2"/>
      <c r="K106" s="2"/>
      <c r="L106" s="2"/>
    </row>
    <row r="107" spans="2:12" ht="24" customHeight="1">
      <c r="B107" s="6" t="s">
        <v>108</v>
      </c>
      <c r="D107" s="12"/>
      <c r="E107" s="12"/>
      <c r="F107" s="2"/>
      <c r="G107" s="2"/>
      <c r="H107" s="2"/>
      <c r="I107" s="2"/>
      <c r="J107" s="2"/>
      <c r="K107" s="2"/>
      <c r="L107" s="2"/>
    </row>
    <row r="108" spans="2:12" ht="24" customHeight="1">
      <c r="B108" s="6" t="s">
        <v>271</v>
      </c>
      <c r="D108" s="12"/>
      <c r="E108" s="12"/>
      <c r="F108" s="2"/>
      <c r="G108" s="2"/>
      <c r="H108" s="2"/>
      <c r="I108" s="2"/>
      <c r="J108" s="2"/>
      <c r="K108" s="2"/>
      <c r="L108" s="2"/>
    </row>
    <row r="109" spans="2:12" ht="24" customHeight="1">
      <c r="B109" s="6" t="s">
        <v>133</v>
      </c>
      <c r="D109" s="12"/>
      <c r="E109" s="12"/>
      <c r="F109" s="2"/>
      <c r="G109" s="2"/>
      <c r="H109" s="2"/>
      <c r="I109" s="2"/>
      <c r="J109" s="2"/>
      <c r="K109" s="2"/>
      <c r="L109" s="2"/>
    </row>
    <row r="110" spans="2:12" ht="24" customHeight="1">
      <c r="B110" s="6" t="s">
        <v>134</v>
      </c>
      <c r="D110" s="12"/>
      <c r="E110" s="12"/>
      <c r="F110" s="2"/>
      <c r="G110" s="2"/>
      <c r="H110" s="2"/>
      <c r="I110" s="2"/>
      <c r="J110" s="2"/>
      <c r="K110" s="2"/>
      <c r="L110" s="2"/>
    </row>
    <row r="111" spans="2:12" ht="24" customHeight="1">
      <c r="B111" s="6" t="s">
        <v>132</v>
      </c>
      <c r="D111" s="12"/>
      <c r="E111" s="12"/>
      <c r="F111" s="2"/>
      <c r="G111" s="2"/>
      <c r="H111" s="2"/>
      <c r="I111" s="2"/>
      <c r="J111" s="2"/>
      <c r="K111" s="2"/>
      <c r="L111" s="2"/>
    </row>
    <row r="112" spans="2:11" ht="24" customHeight="1">
      <c r="B112" s="6" t="s">
        <v>135</v>
      </c>
      <c r="D112" s="12"/>
      <c r="E112" s="12"/>
      <c r="F112" s="2"/>
      <c r="G112" s="2"/>
      <c r="H112" s="2"/>
      <c r="I112" s="2"/>
      <c r="J112" s="2"/>
      <c r="K112" s="2"/>
    </row>
    <row r="113" spans="2:12" ht="24" customHeight="1">
      <c r="B113" s="6" t="s">
        <v>110</v>
      </c>
      <c r="D113" s="12"/>
      <c r="E113" s="12"/>
      <c r="F113" s="2"/>
      <c r="G113" s="2"/>
      <c r="H113" s="2"/>
      <c r="I113" s="2"/>
      <c r="J113" s="2"/>
      <c r="K113" s="2"/>
      <c r="L113" s="2"/>
    </row>
    <row r="114" spans="2:12" ht="24" customHeight="1">
      <c r="B114" s="6" t="s">
        <v>272</v>
      </c>
      <c r="D114" s="12"/>
      <c r="E114" s="12"/>
      <c r="F114" s="2"/>
      <c r="G114" s="2"/>
      <c r="H114" s="2"/>
      <c r="I114" s="2"/>
      <c r="J114" s="2"/>
      <c r="K114" s="2"/>
      <c r="L114" s="2"/>
    </row>
    <row r="115" spans="2:12" ht="24" customHeight="1">
      <c r="B115" s="6" t="s">
        <v>136</v>
      </c>
      <c r="D115" s="12"/>
      <c r="E115" s="12"/>
      <c r="F115" s="2"/>
      <c r="G115" s="2"/>
      <c r="H115" s="2"/>
      <c r="I115" s="2"/>
      <c r="J115" s="2"/>
      <c r="K115" s="2"/>
      <c r="L115" s="2"/>
    </row>
    <row r="116" spans="2:12" ht="24" customHeight="1">
      <c r="B116" s="6" t="s">
        <v>137</v>
      </c>
      <c r="D116" s="12"/>
      <c r="E116" s="12"/>
      <c r="F116" s="2"/>
      <c r="G116" s="2"/>
      <c r="H116" s="2"/>
      <c r="I116" s="2"/>
      <c r="J116" s="2"/>
      <c r="K116" s="2"/>
      <c r="L116" s="2"/>
    </row>
    <row r="117" spans="2:12" ht="24" customHeight="1">
      <c r="B117" s="6" t="s">
        <v>192</v>
      </c>
      <c r="D117" s="12"/>
      <c r="E117" s="12"/>
      <c r="F117" s="2"/>
      <c r="G117" s="2"/>
      <c r="H117" s="2"/>
      <c r="I117" s="2"/>
      <c r="J117" s="2"/>
      <c r="K117" s="2"/>
      <c r="L117" s="2"/>
    </row>
    <row r="118" spans="2:12" ht="24" customHeight="1">
      <c r="B118" s="6" t="s">
        <v>191</v>
      </c>
      <c r="D118" s="12"/>
      <c r="E118" s="12"/>
      <c r="F118" s="2"/>
      <c r="G118" s="2"/>
      <c r="H118" s="2"/>
      <c r="I118" s="2"/>
      <c r="J118" s="2"/>
      <c r="K118" s="2"/>
      <c r="L118" s="2"/>
    </row>
    <row r="119" spans="2:11" ht="24" customHeight="1">
      <c r="B119" s="6" t="s">
        <v>138</v>
      </c>
      <c r="D119" s="12"/>
      <c r="E119" s="12"/>
      <c r="F119" s="2"/>
      <c r="G119" s="2"/>
      <c r="H119" s="2"/>
      <c r="I119" s="2"/>
      <c r="J119" s="2"/>
      <c r="K119" s="2"/>
    </row>
    <row r="120" spans="2:12" ht="24" customHeight="1">
      <c r="B120" s="6" t="s">
        <v>111</v>
      </c>
      <c r="D120" s="12"/>
      <c r="E120" s="12"/>
      <c r="F120" s="2"/>
      <c r="G120" s="2"/>
      <c r="H120" s="2"/>
      <c r="I120" s="2"/>
      <c r="J120" s="2"/>
      <c r="K120" s="2"/>
      <c r="L120" s="2"/>
    </row>
    <row r="121" spans="2:12" ht="24" customHeight="1">
      <c r="B121" s="6" t="s">
        <v>139</v>
      </c>
      <c r="D121" s="12"/>
      <c r="E121" s="12"/>
      <c r="F121" s="2"/>
      <c r="G121" s="2"/>
      <c r="H121" s="2"/>
      <c r="I121" s="2"/>
      <c r="J121" s="2"/>
      <c r="K121" s="2"/>
      <c r="L121" s="2"/>
    </row>
    <row r="122" spans="2:12" ht="24" customHeight="1">
      <c r="B122" s="6" t="s">
        <v>140</v>
      </c>
      <c r="D122" s="12"/>
      <c r="E122" s="12"/>
      <c r="F122" s="2"/>
      <c r="G122" s="2"/>
      <c r="H122" s="2"/>
      <c r="I122" s="2"/>
      <c r="J122" s="2"/>
      <c r="K122" s="2"/>
      <c r="L122" s="2"/>
    </row>
    <row r="123" spans="2:12" ht="24" customHeight="1">
      <c r="B123" s="6" t="s">
        <v>141</v>
      </c>
      <c r="D123" s="12"/>
      <c r="E123" s="12"/>
      <c r="F123" s="2"/>
      <c r="G123" s="2"/>
      <c r="H123" s="2"/>
      <c r="I123" s="2"/>
      <c r="J123" s="2"/>
      <c r="K123" s="2"/>
      <c r="L123" s="2"/>
    </row>
    <row r="124" spans="2:12" ht="24" customHeight="1">
      <c r="B124" s="6" t="s">
        <v>193</v>
      </c>
      <c r="D124" s="12"/>
      <c r="E124" s="12"/>
      <c r="F124" s="2"/>
      <c r="G124" s="2"/>
      <c r="H124" s="2"/>
      <c r="I124" s="2"/>
      <c r="J124" s="2"/>
      <c r="K124" s="2"/>
      <c r="L124" s="2"/>
    </row>
    <row r="125" spans="4:12" ht="28.5" customHeight="1">
      <c r="D125" s="12"/>
      <c r="E125" s="12"/>
      <c r="F125" s="2"/>
      <c r="G125" s="2"/>
      <c r="H125" s="2"/>
      <c r="I125" s="2"/>
      <c r="J125" s="2"/>
      <c r="K125" s="2"/>
      <c r="L125" s="2"/>
    </row>
    <row r="126" spans="4:12" ht="28.5" customHeight="1">
      <c r="D126" s="12"/>
      <c r="E126" s="12"/>
      <c r="F126" s="2"/>
      <c r="G126" s="2"/>
      <c r="H126" s="2"/>
      <c r="I126" s="2"/>
      <c r="J126" s="2"/>
      <c r="K126" s="2"/>
      <c r="L126" s="2"/>
    </row>
    <row r="127" spans="2:12" ht="28.5" customHeight="1">
      <c r="B127" s="4" t="s">
        <v>277</v>
      </c>
      <c r="C127" s="4"/>
      <c r="D127" s="4"/>
      <c r="E127" s="12"/>
      <c r="F127" s="2"/>
      <c r="G127" s="2"/>
      <c r="H127" s="2"/>
      <c r="I127" s="2"/>
      <c r="J127" s="2"/>
      <c r="K127" s="2"/>
      <c r="L127" s="2"/>
    </row>
    <row r="128" spans="2:12" ht="28.5" customHeight="1">
      <c r="B128" s="118" t="s">
        <v>278</v>
      </c>
      <c r="C128" s="119"/>
      <c r="D128" s="119"/>
      <c r="E128" s="12"/>
      <c r="F128" s="2"/>
      <c r="G128" s="2"/>
      <c r="H128" s="2"/>
      <c r="I128" s="2"/>
      <c r="J128" s="2"/>
      <c r="K128" s="2"/>
      <c r="L128" s="2"/>
    </row>
    <row r="129" spans="4:12" ht="28.5" customHeight="1">
      <c r="D129" s="12"/>
      <c r="E129" s="12"/>
      <c r="F129" s="2"/>
      <c r="G129" s="2"/>
      <c r="H129" s="2"/>
      <c r="I129" s="2"/>
      <c r="J129" s="2"/>
      <c r="K129" s="2"/>
      <c r="L129" s="2"/>
    </row>
    <row r="130" spans="1:12" ht="28.5" customHeight="1">
      <c r="A130" s="126" t="s">
        <v>276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4:12" ht="28.5" customHeight="1">
      <c r="D131" s="12"/>
      <c r="E131" s="12"/>
      <c r="F131" s="2"/>
      <c r="G131" s="2"/>
      <c r="H131" s="2"/>
      <c r="I131" s="2"/>
      <c r="J131" s="2"/>
      <c r="K131" s="2"/>
      <c r="L131" s="2"/>
    </row>
    <row r="132" ht="28.5" customHeight="1">
      <c r="A132" s="108" t="s">
        <v>148</v>
      </c>
    </row>
    <row r="133" ht="28.5" customHeight="1">
      <c r="B133" s="6" t="s">
        <v>149</v>
      </c>
    </row>
    <row r="134" ht="28.5" customHeight="1">
      <c r="B134" s="6" t="s">
        <v>273</v>
      </c>
    </row>
    <row r="135" ht="28.5" customHeight="1">
      <c r="B135" s="6" t="s">
        <v>142</v>
      </c>
    </row>
    <row r="136" ht="28.5" customHeight="1">
      <c r="B136" s="6" t="s">
        <v>275</v>
      </c>
    </row>
    <row r="137" ht="28.5" customHeight="1">
      <c r="B137" s="6" t="s">
        <v>274</v>
      </c>
    </row>
    <row r="138" ht="28.5" customHeight="1">
      <c r="B138" s="6" t="s">
        <v>194</v>
      </c>
    </row>
    <row r="139" ht="28.5" customHeight="1">
      <c r="B139" s="6" t="s">
        <v>233</v>
      </c>
    </row>
    <row r="140" ht="28.5" customHeight="1">
      <c r="B140" s="6" t="s">
        <v>232</v>
      </c>
    </row>
    <row r="141" ht="28.5" customHeight="1">
      <c r="B141" s="6" t="s">
        <v>112</v>
      </c>
    </row>
    <row r="142" ht="25.5" customHeight="1">
      <c r="A142" s="108" t="s">
        <v>150</v>
      </c>
    </row>
    <row r="143" ht="25.5" customHeight="1">
      <c r="B143" s="6" t="s">
        <v>198</v>
      </c>
    </row>
    <row r="144" ht="25.5" customHeight="1">
      <c r="B144" s="6" t="s">
        <v>199</v>
      </c>
    </row>
    <row r="145" ht="25.5" customHeight="1">
      <c r="B145" s="6" t="s">
        <v>151</v>
      </c>
    </row>
    <row r="146" ht="25.5" customHeight="1">
      <c r="B146" s="6" t="s">
        <v>152</v>
      </c>
    </row>
    <row r="147" ht="25.5" customHeight="1">
      <c r="B147" s="6" t="s">
        <v>234</v>
      </c>
    </row>
    <row r="148" ht="25.5" customHeight="1">
      <c r="B148" s="6" t="s">
        <v>235</v>
      </c>
    </row>
    <row r="149" ht="25.5" customHeight="1">
      <c r="B149" s="6" t="s">
        <v>236</v>
      </c>
    </row>
    <row r="150" ht="25.5" customHeight="1">
      <c r="B150" s="6" t="s">
        <v>237</v>
      </c>
    </row>
    <row r="151" ht="25.5" customHeight="1">
      <c r="B151" s="6" t="s">
        <v>240</v>
      </c>
    </row>
    <row r="152" ht="25.5" customHeight="1">
      <c r="B152" s="6" t="s">
        <v>239</v>
      </c>
    </row>
    <row r="153" ht="25.5" customHeight="1">
      <c r="B153" s="6" t="s">
        <v>238</v>
      </c>
    </row>
    <row r="156" spans="2:4" ht="25.5" customHeight="1">
      <c r="B156" s="4" t="s">
        <v>277</v>
      </c>
      <c r="C156" s="4"/>
      <c r="D156" s="4"/>
    </row>
    <row r="157" spans="2:4" ht="25.5" customHeight="1">
      <c r="B157" s="118" t="s">
        <v>278</v>
      </c>
      <c r="C157" s="119"/>
      <c r="D157" s="119"/>
    </row>
  </sheetData>
  <mergeCells count="8">
    <mergeCell ref="A65:L65"/>
    <mergeCell ref="A98:L98"/>
    <mergeCell ref="A130:L130"/>
    <mergeCell ref="F35:H35"/>
    <mergeCell ref="A32:L32"/>
    <mergeCell ref="A1:L1"/>
    <mergeCell ref="J35:L35"/>
    <mergeCell ref="F13:H13"/>
  </mergeCells>
  <printOptions/>
  <pageMargins left="0.55" right="0.34" top="0.52" bottom="0.54" header="0.26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  INTERNATIONAL  AUDITING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</dc:creator>
  <cp:keywords/>
  <dc:description/>
  <cp:lastModifiedBy>ibod</cp:lastModifiedBy>
  <cp:lastPrinted>2004-08-17T15:52:30Z</cp:lastPrinted>
  <dcterms:created xsi:type="dcterms:W3CDTF">1998-09-11T03:53:34Z</dcterms:created>
  <dcterms:modified xsi:type="dcterms:W3CDTF">2004-08-17T15:53:06Z</dcterms:modified>
  <cp:category/>
  <cp:version/>
  <cp:contentType/>
  <cp:contentStatus/>
</cp:coreProperties>
</file>