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635" yWindow="65521" windowWidth="7650" windowHeight="9105" activeTab="0"/>
  </bookViews>
  <sheets>
    <sheet name="K-Tech03" sheetId="1" r:id="rId1"/>
    <sheet name="K-Tech03CHE" sheetId="2" r:id="rId2"/>
  </sheets>
  <definedNames>
    <definedName name="_xlnm.Print_Area" localSheetId="0">'K-Tech03'!$A$1:$F$173</definedName>
    <definedName name="_xlnm.Print_Titles" localSheetId="0">'K-Tech03'!$G:$G</definedName>
  </definedNames>
  <calcPr fullCalcOnLoad="1"/>
</workbook>
</file>

<file path=xl/sharedStrings.xml><?xml version="1.0" encoding="utf-8"?>
<sst xmlns="http://schemas.openxmlformats.org/spreadsheetml/2006/main" count="222" uniqueCount="133">
  <si>
    <t>สินทรัพย์</t>
  </si>
  <si>
    <t>บาท</t>
  </si>
  <si>
    <t>สินทรัพย์หมุนเวียน</t>
  </si>
  <si>
    <t>รวมสินทรัพย์หมุนเวียน</t>
  </si>
  <si>
    <t>รวมสินทรัพย์</t>
  </si>
  <si>
    <t>หนี้สินหมุนเวียน</t>
  </si>
  <si>
    <t>รวมหนี้สิน</t>
  </si>
  <si>
    <t>รวมรายได้</t>
  </si>
  <si>
    <t>รวมค่าใช้จ่าย</t>
  </si>
  <si>
    <t xml:space="preserve">งบดุล </t>
  </si>
  <si>
    <t>หนี้สินและส่วนของผู้ถือหุ้น</t>
  </si>
  <si>
    <t>เจ้าหนี้การค้าและต้นทุนงานก่อสร้างค้างจ่าย</t>
  </si>
  <si>
    <t>หนี้สินหมุนเวียนอื่น</t>
  </si>
  <si>
    <t>ส่วนของผู้ถือหุ้น</t>
  </si>
  <si>
    <t>รวมส่วนของผู้ถือหุ้น</t>
  </si>
  <si>
    <t>รวมหนี้สินและส่วนของผู้ถือหุ้น</t>
  </si>
  <si>
    <t>รายได้จากงานก่อสร้างและติดตั้งตามสัญญา</t>
  </si>
  <si>
    <t>รายได้อื่น</t>
  </si>
  <si>
    <t>ค่าใช้จ่ายทั่วไปและค่าใช้จ่ายการบริหาร</t>
  </si>
  <si>
    <t>ดอกเบี้ยจ่าย</t>
  </si>
  <si>
    <t>ภาษีเงินได้</t>
  </si>
  <si>
    <t>รวมหนี้สินหมุนเวียน</t>
  </si>
  <si>
    <t>งบกระแสเงินสด</t>
  </si>
  <si>
    <t>กระแสเงินสดจากกิจกรรมดำเนินงาน</t>
  </si>
  <si>
    <t>ค่าเสื่อมราคาและรายการตัดบัญชี</t>
  </si>
  <si>
    <t>กระแสเงินสดจากกิจกรรมลงทุน</t>
  </si>
  <si>
    <t>กระแสเงินสดจากกิจกรรมจัดหาเงิน</t>
  </si>
  <si>
    <t>ข้อมูลกระแสเงินสดเปิดเผยเพิ่มเติม</t>
  </si>
  <si>
    <t>เงินประกันผลงานตามสัญญา</t>
  </si>
  <si>
    <t>งบกำไรขาดทุน</t>
  </si>
  <si>
    <t>เงินประกันผลงานหักจากมูลค่างานก่อสร้างที่จ่ายแก่ผู้รับเหมาช่วง</t>
  </si>
  <si>
    <t xml:space="preserve">     </t>
  </si>
  <si>
    <t>เงินสดสุทธิจาก(ใช้ไปใน)กิจกรรมดำเนินงาน</t>
  </si>
  <si>
    <t>เงินรับล่วงหน้าจากลูกค้า</t>
  </si>
  <si>
    <t>ภาษีเงินได้จ่ายล่วงหน้า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</si>
  <si>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</si>
  <si>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</si>
  <si>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</si>
  <si>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</si>
  <si>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กำไรสุทธิ</t>
  </si>
  <si>
    <t>ทุนเรือนหุ้นที่ออก</t>
  </si>
  <si>
    <t>และชำระแล้ว</t>
  </si>
  <si>
    <t>รวม</t>
  </si>
  <si>
    <t>กำไรก่อนหักดอกเบี้ยจ่ายและภาษีเงินได้</t>
  </si>
  <si>
    <t>ส่วนของเงินกู้ยืมระยะยาวจากสถาบันการเงินที่ถึงกำหนด</t>
  </si>
  <si>
    <t>เงินกู้ยืมระยะยาวจากสถาบันการเงิน - สุทธิจากส่วนที่ถึงกำหนด</t>
  </si>
  <si>
    <t>ต้นทุนงานก่อสร้างและติดตั้งตามสัญญา</t>
  </si>
  <si>
    <t>ความหมายของเงินสด</t>
  </si>
  <si>
    <t>เงินรับจากการขายอุปกรณ์</t>
  </si>
  <si>
    <t>เงินสดสุทธิใช้ไปในกิจกรรมลงทุน</t>
  </si>
  <si>
    <t>เงินสดสุทธิจากกิจกรรมจัดหาเงิน</t>
  </si>
  <si>
    <t>งบแสดงการเปลี่ยนแปลงส่วนของผู้ถือหุ้น</t>
  </si>
  <si>
    <t>หมายเหตุ</t>
  </si>
  <si>
    <t xml:space="preserve">สินทรัพย์ไม่หมุนเวียนอื่น </t>
  </si>
  <si>
    <t>สินทรัพย์หมุนเวียนอื่น - สุทธิ</t>
  </si>
  <si>
    <t>ตั๋วเงินจ่าย</t>
  </si>
  <si>
    <t xml:space="preserve">ทุนเรือนหุ้น </t>
  </si>
  <si>
    <t xml:space="preserve">ค่าใช้จ่าย </t>
  </si>
  <si>
    <t xml:space="preserve">รายได้ </t>
  </si>
  <si>
    <t xml:space="preserve">ลูกหนี้การค้า </t>
  </si>
  <si>
    <t>-</t>
  </si>
  <si>
    <t>ลูกหนี้บริษัทที่เกี่ยวข้องกัน</t>
  </si>
  <si>
    <t xml:space="preserve">   ชำระภายในหนึ่งปี </t>
  </si>
  <si>
    <t>เงินกู้ยืมระยะสั้นจากสถาบันการเงิน</t>
  </si>
  <si>
    <t>ส่วนเกินมูลค่าหุ้นสามัญ</t>
  </si>
  <si>
    <t>ส่วนเกินมูลค่า</t>
  </si>
  <si>
    <t>หุ้นสามัญ</t>
  </si>
  <si>
    <t>ค่าทุนเรือนหุ้น</t>
  </si>
  <si>
    <t xml:space="preserve">    หุ้นสามัญ 1,850,000 หุ้นในปี 2546 มูลค่าหุ้นละ 100 บาท</t>
  </si>
  <si>
    <t>ทุนจดทะเบียน</t>
  </si>
  <si>
    <t>กำไรสะสม</t>
  </si>
  <si>
    <t>ลูกหนี้</t>
  </si>
  <si>
    <t>กำไรจากการขายอาคารและอุปกรณ์</t>
  </si>
  <si>
    <t>ตั๋วเงินจ่ายเพิ่มขึ้น(ลดลง) - สุทธิ</t>
  </si>
  <si>
    <t xml:space="preserve">ที่ดิน อาคารและอุปกรณ์ - สุทธิ </t>
  </si>
  <si>
    <t>ลงทุนในที่ดิน อาคารและอุปกรณ์เพิ่มขึ้น</t>
  </si>
  <si>
    <t>หนี้สินและส่วนของผู้ถือหุ้น (ต่อ)</t>
  </si>
  <si>
    <t>วัสดุคงเหลือสำหรับงานก่อสร้าง</t>
  </si>
  <si>
    <t xml:space="preserve">    หุ้นสามัญ 45,000,000 หุ้นในปี 2547 มูลค่าหุ้นละ 5 บาท</t>
  </si>
  <si>
    <t>บริษัท เค-เทค คอนสตรัคชั่น จำกัด (มหาชน)</t>
  </si>
  <si>
    <t>(เดิมชื่อ บริษัท เค-เทค คอนสตรัคชั่น แอนด์ เอ็นยิเนียริ่ง จำกัด)</t>
  </si>
  <si>
    <t>ณ วันที่ 31</t>
  </si>
  <si>
    <t>มีนาคม 2547</t>
  </si>
  <si>
    <t>“ยังไม่ได้ตรวจสอบ”</t>
  </si>
  <si>
    <t>“สอบทานแล้ว”</t>
  </si>
  <si>
    <t>“ตรวจสอบแล้ว”</t>
  </si>
  <si>
    <t>ธันวาคม 2546</t>
  </si>
  <si>
    <t>สำหรับแต่ละงวดสามเดือนสิ้นสุดวันที่ 31 มีนาคม 2547 และ 2546</t>
  </si>
  <si>
    <t>2547</t>
  </si>
  <si>
    <t>2546</t>
  </si>
  <si>
    <t>กำไร(ขาดทุน)สุทธิ</t>
  </si>
  <si>
    <t xml:space="preserve">กำไร(ขาดทุน)ต่อหุ้นขั้นพื้นฐาน </t>
  </si>
  <si>
    <t>จำนวนหุ้นสามัญถัวเฉลี่ยถ่วงน้ำหนัก (หุ้น)</t>
  </si>
  <si>
    <t>ยอดคงเหลือ ณ วันที่ 1 มกราคม 2546</t>
  </si>
  <si>
    <t>ขาดทุนสุทธิ</t>
  </si>
  <si>
    <t>ยอดคงเหลือ ณ วันที่ 31 มีนาคม 2547</t>
  </si>
  <si>
    <t>ยอดคงเหลือ ณ วันที่ 31 มีนาคม 2546</t>
  </si>
  <si>
    <t>ยอดคงเหลือ ณ วันที่ 1 มกราคม 2547</t>
  </si>
  <si>
    <t>(“ยังไม่ได้ตรวจสอบ”/“สอบทานแล้ว”)</t>
  </si>
  <si>
    <t xml:space="preserve">รายการปรับกระทบกำไร(ขาดทุน)สุทธิเป็นเงินสดรับ(จ่าย)จากกิจกรรมดำเนินงาน </t>
  </si>
  <si>
    <t>การ(เพิ่มขึ้น)ลดลงในสินทรัพย์ดำเนินงาน</t>
  </si>
  <si>
    <t>ลูกหนี้การค้า</t>
  </si>
  <si>
    <t>งานระหว่างทำ</t>
  </si>
  <si>
    <t>สินทรัพย์หมุนเวียนอื่น</t>
  </si>
  <si>
    <t>สินทรัพย์ไม่หมุนเวียนอื่น</t>
  </si>
  <si>
    <t>การเพิ่มขึ้น(ลดลง)ในหนี้สินดำเนินงาน</t>
  </si>
  <si>
    <t>ค่าเผื่อผลขาดทุนจากโครงการก่อสร้าง</t>
  </si>
  <si>
    <t>เงินรับ(จ่าย)จากเงินกู้ยืมระยะยาวจากสถาบันการเงิน - สุทธิ</t>
  </si>
  <si>
    <t>เจ้าหนี้ตามสัญญาเช่าซื้อเพิ่มขึ้น - สุทธิ</t>
  </si>
  <si>
    <t>เงินสดที่แสดงในงบกระแสเงินสด ประกอบด้วย เงินสดในมือ เงินฝากประเภทออมทรัพย์ เงินฝากประเภทกระแสรายวัน</t>
  </si>
  <si>
    <t>ดอกเบี้ยจ่ายและภาษีเงินได้จ่ายสำหรับแต่ละงวดสามเดือนสิ้นสุดวันที่ 31 มีนาคม 2547 และ 2546</t>
  </si>
  <si>
    <t xml:space="preserve">ณ วันที่ 31 มีนาคม 2547 และวันที่ 31 ธันวาคม 2546 </t>
  </si>
  <si>
    <t>เงินลงทุนชั่วคราว</t>
  </si>
  <si>
    <t>จำนวนเงินทั้งสิ้นที่ผู้จ้างมีสิทธิเรียกร้องจากกิจการสำหรับงานก่อสร้าง</t>
  </si>
  <si>
    <t>จำนวนเงินทั้งสิ้นที่กิจการมีสิทธิเรียกร้องจากผู้จ้างสำหรับงานก่อสร้าง</t>
  </si>
  <si>
    <t>ทุนที่ออก หุ้นสามัญ 37,000,000 หุ้น มูลค่าหุ้นละ 5 บาท ในปี 2547 และ</t>
  </si>
  <si>
    <t xml:space="preserve">    1,850,000 หุ้น มูลค่าหุ้นละ 100 บาท ในปี 2546 ชำระเต็มมูลค่าแล้ว</t>
  </si>
  <si>
    <t>“ยังไม่ได้ตรวจสอบ</t>
  </si>
  <si>
    <t>และสอบทาน”</t>
  </si>
  <si>
    <t>(“ยังไม่ได้ตรวจสอบและสอบทาน”)</t>
  </si>
  <si>
    <t>กำไร(ขาดทุน)</t>
  </si>
  <si>
    <t>สะสม</t>
  </si>
  <si>
    <t>ค่าเผื่อหนี้สงสัยจะสูญเพิ่มขึ้น</t>
  </si>
  <si>
    <t>งบกระแสเงินสด (ต่อ)</t>
  </si>
  <si>
    <t>เงินสดและรายการเทียบเท่าเงินสดเพิ่มขึ้น (ลดลง) สุทธิ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</si>
  <si>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</si>
  <si>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</si>
  <si>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และเงินฝากระยะสั้นกับสถาบันการเงินซึ่งมีระยะเวลาครบกำหนดไม่เกิน 3 เดือน</t>
  </si>
  <si>
    <t>(ต่อจากหน้า 7)</t>
  </si>
  <si>
    <t>(ต่อหน้า 8)</t>
  </si>
  <si>
    <t>เงินสดและเงินฝากสถาบันการงิน</t>
  </si>
  <si>
    <t xml:space="preserve">ส่วนของเจ้าหนี้ตามสัญญาเช่าซื้อที่ถึงกำหนดชำระภายใน 1 ปี </t>
  </si>
  <si>
    <t xml:space="preserve">เจ้าหนี้ตามสัญญาเช่าซื้อ - สุทธิจากส่วนที่ถึงกำหนดชำระภายใน 1 ปี 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</si>
</sst>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#,##0.00\ ;\(#,##0.00\)"/>
    <numFmt numFmtId="210" formatCode="0.0"/>
    <numFmt numFmtId="211" formatCode="#,##0.000\ ;\(#,##0.000\)"/>
    <numFmt numFmtId="212" formatCode="#,##0\ ;\(#,##0\)"/>
    <numFmt numFmtId="213" formatCode="#,##0.0"/>
    <numFmt numFmtId="214" formatCode="#,##0.0\ ;\(#,##0.0\)"/>
    <numFmt numFmtId="215" formatCode="_(* #,##0.0_);_(* \(#,##0.0\);_(* &quot;-&quot;_);_(@_)"/>
    <numFmt numFmtId="216" formatCode="_(* #,##0.00_);_(* \(#,##0.00\);_(* &quot;-&quot;_);_(@_)"/>
    <numFmt numFmtId="217" formatCode="_(* #,##0.0_);_(* \(#,##0.0\);_(* &quot;-&quot;??_);_(@_)"/>
    <numFmt numFmtId="218" formatCode="_(* #,##0_);_(* \(#,##0\);_(* &quot;-&quot;??_);_(@_)"/>
  </numFmts>
  <fonts count="10">
    <font>
      <sz val="16"/>
      <name val="Cordia New"/>
      <family val="2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pFont"/>
      <family val="0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8"/>
      <name val="Angsana New"/>
      <family val="1"/>
    </font>
    <font>
      <u val="single"/>
      <sz val="15"/>
      <name val="Angsana New"/>
      <family val="1"/>
    </font>
    <font>
      <b/>
      <sz val="15"/>
      <color indexed="8"/>
      <name val="Angsana New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92" fontId="6" fillId="0" borderId="0" xfId="0" applyNumberFormat="1" applyFont="1" applyFill="1" applyAlignment="1">
      <alignment/>
    </xf>
    <xf numFmtId="192" fontId="6" fillId="0" borderId="0" xfId="15" applyNumberFormat="1" applyFont="1" applyAlignment="1">
      <alignment/>
    </xf>
    <xf numFmtId="192" fontId="6" fillId="0" borderId="0" xfId="0" applyNumberFormat="1" applyFont="1" applyAlignment="1">
      <alignment/>
    </xf>
    <xf numFmtId="0" fontId="6" fillId="0" borderId="0" xfId="0" applyFont="1" applyAlignment="1">
      <alignment/>
    </xf>
    <xf numFmtId="212" fontId="6" fillId="0" borderId="0" xfId="0" applyNumberFormat="1" applyFont="1" applyAlignment="1">
      <alignment/>
    </xf>
    <xf numFmtId="192" fontId="6" fillId="0" borderId="0" xfId="15" applyNumberFormat="1" applyFont="1" applyFill="1" applyAlignment="1">
      <alignment/>
    </xf>
    <xf numFmtId="192" fontId="6" fillId="0" borderId="1" xfId="0" applyNumberFormat="1" applyFont="1" applyBorder="1" applyAlignment="1">
      <alignment/>
    </xf>
    <xf numFmtId="212" fontId="6" fillId="0" borderId="1" xfId="0" applyNumberFormat="1" applyFont="1" applyBorder="1" applyAlignment="1">
      <alignment/>
    </xf>
    <xf numFmtId="192" fontId="6" fillId="0" borderId="1" xfId="15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92" fontId="6" fillId="0" borderId="2" xfId="0" applyNumberFormat="1" applyFont="1" applyFill="1" applyBorder="1" applyAlignment="1">
      <alignment/>
    </xf>
    <xf numFmtId="192" fontId="6" fillId="0" borderId="0" xfId="0" applyNumberFormat="1" applyFont="1" applyFill="1" applyBorder="1" applyAlignment="1">
      <alignment/>
    </xf>
    <xf numFmtId="212" fontId="6" fillId="0" borderId="0" xfId="0" applyNumberFormat="1" applyFont="1" applyAlignment="1">
      <alignment horizontal="right"/>
    </xf>
    <xf numFmtId="212" fontId="6" fillId="0" borderId="0" xfId="0" applyNumberFormat="1" applyFont="1" applyBorder="1" applyAlignment="1">
      <alignment horizontal="right"/>
    </xf>
    <xf numFmtId="212" fontId="6" fillId="0" borderId="0" xfId="0" applyNumberFormat="1" applyFont="1" applyBorder="1" applyAlignment="1">
      <alignment/>
    </xf>
    <xf numFmtId="192" fontId="6" fillId="0" borderId="1" xfId="0" applyNumberFormat="1" applyFont="1" applyFill="1" applyBorder="1" applyAlignment="1">
      <alignment/>
    </xf>
    <xf numFmtId="192" fontId="6" fillId="0" borderId="3" xfId="0" applyNumberFormat="1" applyFont="1" applyFill="1" applyBorder="1" applyAlignment="1">
      <alignment/>
    </xf>
    <xf numFmtId="218" fontId="6" fillId="0" borderId="0" xfId="15" applyNumberFormat="1" applyFont="1" applyBorder="1" applyAlignment="1">
      <alignment/>
    </xf>
    <xf numFmtId="212" fontId="6" fillId="0" borderId="0" xfId="0" applyNumberFormat="1" applyFont="1" applyFill="1" applyAlignment="1">
      <alignment/>
    </xf>
    <xf numFmtId="192" fontId="6" fillId="0" borderId="0" xfId="15" applyNumberFormat="1" applyFont="1" applyFill="1" applyBorder="1" applyAlignment="1">
      <alignment/>
    </xf>
    <xf numFmtId="192" fontId="6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192" fontId="7" fillId="0" borderId="1" xfId="0" applyNumberFormat="1" applyFont="1" applyFill="1" applyBorder="1" applyAlignment="1">
      <alignment/>
    </xf>
    <xf numFmtId="192" fontId="7" fillId="0" borderId="0" xfId="0" applyNumberFormat="1" applyFont="1" applyFill="1" applyAlignment="1">
      <alignment/>
    </xf>
    <xf numFmtId="212" fontId="6" fillId="0" borderId="1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1" xfId="15" applyNumberFormat="1" applyFont="1" applyBorder="1" applyAlignment="1">
      <alignment horizontal="center"/>
    </xf>
    <xf numFmtId="192" fontId="6" fillId="0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92" fontId="6" fillId="0" borderId="0" xfId="15" applyNumberFormat="1" applyFont="1" applyBorder="1" applyAlignment="1">
      <alignment/>
    </xf>
    <xf numFmtId="192" fontId="6" fillId="0" borderId="1" xfId="15" applyNumberFormat="1" applyFont="1" applyBorder="1" applyAlignment="1">
      <alignment/>
    </xf>
    <xf numFmtId="192" fontId="6" fillId="0" borderId="2" xfId="15" applyNumberFormat="1" applyFont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192" fontId="6" fillId="0" borderId="1" xfId="15" applyNumberFormat="1" applyFont="1" applyBorder="1" applyAlignment="1">
      <alignment horizontal="center"/>
    </xf>
    <xf numFmtId="192" fontId="6" fillId="0" borderId="0" xfId="15" applyNumberFormat="1" applyFont="1" applyAlignment="1">
      <alignment horizontal="center"/>
    </xf>
    <xf numFmtId="192" fontId="6" fillId="0" borderId="2" xfId="15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92" fontId="6" fillId="0" borderId="0" xfId="15" applyNumberFormat="1" applyFont="1" applyBorder="1" applyAlignment="1">
      <alignment horizontal="center"/>
    </xf>
    <xf numFmtId="0" fontId="6" fillId="0" borderId="1" xfId="0" applyFont="1" applyFill="1" applyBorder="1" applyAlignment="1">
      <alignment/>
    </xf>
    <xf numFmtId="192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Alignment="1" quotePrefix="1">
      <alignment horizontal="left"/>
    </xf>
    <xf numFmtId="192" fontId="6" fillId="0" borderId="0" xfId="15" applyNumberFormat="1" applyFont="1" applyAlignment="1">
      <alignment/>
    </xf>
    <xf numFmtId="218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6" fillId="0" borderId="0" xfId="0" applyFont="1" applyAlignment="1">
      <alignment horizontal="left"/>
    </xf>
    <xf numFmtId="212" fontId="6" fillId="0" borderId="0" xfId="0" applyNumberFormat="1" applyFont="1" applyAlignment="1">
      <alignment horizontal="center"/>
    </xf>
    <xf numFmtId="21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7" fillId="0" borderId="0" xfId="0" applyNumberFormat="1" applyFont="1" applyFill="1" applyBorder="1" applyAlignment="1">
      <alignment horizontal="right"/>
    </xf>
    <xf numFmtId="216" fontId="6" fillId="0" borderId="5" xfId="0" applyNumberFormat="1" applyFont="1" applyFill="1" applyBorder="1" applyAlignment="1">
      <alignment/>
    </xf>
    <xf numFmtId="192" fontId="6" fillId="0" borderId="5" xfId="0" applyNumberFormat="1" applyFont="1" applyFill="1" applyBorder="1" applyAlignment="1">
      <alignment/>
    </xf>
    <xf numFmtId="38" fontId="6" fillId="0" borderId="0" xfId="15" applyNumberFormat="1" applyFont="1" applyAlignment="1">
      <alignment/>
    </xf>
    <xf numFmtId="49" fontId="6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showGridLines="0" tabSelected="1" zoomScaleSheetLayoutView="100" workbookViewId="0" topLeftCell="A1">
      <selection activeCell="A55" sqref="A55"/>
    </sheetView>
  </sheetViews>
  <sheetFormatPr defaultColWidth="9.00390625" defaultRowHeight="23.25" customHeight="1"/>
  <cols>
    <col min="1" max="1" width="48.125" style="2" customWidth="1"/>
    <col min="2" max="2" width="8.50390625" style="2" customWidth="1"/>
    <col min="3" max="3" width="1.625" style="2" customWidth="1"/>
    <col min="4" max="4" width="13.375" style="4" customWidth="1"/>
    <col min="5" max="5" width="1.37890625" style="4" customWidth="1"/>
    <col min="6" max="6" width="14.375" style="4" customWidth="1"/>
    <col min="7" max="7" width="5.25390625" style="2" customWidth="1"/>
    <col min="8" max="16384" width="10.75390625" style="2" customWidth="1"/>
  </cols>
  <sheetData>
    <row r="1" spans="1:6" ht="23.25" customHeight="1">
      <c r="A1" s="72" t="s">
        <v>79</v>
      </c>
      <c r="B1" s="72"/>
      <c r="C1" s="72"/>
      <c r="D1" s="72"/>
      <c r="E1" s="72"/>
      <c r="F1" s="72"/>
    </row>
    <row r="2" spans="1:6" ht="23.25" customHeight="1">
      <c r="A2" s="1" t="s">
        <v>80</v>
      </c>
      <c r="B2" s="1"/>
      <c r="C2" s="1"/>
      <c r="D2" s="1"/>
      <c r="E2" s="1"/>
      <c r="F2" s="1"/>
    </row>
    <row r="3" spans="1:6" ht="23.25" customHeight="1">
      <c r="A3" s="73" t="s">
        <v>9</v>
      </c>
      <c r="B3" s="73"/>
      <c r="C3" s="73"/>
      <c r="D3" s="73"/>
      <c r="E3" s="73"/>
      <c r="F3" s="73"/>
    </row>
    <row r="4" spans="1:6" ht="23.25" customHeight="1">
      <c r="A4" s="72" t="s">
        <v>111</v>
      </c>
      <c r="B4" s="72"/>
      <c r="C4" s="72"/>
      <c r="D4" s="72"/>
      <c r="E4" s="72"/>
      <c r="F4" s="72"/>
    </row>
    <row r="5" spans="4:6" ht="15" customHeight="1">
      <c r="D5" s="1"/>
      <c r="E5" s="1"/>
      <c r="F5" s="1"/>
    </row>
    <row r="6" spans="1:6" ht="23.25" customHeight="1">
      <c r="A6" s="72" t="s">
        <v>0</v>
      </c>
      <c r="B6" s="72"/>
      <c r="C6" s="72"/>
      <c r="D6" s="71" t="s">
        <v>1</v>
      </c>
      <c r="E6" s="71"/>
      <c r="F6" s="71"/>
    </row>
    <row r="7" spans="3:6" ht="23.25" customHeight="1">
      <c r="C7" s="3"/>
      <c r="D7" s="58" t="s">
        <v>81</v>
      </c>
      <c r="E7" s="58"/>
      <c r="F7" s="58" t="s">
        <v>81</v>
      </c>
    </row>
    <row r="8" spans="3:6" ht="23.25" customHeight="1">
      <c r="C8" s="3"/>
      <c r="D8" s="57" t="s">
        <v>82</v>
      </c>
      <c r="E8" s="57"/>
      <c r="F8" s="57" t="s">
        <v>86</v>
      </c>
    </row>
    <row r="9" spans="3:6" ht="23.25" customHeight="1">
      <c r="C9" s="3"/>
      <c r="D9" s="57" t="s">
        <v>83</v>
      </c>
      <c r="E9" s="57"/>
      <c r="F9" s="57"/>
    </row>
    <row r="10" spans="2:6" ht="23.25" customHeight="1">
      <c r="B10" s="30" t="s">
        <v>52</v>
      </c>
      <c r="D10" s="31" t="s">
        <v>84</v>
      </c>
      <c r="E10" s="32"/>
      <c r="F10" s="31" t="s">
        <v>85</v>
      </c>
    </row>
    <row r="11" ht="23.25" customHeight="1">
      <c r="A11" s="33" t="s">
        <v>2</v>
      </c>
    </row>
    <row r="12" spans="1:6" ht="23.25" customHeight="1">
      <c r="A12" s="2" t="s">
        <v>130</v>
      </c>
      <c r="D12" s="53">
        <v>51462575</v>
      </c>
      <c r="E12" s="6"/>
      <c r="F12" s="53">
        <v>74804606</v>
      </c>
    </row>
    <row r="13" spans="1:6" ht="23.25" customHeight="1">
      <c r="A13" s="2" t="s">
        <v>112</v>
      </c>
      <c r="D13" s="53">
        <v>3216308</v>
      </c>
      <c r="E13" s="6"/>
      <c r="F13" s="6">
        <v>210080</v>
      </c>
    </row>
    <row r="14" spans="1:6" ht="23.25" customHeight="1">
      <c r="A14" s="2" t="s">
        <v>59</v>
      </c>
      <c r="B14" s="3">
        <v>4</v>
      </c>
      <c r="D14" s="6">
        <v>183148447</v>
      </c>
      <c r="E14" s="6"/>
      <c r="F14" s="6">
        <v>199126459</v>
      </c>
    </row>
    <row r="15" spans="1:6" ht="23.25" customHeight="1">
      <c r="A15" s="39" t="s">
        <v>114</v>
      </c>
      <c r="B15" s="3">
        <v>5</v>
      </c>
      <c r="D15" s="6">
        <v>643985757</v>
      </c>
      <c r="F15" s="8">
        <v>411443616</v>
      </c>
    </row>
    <row r="16" spans="1:6" ht="23.25" customHeight="1">
      <c r="A16" s="2" t="s">
        <v>28</v>
      </c>
      <c r="B16" s="3"/>
      <c r="D16" s="6">
        <v>111627213</v>
      </c>
      <c r="F16" s="8">
        <v>118897993</v>
      </c>
    </row>
    <row r="17" spans="1:6" ht="23.25" customHeight="1">
      <c r="A17" s="2" t="s">
        <v>61</v>
      </c>
      <c r="B17" s="3">
        <v>2</v>
      </c>
      <c r="D17" s="6">
        <v>52619040</v>
      </c>
      <c r="F17" s="8">
        <v>52619040</v>
      </c>
    </row>
    <row r="18" spans="1:6" ht="23.25" customHeight="1">
      <c r="A18" s="2" t="s">
        <v>77</v>
      </c>
      <c r="B18" s="3"/>
      <c r="D18" s="6">
        <v>24948165</v>
      </c>
      <c r="E18" s="6"/>
      <c r="F18" s="6">
        <v>27591459</v>
      </c>
    </row>
    <row r="19" spans="1:6" ht="23.25" customHeight="1">
      <c r="A19" s="2" t="s">
        <v>34</v>
      </c>
      <c r="B19" s="3"/>
      <c r="D19" s="6">
        <v>144715481</v>
      </c>
      <c r="E19" s="6"/>
      <c r="F19" s="24">
        <v>128366087</v>
      </c>
    </row>
    <row r="20" spans="1:6" ht="23.25" customHeight="1">
      <c r="A20" s="2" t="s">
        <v>54</v>
      </c>
      <c r="B20" s="3"/>
      <c r="D20" s="10">
        <v>54970746</v>
      </c>
      <c r="E20" s="6"/>
      <c r="F20" s="19">
        <f>93218181-52619040+13178150</f>
        <v>53777291</v>
      </c>
    </row>
    <row r="21" spans="1:6" ht="23.25" customHeight="1">
      <c r="A21" s="33" t="s">
        <v>3</v>
      </c>
      <c r="B21" s="3"/>
      <c r="D21" s="4">
        <f>SUM(D12:D20)</f>
        <v>1270693732</v>
      </c>
      <c r="F21" s="4">
        <f>SUM(F12:F20)</f>
        <v>1066836631</v>
      </c>
    </row>
    <row r="22" spans="1:2" ht="15" customHeight="1">
      <c r="A22" s="33"/>
      <c r="B22" s="3"/>
    </row>
    <row r="23" spans="1:2" ht="23.25" customHeight="1">
      <c r="A23" s="33" t="s">
        <v>35</v>
      </c>
      <c r="B23" s="3"/>
    </row>
    <row r="24" spans="1:6" ht="23.25" customHeight="1">
      <c r="A24" s="2" t="s">
        <v>74</v>
      </c>
      <c r="B24" s="3">
        <v>6</v>
      </c>
      <c r="D24" s="6">
        <v>240875505</v>
      </c>
      <c r="F24" s="8">
        <v>222845086</v>
      </c>
    </row>
    <row r="25" spans="1:6" ht="23.25" customHeight="1">
      <c r="A25" s="2" t="s">
        <v>53</v>
      </c>
      <c r="B25" s="3"/>
      <c r="D25" s="10">
        <v>55445560</v>
      </c>
      <c r="F25" s="11">
        <v>47798409</v>
      </c>
    </row>
    <row r="26" spans="1:6" ht="23.25" customHeight="1">
      <c r="A26" s="33" t="s">
        <v>36</v>
      </c>
      <c r="D26" s="9">
        <f>SUM(D24:D25)</f>
        <v>296321065</v>
      </c>
      <c r="F26" s="9">
        <f>SUM(F24:F25)</f>
        <v>270643495</v>
      </c>
    </row>
    <row r="27" spans="1:6" ht="23.25" customHeight="1" thickBot="1">
      <c r="A27" s="1" t="s">
        <v>4</v>
      </c>
      <c r="D27" s="14">
        <f>D21+D26</f>
        <v>1567014797</v>
      </c>
      <c r="F27" s="14">
        <f>F21+F26</f>
        <v>1337480126</v>
      </c>
    </row>
    <row r="28" spans="4:6" ht="23.25" customHeight="1" thickTop="1">
      <c r="D28" s="15"/>
      <c r="F28" s="15"/>
    </row>
    <row r="29" spans="1:6" ht="23.25" customHeight="1">
      <c r="A29" s="72" t="s">
        <v>79</v>
      </c>
      <c r="B29" s="72"/>
      <c r="C29" s="72"/>
      <c r="D29" s="72"/>
      <c r="E29" s="72"/>
      <c r="F29" s="72"/>
    </row>
    <row r="30" spans="1:6" ht="23.25" customHeight="1">
      <c r="A30" s="1" t="s">
        <v>80</v>
      </c>
      <c r="B30" s="1"/>
      <c r="C30" s="1"/>
      <c r="D30" s="1"/>
      <c r="E30" s="1"/>
      <c r="F30" s="1"/>
    </row>
    <row r="31" spans="1:6" ht="23.25" customHeight="1">
      <c r="A31" s="73" t="s">
        <v>9</v>
      </c>
      <c r="B31" s="73"/>
      <c r="C31" s="73"/>
      <c r="D31" s="73"/>
      <c r="E31" s="73"/>
      <c r="F31" s="73"/>
    </row>
    <row r="32" spans="1:6" ht="23.25" customHeight="1">
      <c r="A32" s="72" t="s">
        <v>111</v>
      </c>
      <c r="B32" s="72"/>
      <c r="C32" s="72"/>
      <c r="D32" s="72"/>
      <c r="E32" s="72"/>
      <c r="F32" s="72"/>
    </row>
    <row r="33" spans="4:6" ht="15" customHeight="1">
      <c r="D33" s="1"/>
      <c r="E33" s="1"/>
      <c r="F33" s="1"/>
    </row>
    <row r="34" spans="1:6" ht="23.25" customHeight="1">
      <c r="A34" s="72" t="s">
        <v>10</v>
      </c>
      <c r="B34" s="72"/>
      <c r="C34" s="72"/>
      <c r="D34" s="71" t="s">
        <v>1</v>
      </c>
      <c r="E34" s="71"/>
      <c r="F34" s="71"/>
    </row>
    <row r="35" spans="3:6" s="59" customFormat="1" ht="23.25" customHeight="1">
      <c r="C35" s="47"/>
      <c r="D35" s="58" t="s">
        <v>81</v>
      </c>
      <c r="E35" s="57"/>
      <c r="F35" s="58" t="s">
        <v>81</v>
      </c>
    </row>
    <row r="36" spans="3:6" s="59" customFormat="1" ht="23.25" customHeight="1">
      <c r="C36" s="47"/>
      <c r="D36" s="57" t="s">
        <v>82</v>
      </c>
      <c r="E36" s="57"/>
      <c r="F36" s="57" t="s">
        <v>86</v>
      </c>
    </row>
    <row r="37" spans="3:6" s="59" customFormat="1" ht="23.25" customHeight="1">
      <c r="C37" s="47"/>
      <c r="D37" s="57" t="s">
        <v>83</v>
      </c>
      <c r="E37" s="57"/>
      <c r="F37" s="57"/>
    </row>
    <row r="38" spans="2:6" ht="23.25" customHeight="1">
      <c r="B38" s="30" t="s">
        <v>52</v>
      </c>
      <c r="D38" s="31" t="s">
        <v>84</v>
      </c>
      <c r="E38" s="32"/>
      <c r="F38" s="31" t="s">
        <v>85</v>
      </c>
    </row>
    <row r="39" ht="23.25" customHeight="1">
      <c r="A39" s="33" t="s">
        <v>5</v>
      </c>
    </row>
    <row r="40" spans="1:6" ht="23.25" customHeight="1">
      <c r="A40" s="2" t="s">
        <v>63</v>
      </c>
      <c r="B40" s="3">
        <v>7</v>
      </c>
      <c r="D40" s="6">
        <v>66900000</v>
      </c>
      <c r="F40" s="6">
        <v>57000000</v>
      </c>
    </row>
    <row r="41" spans="1:6" ht="23.25" customHeight="1">
      <c r="A41" s="2" t="s">
        <v>44</v>
      </c>
      <c r="B41" s="3"/>
      <c r="D41" s="6"/>
      <c r="F41" s="6"/>
    </row>
    <row r="42" spans="1:6" ht="23.25" customHeight="1">
      <c r="A42" s="2" t="s">
        <v>62</v>
      </c>
      <c r="B42" s="3">
        <v>8</v>
      </c>
      <c r="D42" s="6">
        <v>17843393</v>
      </c>
      <c r="F42" s="6">
        <v>17828141</v>
      </c>
    </row>
    <row r="43" spans="1:6" ht="23.25" customHeight="1">
      <c r="A43" s="2" t="s">
        <v>55</v>
      </c>
      <c r="B43" s="3">
        <v>9</v>
      </c>
      <c r="D43" s="6">
        <v>37824429</v>
      </c>
      <c r="F43" s="6">
        <v>10706478</v>
      </c>
    </row>
    <row r="44" spans="1:6" ht="23.25" customHeight="1">
      <c r="A44" s="2" t="s">
        <v>11</v>
      </c>
      <c r="B44" s="3"/>
      <c r="D44" s="6">
        <v>879766641</v>
      </c>
      <c r="F44" s="6">
        <v>702123532</v>
      </c>
    </row>
    <row r="45" spans="1:6" ht="23.25" customHeight="1">
      <c r="A45" s="39" t="s">
        <v>113</v>
      </c>
      <c r="B45" s="3">
        <v>10</v>
      </c>
      <c r="D45" s="6">
        <v>5904555</v>
      </c>
      <c r="F45" s="6">
        <v>21178907</v>
      </c>
    </row>
    <row r="46" spans="1:6" ht="23.25" customHeight="1">
      <c r="A46" s="2" t="s">
        <v>33</v>
      </c>
      <c r="B46" s="3"/>
      <c r="D46" s="50">
        <v>22858842</v>
      </c>
      <c r="F46" s="50">
        <v>5000000</v>
      </c>
    </row>
    <row r="47" spans="1:6" ht="23.25" customHeight="1">
      <c r="A47" s="2" t="s">
        <v>30</v>
      </c>
      <c r="B47" s="3"/>
      <c r="D47" s="6">
        <v>28815083</v>
      </c>
      <c r="F47" s="6">
        <v>25099816</v>
      </c>
    </row>
    <row r="48" spans="1:6" ht="23.25" customHeight="1">
      <c r="A48" s="2" t="s">
        <v>131</v>
      </c>
      <c r="B48" s="3">
        <v>11</v>
      </c>
      <c r="D48" s="24">
        <v>5725592</v>
      </c>
      <c r="F48" s="24">
        <v>4946890</v>
      </c>
    </row>
    <row r="49" spans="1:6" ht="23.25" customHeight="1">
      <c r="A49" s="2" t="s">
        <v>12</v>
      </c>
      <c r="B49" s="3"/>
      <c r="D49" s="10">
        <v>35938234</v>
      </c>
      <c r="F49" s="10">
        <f>38992606-2+1643374</f>
        <v>40635978</v>
      </c>
    </row>
    <row r="50" spans="1:6" ht="23.25" customHeight="1">
      <c r="A50" s="33" t="s">
        <v>21</v>
      </c>
      <c r="B50" s="3"/>
      <c r="D50" s="4">
        <f>SUM(D40:D49)</f>
        <v>1101576769</v>
      </c>
      <c r="F50" s="4">
        <f>SUM(F40:F49)</f>
        <v>884519742</v>
      </c>
    </row>
    <row r="51" spans="1:2" ht="15" customHeight="1">
      <c r="A51" s="33"/>
      <c r="B51" s="3"/>
    </row>
    <row r="52" spans="1:2" ht="23.25" customHeight="1">
      <c r="A52" s="33" t="s">
        <v>37</v>
      </c>
      <c r="B52" s="3"/>
    </row>
    <row r="53" spans="1:2" ht="23.25" customHeight="1">
      <c r="A53" s="2" t="s">
        <v>45</v>
      </c>
      <c r="B53" s="3"/>
    </row>
    <row r="54" spans="1:6" ht="23.25" customHeight="1">
      <c r="A54" s="2" t="s">
        <v>62</v>
      </c>
      <c r="B54" s="3">
        <v>8</v>
      </c>
      <c r="D54" s="24">
        <v>78598267</v>
      </c>
      <c r="F54" s="4">
        <v>83064976</v>
      </c>
    </row>
    <row r="55" spans="1:6" ht="23.25" customHeight="1">
      <c r="A55" s="2" t="s">
        <v>132</v>
      </c>
      <c r="B55" s="3">
        <v>11</v>
      </c>
      <c r="D55" s="24">
        <v>6300621</v>
      </c>
      <c r="E55" s="15"/>
      <c r="F55" s="11">
        <v>5341967</v>
      </c>
    </row>
    <row r="56" spans="1:8" ht="23.25" customHeight="1">
      <c r="A56" s="33" t="s">
        <v>38</v>
      </c>
      <c r="B56" s="3"/>
      <c r="D56" s="20">
        <f>SUM(D54:D55)</f>
        <v>84898888</v>
      </c>
      <c r="F56" s="20">
        <f>SUM(F54:F55)</f>
        <v>88406943</v>
      </c>
      <c r="H56" s="2" t="s">
        <v>31</v>
      </c>
    </row>
    <row r="57" spans="1:6" ht="23.25" customHeight="1">
      <c r="A57" s="33" t="s">
        <v>6</v>
      </c>
      <c r="B57" s="3"/>
      <c r="D57" s="4">
        <f>D50+D56</f>
        <v>1186475657</v>
      </c>
      <c r="F57" s="4">
        <f>F50+F56</f>
        <v>972926685</v>
      </c>
    </row>
    <row r="58" spans="1:2" ht="23.25" customHeight="1">
      <c r="A58" s="33"/>
      <c r="B58" s="3"/>
    </row>
    <row r="59" spans="1:2" ht="23.25" customHeight="1">
      <c r="A59" s="33"/>
      <c r="B59" s="3"/>
    </row>
    <row r="60" spans="1:6" ht="23.25" customHeight="1">
      <c r="A60" s="72" t="s">
        <v>79</v>
      </c>
      <c r="B60" s="72"/>
      <c r="C60" s="72"/>
      <c r="D60" s="72"/>
      <c r="E60" s="72"/>
      <c r="F60" s="72"/>
    </row>
    <row r="61" spans="1:6" ht="23.25" customHeight="1">
      <c r="A61" s="1" t="s">
        <v>80</v>
      </c>
      <c r="B61" s="1"/>
      <c r="C61" s="1"/>
      <c r="D61" s="1"/>
      <c r="E61" s="1"/>
      <c r="F61" s="1"/>
    </row>
    <row r="62" spans="1:6" ht="23.25" customHeight="1">
      <c r="A62" s="73" t="s">
        <v>9</v>
      </c>
      <c r="B62" s="73"/>
      <c r="C62" s="73"/>
      <c r="D62" s="73"/>
      <c r="E62" s="73"/>
      <c r="F62" s="73"/>
    </row>
    <row r="63" spans="1:6" ht="23.25" customHeight="1">
      <c r="A63" s="72" t="s">
        <v>111</v>
      </c>
      <c r="B63" s="72"/>
      <c r="C63" s="72"/>
      <c r="D63" s="72"/>
      <c r="E63" s="72"/>
      <c r="F63" s="72"/>
    </row>
    <row r="64" spans="4:6" ht="15" customHeight="1">
      <c r="D64" s="1"/>
      <c r="E64" s="1"/>
      <c r="F64" s="1"/>
    </row>
    <row r="65" spans="1:6" ht="23.25" customHeight="1">
      <c r="A65" s="72" t="s">
        <v>76</v>
      </c>
      <c r="B65" s="72"/>
      <c r="C65" s="72"/>
      <c r="D65" s="71" t="s">
        <v>1</v>
      </c>
      <c r="E65" s="71"/>
      <c r="F65" s="71"/>
    </row>
    <row r="66" spans="3:6" s="59" customFormat="1" ht="23.25" customHeight="1">
      <c r="C66" s="47"/>
      <c r="D66" s="58" t="s">
        <v>81</v>
      </c>
      <c r="E66" s="57"/>
      <c r="F66" s="58" t="s">
        <v>81</v>
      </c>
    </row>
    <row r="67" spans="3:6" s="59" customFormat="1" ht="23.25" customHeight="1">
      <c r="C67" s="47"/>
      <c r="D67" s="57" t="s">
        <v>82</v>
      </c>
      <c r="E67" s="57"/>
      <c r="F67" s="57" t="s">
        <v>86</v>
      </c>
    </row>
    <row r="68" spans="3:6" s="59" customFormat="1" ht="23.25" customHeight="1">
      <c r="C68" s="47"/>
      <c r="D68" s="57" t="s">
        <v>83</v>
      </c>
      <c r="E68" s="57"/>
      <c r="F68" s="57"/>
    </row>
    <row r="69" spans="2:6" ht="23.25" customHeight="1">
      <c r="B69" s="30" t="s">
        <v>52</v>
      </c>
      <c r="D69" s="31" t="s">
        <v>84</v>
      </c>
      <c r="E69" s="32"/>
      <c r="F69" s="31" t="s">
        <v>85</v>
      </c>
    </row>
    <row r="70" spans="1:6" ht="23.25" customHeight="1">
      <c r="A70" s="33" t="s">
        <v>13</v>
      </c>
      <c r="B70" s="3">
        <v>12</v>
      </c>
      <c r="D70" s="15"/>
      <c r="F70" s="15"/>
    </row>
    <row r="71" spans="1:6" ht="23.25" customHeight="1">
      <c r="A71" s="2" t="s">
        <v>56</v>
      </c>
      <c r="B71" s="3"/>
      <c r="D71" s="15"/>
      <c r="F71" s="15"/>
    </row>
    <row r="72" spans="1:6" ht="23.25" customHeight="1">
      <c r="A72" s="2" t="s">
        <v>69</v>
      </c>
      <c r="B72" s="3"/>
      <c r="D72" s="15"/>
      <c r="F72" s="15"/>
    </row>
    <row r="73" spans="1:6" ht="23.25" customHeight="1">
      <c r="A73" s="2" t="s">
        <v>78</v>
      </c>
      <c r="D73" s="18"/>
      <c r="E73" s="15"/>
      <c r="F73" s="18"/>
    </row>
    <row r="74" spans="1:6" ht="23.25" customHeight="1">
      <c r="A74" s="2" t="s">
        <v>68</v>
      </c>
      <c r="D74" s="18"/>
      <c r="E74" s="15"/>
      <c r="F74" s="18"/>
    </row>
    <row r="75" spans="1:6" ht="23.25" customHeight="1">
      <c r="A75" s="2" t="s">
        <v>115</v>
      </c>
      <c r="D75" s="18"/>
      <c r="E75" s="15"/>
      <c r="F75" s="18"/>
    </row>
    <row r="76" spans="1:6" ht="23.25" customHeight="1">
      <c r="A76" s="2" t="s">
        <v>116</v>
      </c>
      <c r="D76" s="21">
        <v>185000000</v>
      </c>
      <c r="F76" s="21">
        <v>185000000</v>
      </c>
    </row>
    <row r="77" spans="1:6" ht="23.25" customHeight="1">
      <c r="A77" s="2" t="s">
        <v>64</v>
      </c>
      <c r="D77" s="4">
        <v>122500000</v>
      </c>
      <c r="F77" s="4">
        <v>122500000</v>
      </c>
    </row>
    <row r="78" spans="1:6" ht="23.25" customHeight="1">
      <c r="A78" s="2" t="s">
        <v>70</v>
      </c>
      <c r="D78" s="11">
        <v>73039140</v>
      </c>
      <c r="F78" s="11">
        <v>57053441</v>
      </c>
    </row>
    <row r="79" spans="1:6" ht="23.25" customHeight="1">
      <c r="A79" s="33" t="s">
        <v>14</v>
      </c>
      <c r="D79" s="4">
        <f>SUM(D76:D78)</f>
        <v>380539140</v>
      </c>
      <c r="F79" s="4">
        <f>SUM(F76:F78)</f>
        <v>364553441</v>
      </c>
    </row>
    <row r="80" spans="1:6" ht="23.25" customHeight="1" thickBot="1">
      <c r="A80" s="33" t="s">
        <v>15</v>
      </c>
      <c r="D80" s="14">
        <f>SUM(D79,D57)</f>
        <v>1567014797</v>
      </c>
      <c r="F80" s="14">
        <f>SUM(F79,F57)</f>
        <v>1337480126</v>
      </c>
    </row>
    <row r="81" ht="23.25" customHeight="1" thickTop="1"/>
    <row r="82" spans="1:6" ht="23.25" customHeight="1">
      <c r="A82" s="72" t="s">
        <v>79</v>
      </c>
      <c r="B82" s="72"/>
      <c r="C82" s="72"/>
      <c r="D82" s="72"/>
      <c r="E82" s="72"/>
      <c r="F82" s="72"/>
    </row>
    <row r="83" spans="1:6" ht="23.25" customHeight="1">
      <c r="A83" s="1" t="s">
        <v>80</v>
      </c>
      <c r="B83" s="1"/>
      <c r="C83" s="1"/>
      <c r="D83" s="1"/>
      <c r="E83" s="1"/>
      <c r="F83" s="1"/>
    </row>
    <row r="84" spans="1:6" ht="23.25" customHeight="1">
      <c r="A84" s="73" t="s">
        <v>29</v>
      </c>
      <c r="B84" s="73"/>
      <c r="C84" s="73"/>
      <c r="D84" s="73"/>
      <c r="E84" s="73"/>
      <c r="F84" s="73"/>
    </row>
    <row r="85" spans="1:6" ht="23.25" customHeight="1">
      <c r="A85" s="73" t="s">
        <v>87</v>
      </c>
      <c r="B85" s="73"/>
      <c r="C85" s="73"/>
      <c r="D85" s="73"/>
      <c r="E85" s="73"/>
      <c r="F85" s="73"/>
    </row>
    <row r="86" spans="1:6" ht="15" customHeight="1">
      <c r="A86" s="52"/>
      <c r="B86" s="52"/>
      <c r="C86" s="52"/>
      <c r="D86" s="52"/>
      <c r="E86" s="52"/>
      <c r="F86" s="52"/>
    </row>
    <row r="87" spans="3:6" ht="23.25" customHeight="1">
      <c r="C87" s="3"/>
      <c r="D87" s="71" t="s">
        <v>1</v>
      </c>
      <c r="E87" s="71"/>
      <c r="F87" s="71"/>
    </row>
    <row r="88" spans="3:6" ht="23.25" customHeight="1">
      <c r="C88" s="3"/>
      <c r="D88" s="58" t="s">
        <v>88</v>
      </c>
      <c r="E88" s="58"/>
      <c r="F88" s="58" t="s">
        <v>89</v>
      </c>
    </row>
    <row r="89" spans="3:6" ht="23.25" customHeight="1">
      <c r="C89" s="3"/>
      <c r="D89" s="57" t="s">
        <v>83</v>
      </c>
      <c r="E89" s="57"/>
      <c r="F89" s="65" t="s">
        <v>117</v>
      </c>
    </row>
    <row r="90" spans="2:6" ht="23.25" customHeight="1">
      <c r="B90" s="30" t="s">
        <v>52</v>
      </c>
      <c r="D90" s="31" t="s">
        <v>84</v>
      </c>
      <c r="E90" s="32"/>
      <c r="F90" s="30" t="s">
        <v>118</v>
      </c>
    </row>
    <row r="91" spans="1:2" ht="23.25" customHeight="1">
      <c r="A91" s="33" t="s">
        <v>58</v>
      </c>
      <c r="B91" s="3"/>
    </row>
    <row r="92" spans="1:6" ht="23.25" customHeight="1">
      <c r="A92" s="2" t="s">
        <v>16</v>
      </c>
      <c r="B92" s="3"/>
      <c r="D92" s="6">
        <v>948239975</v>
      </c>
      <c r="E92" s="6"/>
      <c r="F92" s="6">
        <v>372758899</v>
      </c>
    </row>
    <row r="93" spans="1:6" ht="23.25" customHeight="1">
      <c r="A93" s="2" t="s">
        <v>17</v>
      </c>
      <c r="B93" s="3">
        <v>2</v>
      </c>
      <c r="D93" s="10">
        <v>2862129</v>
      </c>
      <c r="E93" s="6"/>
      <c r="F93" s="10">
        <v>494074</v>
      </c>
    </row>
    <row r="94" spans="1:6" ht="23.25" customHeight="1">
      <c r="A94" s="33" t="s">
        <v>7</v>
      </c>
      <c r="B94" s="3"/>
      <c r="D94" s="9">
        <f>SUM(D92:D93)</f>
        <v>951102104</v>
      </c>
      <c r="F94" s="9">
        <f>SUM(F92:F93)</f>
        <v>373252973</v>
      </c>
    </row>
    <row r="95" spans="1:6" ht="15" customHeight="1">
      <c r="A95" s="33"/>
      <c r="B95" s="3"/>
      <c r="D95" s="9"/>
      <c r="F95" s="9"/>
    </row>
    <row r="96" spans="1:2" ht="23.25" customHeight="1">
      <c r="A96" s="33" t="s">
        <v>57</v>
      </c>
      <c r="B96" s="3"/>
    </row>
    <row r="97" spans="1:6" ht="23.25" customHeight="1">
      <c r="A97" s="2" t="s">
        <v>46</v>
      </c>
      <c r="B97" s="3"/>
      <c r="D97" s="6">
        <v>889405448</v>
      </c>
      <c r="E97" s="6"/>
      <c r="F97" s="6">
        <v>374112690</v>
      </c>
    </row>
    <row r="98" spans="1:6" ht="23.25" customHeight="1">
      <c r="A98" s="2" t="s">
        <v>18</v>
      </c>
      <c r="B98" s="3">
        <v>2</v>
      </c>
      <c r="D98" s="10">
        <f>40301205-4702765</f>
        <v>35598440</v>
      </c>
      <c r="E98" s="6"/>
      <c r="F98" s="10">
        <f>29+21963690</f>
        <v>21963719</v>
      </c>
    </row>
    <row r="99" spans="1:6" ht="23.25" customHeight="1">
      <c r="A99" s="33" t="s">
        <v>8</v>
      </c>
      <c r="C99" s="22"/>
      <c r="D99" s="12">
        <f>SUM(D97:D98)</f>
        <v>925003888</v>
      </c>
      <c r="F99" s="12">
        <f>SUM(F97:F98)</f>
        <v>396076409</v>
      </c>
    </row>
    <row r="100" spans="1:6" ht="15" customHeight="1">
      <c r="A100" s="33"/>
      <c r="C100" s="22"/>
      <c r="D100" s="23"/>
      <c r="F100" s="23"/>
    </row>
    <row r="101" spans="1:6" ht="23.25" customHeight="1">
      <c r="A101" s="33" t="s">
        <v>43</v>
      </c>
      <c r="C101" s="22"/>
      <c r="D101" s="24">
        <f>D94-D99</f>
        <v>26098216</v>
      </c>
      <c r="E101" s="6"/>
      <c r="F101" s="24">
        <f>F94-F99</f>
        <v>-22823436</v>
      </c>
    </row>
    <row r="102" spans="1:6" ht="23.25" customHeight="1">
      <c r="A102" s="33" t="s">
        <v>19</v>
      </c>
      <c r="C102" s="22"/>
      <c r="D102" s="24">
        <v>-2832932</v>
      </c>
      <c r="E102" s="24"/>
      <c r="F102" s="24">
        <v>-1345526</v>
      </c>
    </row>
    <row r="103" spans="1:6" ht="23.25" customHeight="1">
      <c r="A103" s="33" t="s">
        <v>20</v>
      </c>
      <c r="B103" s="3"/>
      <c r="C103" s="22"/>
      <c r="D103" s="10">
        <v>-7279585</v>
      </c>
      <c r="E103" s="6"/>
      <c r="F103" s="10">
        <v>0</v>
      </c>
    </row>
    <row r="104" spans="1:6" ht="23.25" customHeight="1" thickBot="1">
      <c r="A104" s="33" t="s">
        <v>90</v>
      </c>
      <c r="D104" s="14">
        <f>SUM(D101:D103)</f>
        <v>15985699</v>
      </c>
      <c r="E104" s="15"/>
      <c r="F104" s="14">
        <f>SUM(F101:F103)</f>
        <v>-24168962</v>
      </c>
    </row>
    <row r="105" spans="1:6" ht="23.25" customHeight="1" thickBot="1" thickTop="1">
      <c r="A105" s="33" t="s">
        <v>91</v>
      </c>
      <c r="B105" s="3">
        <v>13</v>
      </c>
      <c r="D105" s="68">
        <f>D104/37000000</f>
        <v>0.4320459189189189</v>
      </c>
      <c r="E105" s="6"/>
      <c r="F105" s="68">
        <f>F104/1181786</f>
        <v>-20.4512170562183</v>
      </c>
    </row>
    <row r="106" spans="1:6" ht="23.25" customHeight="1" thickBot="1" thickTop="1">
      <c r="A106" s="33" t="s">
        <v>92</v>
      </c>
      <c r="B106" s="3">
        <v>13</v>
      </c>
      <c r="D106" s="69">
        <v>37000000</v>
      </c>
      <c r="E106" s="6"/>
      <c r="F106" s="69">
        <v>1181786</v>
      </c>
    </row>
    <row r="107" spans="4:6" ht="23.25" customHeight="1" thickTop="1">
      <c r="D107" s="15"/>
      <c r="E107" s="15"/>
      <c r="F107" s="15"/>
    </row>
    <row r="109" spans="1:6" ht="23.25" customHeight="1">
      <c r="A109" s="72" t="s">
        <v>79</v>
      </c>
      <c r="B109" s="72"/>
      <c r="C109" s="72"/>
      <c r="D109" s="72"/>
      <c r="E109" s="72"/>
      <c r="F109" s="72"/>
    </row>
    <row r="110" spans="1:6" ht="23.25" customHeight="1">
      <c r="A110" s="1" t="s">
        <v>80</v>
      </c>
      <c r="B110" s="1"/>
      <c r="C110" s="1"/>
      <c r="D110" s="1"/>
      <c r="E110" s="1"/>
      <c r="F110" s="1"/>
    </row>
    <row r="111" spans="1:6" ht="23.25" customHeight="1">
      <c r="A111" s="73" t="s">
        <v>22</v>
      </c>
      <c r="B111" s="73"/>
      <c r="C111" s="73"/>
      <c r="D111" s="73"/>
      <c r="E111" s="73"/>
      <c r="F111" s="73"/>
    </row>
    <row r="112" spans="1:6" ht="23.25" customHeight="1">
      <c r="A112" s="73" t="s">
        <v>87</v>
      </c>
      <c r="B112" s="73"/>
      <c r="C112" s="73"/>
      <c r="D112" s="73"/>
      <c r="E112" s="73"/>
      <c r="F112" s="73"/>
    </row>
    <row r="113" spans="3:6" ht="23.25" customHeight="1">
      <c r="C113" s="3"/>
      <c r="D113" s="71" t="s">
        <v>1</v>
      </c>
      <c r="E113" s="71"/>
      <c r="F113" s="71"/>
    </row>
    <row r="114" spans="3:6" ht="23.25" customHeight="1">
      <c r="C114" s="3"/>
      <c r="D114" s="58" t="s">
        <v>88</v>
      </c>
      <c r="E114" s="57"/>
      <c r="F114" s="58" t="s">
        <v>89</v>
      </c>
    </row>
    <row r="115" spans="3:6" ht="23.25" customHeight="1">
      <c r="C115" s="3"/>
      <c r="D115" s="57" t="s">
        <v>83</v>
      </c>
      <c r="E115" s="57"/>
      <c r="F115" s="65" t="s">
        <v>117</v>
      </c>
    </row>
    <row r="116" spans="4:6" ht="23.25" customHeight="1">
      <c r="D116" s="31" t="s">
        <v>84</v>
      </c>
      <c r="E116" s="32"/>
      <c r="F116" s="30" t="s">
        <v>118</v>
      </c>
    </row>
    <row r="117" ht="23.25" customHeight="1">
      <c r="A117" s="33" t="s">
        <v>23</v>
      </c>
    </row>
    <row r="118" spans="1:6" ht="23.25" customHeight="1">
      <c r="A118" s="2" t="s">
        <v>90</v>
      </c>
      <c r="D118" s="22">
        <v>15985699</v>
      </c>
      <c r="F118" s="22">
        <v>-24168962</v>
      </c>
    </row>
    <row r="119" spans="1:6" ht="23.25" customHeight="1">
      <c r="A119" s="33" t="s">
        <v>99</v>
      </c>
      <c r="D119" s="2"/>
      <c r="F119" s="2"/>
    </row>
    <row r="120" spans="1:6" ht="23.25" customHeight="1">
      <c r="A120" s="2" t="s">
        <v>24</v>
      </c>
      <c r="D120" s="54">
        <v>7321330</v>
      </c>
      <c r="F120" s="54">
        <v>7908062</v>
      </c>
    </row>
    <row r="121" spans="1:6" ht="23.25" customHeight="1">
      <c r="A121" s="2" t="s">
        <v>72</v>
      </c>
      <c r="D121" s="17">
        <v>-1062596</v>
      </c>
      <c r="F121" s="17">
        <v>-115171</v>
      </c>
    </row>
    <row r="122" spans="1:6" ht="23.25" customHeight="1">
      <c r="A122" s="2" t="s">
        <v>122</v>
      </c>
      <c r="D122" s="17">
        <v>1000000</v>
      </c>
      <c r="F122" s="17">
        <v>1686547</v>
      </c>
    </row>
    <row r="123" spans="1:6" ht="23.25" customHeight="1">
      <c r="A123" s="2" t="s">
        <v>106</v>
      </c>
      <c r="D123" s="63" t="s">
        <v>60</v>
      </c>
      <c r="F123" s="8">
        <v>-1204318</v>
      </c>
    </row>
    <row r="124" spans="1:6" ht="23.25" customHeight="1">
      <c r="A124" s="33" t="s">
        <v>100</v>
      </c>
      <c r="D124" s="2"/>
      <c r="F124" s="2"/>
    </row>
    <row r="125" spans="1:6" ht="23.25" customHeight="1">
      <c r="A125" s="2" t="s">
        <v>101</v>
      </c>
      <c r="D125" s="22">
        <v>14978012</v>
      </c>
      <c r="F125" s="22">
        <v>89707840</v>
      </c>
    </row>
    <row r="126" spans="1:6" ht="23.25" customHeight="1">
      <c r="A126" s="39" t="s">
        <v>114</v>
      </c>
      <c r="D126" s="8">
        <v>-232542141</v>
      </c>
      <c r="F126" s="8">
        <v>-74737260</v>
      </c>
    </row>
    <row r="127" spans="1:6" ht="23.25" customHeight="1">
      <c r="A127" s="2" t="s">
        <v>28</v>
      </c>
      <c r="D127" s="8">
        <v>7270780</v>
      </c>
      <c r="F127" s="8">
        <v>-12384270</v>
      </c>
    </row>
    <row r="128" spans="1:6" ht="23.25" customHeight="1">
      <c r="A128" s="2" t="s">
        <v>77</v>
      </c>
      <c r="D128" s="8">
        <v>2643294</v>
      </c>
      <c r="F128" s="63" t="s">
        <v>60</v>
      </c>
    </row>
    <row r="129" spans="1:6" ht="23.25" customHeight="1">
      <c r="A129" s="2" t="s">
        <v>102</v>
      </c>
      <c r="D129" s="64" t="s">
        <v>60</v>
      </c>
      <c r="F129" s="22">
        <v>6266549</v>
      </c>
    </row>
    <row r="130" spans="1:6" ht="23.25" customHeight="1">
      <c r="A130" s="2" t="s">
        <v>34</v>
      </c>
      <c r="D130" s="22">
        <v>-16349394</v>
      </c>
      <c r="F130" s="22">
        <v>-10698176</v>
      </c>
    </row>
    <row r="131" spans="1:6" ht="23.25" customHeight="1">
      <c r="A131" s="2" t="s">
        <v>103</v>
      </c>
      <c r="D131" s="22">
        <v>-1193455</v>
      </c>
      <c r="F131" s="22">
        <v>-10177448</v>
      </c>
    </row>
    <row r="132" spans="1:6" ht="23.25" customHeight="1">
      <c r="A132" s="2" t="s">
        <v>104</v>
      </c>
      <c r="D132" s="8">
        <v>-7647151</v>
      </c>
      <c r="F132" s="8">
        <v>10436443</v>
      </c>
    </row>
    <row r="133" spans="1:6" ht="23.25" customHeight="1">
      <c r="A133" s="33" t="s">
        <v>105</v>
      </c>
      <c r="D133" s="8"/>
      <c r="F133" s="8"/>
    </row>
    <row r="134" spans="1:6" ht="23.25" customHeight="1">
      <c r="A134" s="2" t="s">
        <v>11</v>
      </c>
      <c r="D134" s="8">
        <v>177643109</v>
      </c>
      <c r="F134" s="8">
        <v>129163405</v>
      </c>
    </row>
    <row r="135" spans="1:6" ht="23.25" customHeight="1">
      <c r="A135" s="39" t="s">
        <v>113</v>
      </c>
      <c r="D135" s="8">
        <v>-15274352</v>
      </c>
      <c r="F135" s="8">
        <v>-22206455</v>
      </c>
    </row>
    <row r="136" spans="1:6" ht="23.25" customHeight="1">
      <c r="A136" s="2" t="s">
        <v>33</v>
      </c>
      <c r="D136" s="8">
        <v>17858842</v>
      </c>
      <c r="F136" s="8">
        <v>-2069591</v>
      </c>
    </row>
    <row r="137" spans="1:6" ht="23.25" customHeight="1">
      <c r="A137" s="2" t="s">
        <v>30</v>
      </c>
      <c r="D137" s="8">
        <v>3715267</v>
      </c>
      <c r="F137" s="8">
        <v>-1261141</v>
      </c>
    </row>
    <row r="138" spans="1:6" ht="23.25" customHeight="1">
      <c r="A138" s="2" t="s">
        <v>12</v>
      </c>
      <c r="D138" s="11">
        <v>-4697744</v>
      </c>
      <c r="F138" s="11">
        <v>-14002150</v>
      </c>
    </row>
    <row r="139" spans="1:6" s="25" customFormat="1" ht="23.25" customHeight="1">
      <c r="A139" s="56" t="s">
        <v>32</v>
      </c>
      <c r="D139" s="26">
        <f>SUM(D118:D138)</f>
        <v>-30350500</v>
      </c>
      <c r="E139" s="27"/>
      <c r="F139" s="26">
        <f>SUM(F118:F138)</f>
        <v>72143904</v>
      </c>
    </row>
    <row r="140" spans="1:6" s="25" customFormat="1" ht="23.25" customHeight="1">
      <c r="A140" s="56"/>
      <c r="D140" s="66"/>
      <c r="E140" s="27"/>
      <c r="F140" s="67" t="s">
        <v>129</v>
      </c>
    </row>
    <row r="141" spans="1:6" ht="23.25" customHeight="1">
      <c r="A141" s="72" t="s">
        <v>79</v>
      </c>
      <c r="B141" s="72"/>
      <c r="C141" s="72"/>
      <c r="D141" s="72"/>
      <c r="E141" s="72"/>
      <c r="F141" s="72"/>
    </row>
    <row r="142" spans="1:6" ht="23.25" customHeight="1">
      <c r="A142" s="1" t="s">
        <v>80</v>
      </c>
      <c r="B142" s="1"/>
      <c r="C142" s="1"/>
      <c r="D142" s="1"/>
      <c r="E142" s="1"/>
      <c r="F142" s="1"/>
    </row>
    <row r="143" spans="1:6" ht="23.25" customHeight="1">
      <c r="A143" s="73" t="s">
        <v>123</v>
      </c>
      <c r="B143" s="73"/>
      <c r="C143" s="73"/>
      <c r="D143" s="73"/>
      <c r="E143" s="73"/>
      <c r="F143" s="73"/>
    </row>
    <row r="144" spans="1:6" ht="23.25" customHeight="1">
      <c r="A144" s="73" t="s">
        <v>87</v>
      </c>
      <c r="B144" s="73"/>
      <c r="C144" s="73"/>
      <c r="D144" s="73"/>
      <c r="E144" s="73"/>
      <c r="F144" s="73"/>
    </row>
    <row r="145" spans="3:6" ht="23.25" customHeight="1">
      <c r="C145" s="3"/>
      <c r="D145" s="71" t="s">
        <v>1</v>
      </c>
      <c r="E145" s="71"/>
      <c r="F145" s="71"/>
    </row>
    <row r="146" spans="3:6" ht="23.25" customHeight="1">
      <c r="C146" s="3"/>
      <c r="D146" s="58" t="s">
        <v>88</v>
      </c>
      <c r="E146" s="57"/>
      <c r="F146" s="58" t="s">
        <v>89</v>
      </c>
    </row>
    <row r="147" spans="3:6" ht="23.25" customHeight="1">
      <c r="C147" s="3"/>
      <c r="D147" s="57" t="s">
        <v>83</v>
      </c>
      <c r="E147" s="57"/>
      <c r="F147" s="65" t="s">
        <v>117</v>
      </c>
    </row>
    <row r="148" spans="1:6" ht="23.25" customHeight="1">
      <c r="A148" s="2" t="s">
        <v>128</v>
      </c>
      <c r="D148" s="31" t="s">
        <v>84</v>
      </c>
      <c r="E148" s="32"/>
      <c r="F148" s="30" t="s">
        <v>118</v>
      </c>
    </row>
    <row r="149" ht="23.25" customHeight="1">
      <c r="A149" s="33" t="s">
        <v>25</v>
      </c>
    </row>
    <row r="150" spans="1:6" ht="23.25" customHeight="1">
      <c r="A150" s="2" t="s">
        <v>75</v>
      </c>
      <c r="D150" s="16">
        <v>-25622153</v>
      </c>
      <c r="F150" s="16">
        <v>-30916439</v>
      </c>
    </row>
    <row r="151" spans="1:6" ht="23.25" customHeight="1">
      <c r="A151" s="2" t="s">
        <v>48</v>
      </c>
      <c r="D151" s="28">
        <v>1333000</v>
      </c>
      <c r="F151" s="28">
        <v>186916</v>
      </c>
    </row>
    <row r="152" spans="1:6" ht="23.25" customHeight="1">
      <c r="A152" s="33" t="s">
        <v>49</v>
      </c>
      <c r="D152" s="19">
        <f>SUM(D150:D151)</f>
        <v>-24289153</v>
      </c>
      <c r="F152" s="19">
        <f>SUM(F150:F151)</f>
        <v>-30729523</v>
      </c>
    </row>
    <row r="153" ht="23.25" customHeight="1">
      <c r="A153" s="33" t="s">
        <v>26</v>
      </c>
    </row>
    <row r="154" spans="1:6" ht="23.25" customHeight="1">
      <c r="A154" s="2" t="s">
        <v>107</v>
      </c>
      <c r="D154" s="16">
        <v>5448543</v>
      </c>
      <c r="F154" s="16">
        <v>-1483337</v>
      </c>
    </row>
    <row r="155" spans="1:6" ht="23.25" customHeight="1">
      <c r="A155" s="2" t="s">
        <v>73</v>
      </c>
      <c r="D155" s="16">
        <v>27117951</v>
      </c>
      <c r="F155" s="16">
        <v>-5443503</v>
      </c>
    </row>
    <row r="156" spans="1:6" ht="23.25" customHeight="1">
      <c r="A156" s="2" t="s">
        <v>108</v>
      </c>
      <c r="D156" s="11">
        <v>1737356</v>
      </c>
      <c r="F156" s="11">
        <v>174930</v>
      </c>
    </row>
    <row r="157" spans="1:6" ht="23.25" customHeight="1">
      <c r="A157" s="52" t="s">
        <v>50</v>
      </c>
      <c r="D157" s="20">
        <f>SUM(D154:D156)</f>
        <v>34303850</v>
      </c>
      <c r="F157" s="20">
        <f>SUM(F154:F156)</f>
        <v>-6751910</v>
      </c>
    </row>
    <row r="158" spans="1:6" ht="23.25" customHeight="1">
      <c r="A158" s="33" t="s">
        <v>124</v>
      </c>
      <c r="D158" s="15">
        <f>D139+D152+D157</f>
        <v>-20335803</v>
      </c>
      <c r="E158" s="15"/>
      <c r="F158" s="15">
        <f>SUM(F157,F152,F139)</f>
        <v>34662471</v>
      </c>
    </row>
    <row r="159" spans="1:6" ht="23.25" customHeight="1">
      <c r="A159" s="33" t="s">
        <v>125</v>
      </c>
      <c r="D159" s="11">
        <v>75014686</v>
      </c>
      <c r="E159" s="8"/>
      <c r="F159" s="11">
        <v>22643685</v>
      </c>
    </row>
    <row r="160" spans="1:6" ht="23.25" customHeight="1" thickBot="1">
      <c r="A160" s="33" t="s">
        <v>126</v>
      </c>
      <c r="D160" s="14">
        <f>SUM(D158:D159)</f>
        <v>54678883</v>
      </c>
      <c r="F160" s="14">
        <f>SUM(F158:F159)</f>
        <v>57306156</v>
      </c>
    </row>
    <row r="161" spans="4:6" ht="15" customHeight="1" thickTop="1">
      <c r="D161" s="15"/>
      <c r="F161" s="15"/>
    </row>
    <row r="162" ht="23.25" customHeight="1">
      <c r="A162" s="33" t="s">
        <v>27</v>
      </c>
    </row>
    <row r="163" ht="23.25" customHeight="1">
      <c r="A163" s="55" t="s">
        <v>47</v>
      </c>
    </row>
    <row r="164" ht="23.25" customHeight="1">
      <c r="A164" s="39" t="s">
        <v>109</v>
      </c>
    </row>
    <row r="165" ht="23.25" customHeight="1">
      <c r="A165" s="39" t="s">
        <v>127</v>
      </c>
    </row>
    <row r="166" ht="15" customHeight="1">
      <c r="A166" s="39"/>
    </row>
    <row r="167" spans="1:3" ht="23.25" customHeight="1">
      <c r="A167" s="29" t="s">
        <v>110</v>
      </c>
      <c r="B167" s="29"/>
      <c r="C167" s="29"/>
    </row>
    <row r="168" spans="4:6" ht="23.25" customHeight="1">
      <c r="D168" s="71" t="s">
        <v>1</v>
      </c>
      <c r="E168" s="71"/>
      <c r="F168" s="71"/>
    </row>
    <row r="169" spans="4:6" ht="23.25" customHeight="1">
      <c r="D169" s="58" t="s">
        <v>88</v>
      </c>
      <c r="E169" s="57"/>
      <c r="F169" s="58" t="s">
        <v>89</v>
      </c>
    </row>
    <row r="170" spans="4:6" ht="23.25" customHeight="1">
      <c r="D170" s="57" t="s">
        <v>83</v>
      </c>
      <c r="E170" s="57"/>
      <c r="F170" s="65" t="s">
        <v>117</v>
      </c>
    </row>
    <row r="171" spans="4:6" ht="23.25" customHeight="1">
      <c r="D171" s="31" t="s">
        <v>84</v>
      </c>
      <c r="E171" s="32"/>
      <c r="F171" s="30" t="s">
        <v>118</v>
      </c>
    </row>
    <row r="172" spans="1:6" ht="23.25" customHeight="1">
      <c r="A172" s="2" t="s">
        <v>19</v>
      </c>
      <c r="D172" s="70">
        <v>2869096</v>
      </c>
      <c r="E172" s="6"/>
      <c r="F172" s="6">
        <v>1345526</v>
      </c>
    </row>
    <row r="173" spans="1:8" ht="23.25" customHeight="1">
      <c r="A173" s="2" t="s">
        <v>20</v>
      </c>
      <c r="D173" s="50">
        <v>23628979</v>
      </c>
      <c r="E173" s="6"/>
      <c r="F173" s="50">
        <v>10698176</v>
      </c>
      <c r="H173" s="13"/>
    </row>
  </sheetData>
  <mergeCells count="28">
    <mergeCell ref="A1:F1"/>
    <mergeCell ref="A3:F3"/>
    <mergeCell ref="A4:F4"/>
    <mergeCell ref="A85:F85"/>
    <mergeCell ref="A29:F29"/>
    <mergeCell ref="A31:F31"/>
    <mergeCell ref="A32:F32"/>
    <mergeCell ref="A60:F60"/>
    <mergeCell ref="A62:F62"/>
    <mergeCell ref="A63:F63"/>
    <mergeCell ref="D6:F6"/>
    <mergeCell ref="D34:F34"/>
    <mergeCell ref="D113:F113"/>
    <mergeCell ref="A141:F141"/>
    <mergeCell ref="A82:F82"/>
    <mergeCell ref="A84:F84"/>
    <mergeCell ref="A65:C65"/>
    <mergeCell ref="D65:F65"/>
    <mergeCell ref="D145:F145"/>
    <mergeCell ref="D168:F168"/>
    <mergeCell ref="A6:C6"/>
    <mergeCell ref="A109:F109"/>
    <mergeCell ref="D87:F87"/>
    <mergeCell ref="A144:F144"/>
    <mergeCell ref="A111:F111"/>
    <mergeCell ref="A112:F112"/>
    <mergeCell ref="A143:F143"/>
    <mergeCell ref="A34:C34"/>
  </mergeCells>
  <printOptions horizontalCentered="1"/>
  <pageMargins left="0.75" right="0.5" top="0.53" bottom="0.35" header="0.5" footer="0.35"/>
  <pageSetup firstPageNumber="2" useFirstPageNumber="1" horizontalDpi="600" verticalDpi="600" orientation="portrait" paperSize="9" r:id="rId1"/>
  <headerFooter alignWithMargins="0">
    <oddFooter>&amp;L&amp;"Angsana New,Regular"&amp;15หมายเหตุประกอบงบการเงินเป็นส่วนหนึ่งของงบการเงินนี้
&amp;R&amp;"Angsana New,Regular"&amp;15&amp;P</oddFooter>
  </headerFooter>
  <rowBreaks count="6" manualBreakCount="6">
    <brk id="28" max="8" man="1"/>
    <brk id="59" max="5" man="1"/>
    <brk id="81" max="11" man="1"/>
    <brk id="107" max="255" man="1"/>
    <brk id="108" max="255" man="1"/>
    <brk id="140" max="8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zoomScaleSheetLayoutView="100" workbookViewId="0" topLeftCell="A1">
      <selection activeCell="J9" sqref="J9"/>
    </sheetView>
  </sheetViews>
  <sheetFormatPr defaultColWidth="9.00390625" defaultRowHeight="24"/>
  <cols>
    <col min="1" max="1" width="15.50390625" style="7" customWidth="1"/>
    <col min="2" max="2" width="9.00390625" style="7" customWidth="1"/>
    <col min="3" max="3" width="5.375" style="7" customWidth="1"/>
    <col min="4" max="4" width="12.875" style="7" customWidth="1"/>
    <col min="5" max="5" width="1.00390625" style="7" customWidth="1"/>
    <col min="6" max="6" width="11.375" style="7" customWidth="1"/>
    <col min="7" max="7" width="1.12109375" style="7" customWidth="1"/>
    <col min="8" max="8" width="11.75390625" style="7" customWidth="1"/>
    <col min="9" max="9" width="1.00390625" style="7" customWidth="1"/>
    <col min="10" max="10" width="11.125" style="7" customWidth="1"/>
    <col min="11" max="11" width="0.875" style="7" customWidth="1"/>
    <col min="12" max="12" width="12.125" style="7" customWidth="1"/>
    <col min="13" max="16384" width="9.00390625" style="7" customWidth="1"/>
  </cols>
  <sheetData>
    <row r="1" spans="1:12" s="2" customFormat="1" ht="24" customHeight="1">
      <c r="A1" s="72" t="s">
        <v>79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2" customFormat="1" ht="24" customHeight="1">
      <c r="A2" s="1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2" customFormat="1" ht="24" customHeight="1">
      <c r="A3" s="73" t="s">
        <v>51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s="2" customFormat="1" ht="24" customHeight="1">
      <c r="A4" s="73" t="s">
        <v>87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5:11" s="2" customFormat="1" ht="24" customHeight="1">
      <c r="E5" s="3"/>
      <c r="I5" s="3"/>
      <c r="J5" s="34"/>
      <c r="K5" s="34"/>
    </row>
    <row r="6" spans="4:12" s="2" customFormat="1" ht="24" customHeight="1">
      <c r="D6" s="49"/>
      <c r="E6" s="30"/>
      <c r="F6" s="49"/>
      <c r="G6" s="49"/>
      <c r="H6" s="43" t="s">
        <v>1</v>
      </c>
      <c r="I6" s="30"/>
      <c r="J6" s="43"/>
      <c r="K6" s="43"/>
      <c r="L6" s="43"/>
    </row>
    <row r="7" spans="4:12" s="2" customFormat="1" ht="24" customHeight="1">
      <c r="D7" s="35" t="s">
        <v>40</v>
      </c>
      <c r="E7" s="3"/>
      <c r="F7" s="35" t="s">
        <v>65</v>
      </c>
      <c r="G7" s="35"/>
      <c r="H7" s="35" t="s">
        <v>71</v>
      </c>
      <c r="I7" s="3"/>
      <c r="J7" s="34" t="s">
        <v>120</v>
      </c>
      <c r="K7" s="34"/>
      <c r="L7" s="34"/>
    </row>
    <row r="8" spans="4:12" s="2" customFormat="1" ht="24" customHeight="1">
      <c r="D8" s="30" t="s">
        <v>41</v>
      </c>
      <c r="E8" s="3"/>
      <c r="F8" s="30" t="s">
        <v>66</v>
      </c>
      <c r="G8" s="47"/>
      <c r="H8" s="38" t="s">
        <v>67</v>
      </c>
      <c r="I8" s="3"/>
      <c r="J8" s="36" t="s">
        <v>121</v>
      </c>
      <c r="K8" s="37"/>
      <c r="L8" s="38" t="s">
        <v>42</v>
      </c>
    </row>
    <row r="9" spans="1:12" s="2" customFormat="1" ht="24" customHeight="1">
      <c r="A9" s="51" t="s">
        <v>93</v>
      </c>
      <c r="D9" s="5">
        <v>150000000</v>
      </c>
      <c r="E9" s="40"/>
      <c r="F9" s="45" t="s">
        <v>60</v>
      </c>
      <c r="G9" s="5"/>
      <c r="H9" s="5">
        <v>-31662100</v>
      </c>
      <c r="I9" s="40"/>
      <c r="J9" s="5">
        <v>17518437</v>
      </c>
      <c r="K9" s="5"/>
      <c r="L9" s="5">
        <f>SUM(D9:J9)</f>
        <v>135856337</v>
      </c>
    </row>
    <row r="10" spans="1:12" s="2" customFormat="1" ht="24" customHeight="1">
      <c r="A10" s="2" t="s">
        <v>94</v>
      </c>
      <c r="D10" s="44" t="s">
        <v>60</v>
      </c>
      <c r="E10" s="40"/>
      <c r="F10" s="44" t="s">
        <v>60</v>
      </c>
      <c r="G10" s="48"/>
      <c r="H10" s="44" t="s">
        <v>60</v>
      </c>
      <c r="I10" s="40"/>
      <c r="J10" s="41">
        <f>'K-Tech03'!F104</f>
        <v>-24168962</v>
      </c>
      <c r="K10" s="5"/>
      <c r="L10" s="41">
        <f>SUM(D10:J10)</f>
        <v>-24168962</v>
      </c>
    </row>
    <row r="11" spans="1:12" s="2" customFormat="1" ht="24" customHeight="1" thickBot="1">
      <c r="A11" s="51" t="s">
        <v>96</v>
      </c>
      <c r="D11" s="42">
        <f>SUM(D9:D10)</f>
        <v>150000000</v>
      </c>
      <c r="E11" s="40"/>
      <c r="F11" s="46" t="s">
        <v>60</v>
      </c>
      <c r="G11" s="45"/>
      <c r="H11" s="46">
        <f>SUM(H9:H10)</f>
        <v>-31662100</v>
      </c>
      <c r="I11" s="40"/>
      <c r="J11" s="42">
        <f>SUM(J9:J10)</f>
        <v>-6650525</v>
      </c>
      <c r="K11" s="40"/>
      <c r="L11" s="42">
        <f>SUM(L9:L10)</f>
        <v>111687375</v>
      </c>
    </row>
    <row r="12" spans="1:12" s="2" customFormat="1" ht="24" customHeight="1" thickTop="1">
      <c r="A12" s="60" t="s">
        <v>119</v>
      </c>
      <c r="B12" s="61"/>
      <c r="D12" s="40"/>
      <c r="E12" s="40"/>
      <c r="F12" s="48"/>
      <c r="G12" s="45"/>
      <c r="H12" s="48"/>
      <c r="I12" s="40"/>
      <c r="J12" s="40"/>
      <c r="K12" s="40"/>
      <c r="L12" s="40"/>
    </row>
    <row r="13" spans="1:12" s="2" customFormat="1" ht="24" customHeight="1">
      <c r="A13" s="60"/>
      <c r="B13" s="61"/>
      <c r="D13" s="40"/>
      <c r="E13" s="40"/>
      <c r="F13" s="48"/>
      <c r="G13" s="45"/>
      <c r="H13" s="48"/>
      <c r="I13" s="40"/>
      <c r="J13" s="40"/>
      <c r="K13" s="40"/>
      <c r="L13" s="40"/>
    </row>
    <row r="14" spans="1:12" s="2" customFormat="1" ht="24" customHeight="1">
      <c r="A14" s="51" t="s">
        <v>97</v>
      </c>
      <c r="B14" s="61"/>
      <c r="D14" s="40">
        <v>185000000</v>
      </c>
      <c r="E14" s="40"/>
      <c r="F14" s="48">
        <v>122500000</v>
      </c>
      <c r="G14" s="45"/>
      <c r="H14" s="48" t="s">
        <v>60</v>
      </c>
      <c r="I14" s="40"/>
      <c r="J14" s="40">
        <v>57053441</v>
      </c>
      <c r="K14" s="40"/>
      <c r="L14" s="40">
        <f>SUM(D14:J14)</f>
        <v>364553441</v>
      </c>
    </row>
    <row r="15" spans="1:12" s="2" customFormat="1" ht="24" customHeight="1">
      <c r="A15" s="2" t="s">
        <v>39</v>
      </c>
      <c r="D15" s="44" t="s">
        <v>60</v>
      </c>
      <c r="E15" s="40"/>
      <c r="F15" s="44" t="s">
        <v>60</v>
      </c>
      <c r="G15" s="48"/>
      <c r="H15" s="48" t="s">
        <v>60</v>
      </c>
      <c r="I15" s="40"/>
      <c r="J15" s="41">
        <f>'K-Tech03'!D104</f>
        <v>15985699</v>
      </c>
      <c r="K15" s="5"/>
      <c r="L15" s="5">
        <f>SUM(D15:K15)</f>
        <v>15985699</v>
      </c>
    </row>
    <row r="16" spans="1:12" s="2" customFormat="1" ht="24" customHeight="1" thickBot="1">
      <c r="A16" s="51" t="s">
        <v>95</v>
      </c>
      <c r="D16" s="42">
        <f>SUM(D14:D15)</f>
        <v>185000000</v>
      </c>
      <c r="E16" s="40"/>
      <c r="F16" s="46">
        <f>SUM(F14:F15)</f>
        <v>122500000</v>
      </c>
      <c r="G16" s="48"/>
      <c r="H16" s="46" t="s">
        <v>60</v>
      </c>
      <c r="I16" s="40"/>
      <c r="J16" s="42">
        <f>SUM(J14:J15)</f>
        <v>73039140</v>
      </c>
      <c r="K16" s="5"/>
      <c r="L16" s="42">
        <f>SUM(L14:L15)</f>
        <v>380539140</v>
      </c>
    </row>
    <row r="17" spans="1:2" ht="24" customHeight="1" thickTop="1">
      <c r="A17" s="62" t="s">
        <v>98</v>
      </c>
      <c r="B17" s="60"/>
    </row>
  </sheetData>
  <mergeCells count="3">
    <mergeCell ref="A1:L1"/>
    <mergeCell ref="A3:L3"/>
    <mergeCell ref="A4:L4"/>
  </mergeCells>
  <printOptions/>
  <pageMargins left="0.75" right="0.5" top="0.53" bottom="0.35" header="0.5" footer="0.35"/>
  <pageSetup firstPageNumber="6" useFirstPageNumber="1" fitToHeight="1" fitToWidth="1" horizontalDpi="600" verticalDpi="600" orientation="portrait" paperSize="9" scale="94" r:id="rId1"/>
  <headerFooter alignWithMargins="0">
    <oddFooter>&amp;L&amp;"Angsana New,Regular"&amp;15หมายเหตุประกอบงบการเงินเป็นส่วนหนึ่งของงบการเงินนี้&amp;"Cordia New,Regular"&amp;16
&amp;R&amp;"Angsana New,Regular"&amp;15&amp;P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ays</cp:lastModifiedBy>
  <cp:lastPrinted>2004-07-08T03:21:06Z</cp:lastPrinted>
  <dcterms:created xsi:type="dcterms:W3CDTF">2000-05-16T03:43:16Z</dcterms:created>
  <dcterms:modified xsi:type="dcterms:W3CDTF">2004-08-05T07:15:19Z</dcterms:modified>
  <cp:category/>
  <cp:version/>
  <cp:contentType/>
  <cp:contentStatus/>
</cp:coreProperties>
</file>